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429C0DB3-9F5A-4C79-9291-26842C768CB6}" xr6:coauthVersionLast="47" xr6:coauthVersionMax="47" xr10:uidLastSave="{00000000-0000-0000-0000-000000000000}"/>
  <bookViews>
    <workbookView xWindow="-120" yWindow="-120" windowWidth="29040" windowHeight="15840" firstSheet="2" activeTab="14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  <sheet name="Eng_Especificacoes" sheetId="20" state="veryHidden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4" i="5" l="1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G48" i="10" s="1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C86" i="10" l="1"/>
  <c r="G86" i="10"/>
  <c r="C85" i="10"/>
  <c r="G85" i="10"/>
  <c r="C84" i="10"/>
  <c r="G84" i="10"/>
  <c r="C83" i="10"/>
  <c r="G83" i="10"/>
  <c r="C82" i="10"/>
  <c r="G82" i="10"/>
  <c r="C81" i="10"/>
  <c r="G81" i="10"/>
  <c r="C80" i="10"/>
  <c r="G80" i="10"/>
  <c r="C79" i="10"/>
  <c r="G79" i="10"/>
  <c r="C78" i="10"/>
  <c r="G78" i="10"/>
  <c r="C77" i="10"/>
  <c r="G77" i="10"/>
  <c r="C76" i="10"/>
  <c r="G76" i="10"/>
  <c r="C75" i="10"/>
  <c r="G75" i="10"/>
  <c r="C74" i="10"/>
  <c r="G74" i="10"/>
  <c r="C73" i="10"/>
  <c r="G73" i="10"/>
  <c r="C72" i="10"/>
  <c r="G72" i="10"/>
  <c r="C71" i="10"/>
  <c r="G71" i="10"/>
  <c r="C70" i="10"/>
  <c r="G70" i="10"/>
  <c r="C69" i="10"/>
  <c r="G69" i="10"/>
  <c r="C68" i="10"/>
  <c r="G68" i="10"/>
  <c r="C67" i="10"/>
  <c r="G67" i="10"/>
  <c r="C66" i="10"/>
  <c r="G66" i="10"/>
  <c r="C65" i="10"/>
  <c r="G65" i="10"/>
  <c r="C64" i="10"/>
  <c r="G64" i="10"/>
  <c r="C63" i="10"/>
  <c r="D63" i="10" s="1"/>
  <c r="E63" i="10" s="1"/>
  <c r="G63" i="10"/>
  <c r="C62" i="10"/>
  <c r="G62" i="10"/>
  <c r="C61" i="10"/>
  <c r="G61" i="10"/>
  <c r="C60" i="10"/>
  <c r="G60" i="10"/>
  <c r="C59" i="10"/>
  <c r="G59" i="10"/>
  <c r="C58" i="10"/>
  <c r="D58" i="10" s="1"/>
  <c r="E58" i="10" s="1"/>
  <c r="G58" i="10"/>
  <c r="C57" i="10"/>
  <c r="G57" i="10"/>
  <c r="C56" i="10"/>
  <c r="D56" i="10" s="1"/>
  <c r="E56" i="10" s="1"/>
  <c r="G56" i="10"/>
  <c r="C55" i="10"/>
  <c r="G55" i="10"/>
  <c r="C54" i="10"/>
  <c r="G54" i="10"/>
  <c r="C53" i="10"/>
  <c r="G53" i="10"/>
  <c r="C52" i="10"/>
  <c r="G52" i="10"/>
  <c r="C51" i="10"/>
  <c r="G51" i="10"/>
  <c r="C50" i="10"/>
  <c r="D50" i="10" s="1"/>
  <c r="E50" i="10" s="1"/>
  <c r="G50" i="10"/>
  <c r="C49" i="10"/>
  <c r="D49" i="10" s="1"/>
  <c r="E49" i="10" s="1"/>
  <c r="G49" i="10"/>
  <c r="C47" i="10"/>
  <c r="D47" i="10" s="1"/>
  <c r="E47" i="10" s="1"/>
  <c r="G47" i="10"/>
  <c r="C46" i="10"/>
  <c r="D46" i="10" s="1"/>
  <c r="E46" i="10" s="1"/>
  <c r="G46" i="10"/>
  <c r="C45" i="10"/>
  <c r="G45" i="10"/>
  <c r="C44" i="10"/>
  <c r="G44" i="10"/>
  <c r="C43" i="10"/>
  <c r="G43" i="10"/>
  <c r="C42" i="10"/>
  <c r="G42" i="10"/>
  <c r="C41" i="10"/>
  <c r="G41" i="10"/>
  <c r="C40" i="10"/>
  <c r="G40" i="10"/>
  <c r="C39" i="10"/>
  <c r="G39" i="10"/>
  <c r="C38" i="10"/>
  <c r="G38" i="10"/>
  <c r="C37" i="10"/>
  <c r="G37" i="10"/>
  <c r="C36" i="10"/>
  <c r="G36" i="10"/>
  <c r="C35" i="10"/>
  <c r="G35" i="10"/>
  <c r="C34" i="10"/>
  <c r="G34" i="10"/>
  <c r="C33" i="10"/>
  <c r="G33" i="10"/>
  <c r="C32" i="10"/>
  <c r="G32" i="10"/>
  <c r="C31" i="10"/>
  <c r="G31" i="10"/>
  <c r="C30" i="10"/>
  <c r="G30" i="10"/>
  <c r="C29" i="10"/>
  <c r="G29" i="10"/>
  <c r="C28" i="10"/>
  <c r="G28" i="10"/>
  <c r="C27" i="10"/>
  <c r="G27" i="10"/>
  <c r="C26" i="10"/>
  <c r="D26" i="10" s="1"/>
  <c r="E26" i="10" s="1"/>
  <c r="G26" i="10"/>
  <c r="C25" i="10"/>
  <c r="G25" i="10"/>
  <c r="C24" i="10"/>
  <c r="G24" i="10"/>
  <c r="C23" i="10"/>
  <c r="G23" i="10"/>
  <c r="C22" i="10"/>
  <c r="G22" i="10"/>
  <c r="C21" i="10"/>
  <c r="D21" i="10" s="1"/>
  <c r="E21" i="10" s="1"/>
  <c r="G21" i="10"/>
  <c r="C20" i="10"/>
  <c r="G20" i="10"/>
  <c r="C19" i="10"/>
  <c r="G19" i="10"/>
  <c r="C18" i="10"/>
  <c r="G18" i="10"/>
  <c r="C17" i="10"/>
  <c r="D17" i="10" s="1"/>
  <c r="E17" i="10" s="1"/>
  <c r="G17" i="10"/>
  <c r="C16" i="10"/>
  <c r="G16" i="10"/>
  <c r="C15" i="10"/>
  <c r="G15" i="10"/>
  <c r="C14" i="10"/>
  <c r="G14" i="10"/>
  <c r="C13" i="10"/>
  <c r="G13" i="10"/>
  <c r="C12" i="10"/>
  <c r="G12" i="10"/>
  <c r="C11" i="10"/>
  <c r="G11" i="10"/>
  <c r="C10" i="10"/>
  <c r="G10" i="10"/>
  <c r="C9" i="10"/>
  <c r="G9" i="10"/>
  <c r="C8" i="10"/>
  <c r="G8" i="10"/>
  <c r="C7" i="10"/>
  <c r="D7" i="10" s="1"/>
  <c r="E7" i="10" s="1"/>
  <c r="G7" i="10"/>
  <c r="F8" i="7"/>
  <c r="F7" i="7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S86" i="10"/>
  <c r="U86" i="10"/>
  <c r="T86" i="10"/>
  <c r="P86" i="10"/>
  <c r="R86" i="10"/>
  <c r="H86" i="10"/>
  <c r="H85" i="10"/>
  <c r="P85" i="10"/>
  <c r="Q85" i="10"/>
  <c r="S85" i="10"/>
  <c r="U85" i="10"/>
  <c r="R85" i="10"/>
  <c r="T85" i="10"/>
  <c r="I85" i="10"/>
  <c r="P84" i="10"/>
  <c r="Q84" i="10"/>
  <c r="R84" i="10"/>
  <c r="T84" i="10"/>
  <c r="S84" i="10"/>
  <c r="U84" i="10"/>
  <c r="H84" i="10"/>
  <c r="I84" i="10"/>
  <c r="S83" i="10"/>
  <c r="I83" i="10"/>
  <c r="H83" i="10"/>
  <c r="T83" i="10"/>
  <c r="U83" i="10"/>
  <c r="Q83" i="10"/>
  <c r="P83" i="10"/>
  <c r="R83" i="10"/>
  <c r="P82" i="10"/>
  <c r="T82" i="10"/>
  <c r="S82" i="10"/>
  <c r="R82" i="10"/>
  <c r="U82" i="10"/>
  <c r="I82" i="10"/>
  <c r="Q82" i="10"/>
  <c r="H82" i="10"/>
  <c r="H81" i="10"/>
  <c r="Q81" i="10"/>
  <c r="U81" i="10"/>
  <c r="P81" i="10"/>
  <c r="I81" i="10"/>
  <c r="R81" i="10"/>
  <c r="T81" i="10"/>
  <c r="S81" i="10"/>
  <c r="R80" i="10"/>
  <c r="I80" i="10"/>
  <c r="Q80" i="10"/>
  <c r="T80" i="10"/>
  <c r="U80" i="10"/>
  <c r="P80" i="10"/>
  <c r="H80" i="10"/>
  <c r="S80" i="10"/>
  <c r="P79" i="10"/>
  <c r="Q79" i="10"/>
  <c r="H79" i="10"/>
  <c r="S79" i="10"/>
  <c r="U79" i="10"/>
  <c r="T79" i="10"/>
  <c r="I79" i="10"/>
  <c r="R79" i="10"/>
  <c r="J79" i="10" s="1"/>
  <c r="Q78" i="10"/>
  <c r="R78" i="10"/>
  <c r="I78" i="10"/>
  <c r="S78" i="10"/>
  <c r="H78" i="10"/>
  <c r="P78" i="10"/>
  <c r="T78" i="10"/>
  <c r="U78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U76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P73" i="10"/>
  <c r="S73" i="10"/>
  <c r="H73" i="10"/>
  <c r="Q73" i="10"/>
  <c r="I73" i="10"/>
  <c r="R73" i="10"/>
  <c r="U73" i="10"/>
  <c r="T73" i="10"/>
  <c r="P72" i="10"/>
  <c r="U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R71" i="10"/>
  <c r="H70" i="10"/>
  <c r="R70" i="10"/>
  <c r="I70" i="10"/>
  <c r="S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T69" i="10"/>
  <c r="Q68" i="10"/>
  <c r="S68" i="10"/>
  <c r="P68" i="10"/>
  <c r="R68" i="10"/>
  <c r="T68" i="10"/>
  <c r="U68" i="10"/>
  <c r="I68" i="10"/>
  <c r="H68" i="10"/>
  <c r="S67" i="10"/>
  <c r="T67" i="10"/>
  <c r="Q67" i="10"/>
  <c r="H67" i="10"/>
  <c r="U67" i="10"/>
  <c r="R67" i="10"/>
  <c r="I67" i="10"/>
  <c r="P67" i="10"/>
  <c r="U66" i="10"/>
  <c r="R66" i="10"/>
  <c r="S66" i="10"/>
  <c r="T66" i="10"/>
  <c r="I66" i="10"/>
  <c r="H66" i="10"/>
  <c r="Q66" i="10"/>
  <c r="P66" i="10"/>
  <c r="I65" i="10"/>
  <c r="P65" i="10"/>
  <c r="Q65" i="10"/>
  <c r="U65" i="10"/>
  <c r="R65" i="10"/>
  <c r="H65" i="10"/>
  <c r="T65" i="10"/>
  <c r="S65" i="10"/>
  <c r="S64" i="10"/>
  <c r="T64" i="10"/>
  <c r="Q64" i="10"/>
  <c r="R64" i="10"/>
  <c r="U64" i="10"/>
  <c r="H64" i="10"/>
  <c r="P64" i="10"/>
  <c r="I64" i="10"/>
  <c r="U63" i="10"/>
  <c r="Q63" i="10"/>
  <c r="T63" i="10"/>
  <c r="H63" i="10"/>
  <c r="P63" i="10"/>
  <c r="I63" i="10"/>
  <c r="R63" i="10"/>
  <c r="S63" i="10"/>
  <c r="P62" i="10"/>
  <c r="U62" i="10"/>
  <c r="Q62" i="10"/>
  <c r="S62" i="10"/>
  <c r="R62" i="10"/>
  <c r="T62" i="10"/>
  <c r="H62" i="10"/>
  <c r="I62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Q60" i="10"/>
  <c r="H60" i="10"/>
  <c r="R60" i="10"/>
  <c r="S60" i="10"/>
  <c r="P60" i="10"/>
  <c r="P59" i="10"/>
  <c r="S59" i="10"/>
  <c r="H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I57" i="10"/>
  <c r="S57" i="10"/>
  <c r="R57" i="10"/>
  <c r="U57" i="10"/>
  <c r="P57" i="10"/>
  <c r="Q57" i="10"/>
  <c r="H57" i="10"/>
  <c r="T57" i="10"/>
  <c r="I56" i="10"/>
  <c r="U56" i="10"/>
  <c r="H56" i="10"/>
  <c r="Q56" i="10"/>
  <c r="S56" i="10"/>
  <c r="T56" i="10"/>
  <c r="P56" i="10"/>
  <c r="R56" i="10"/>
  <c r="J56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H53" i="10"/>
  <c r="S52" i="10"/>
  <c r="R52" i="10"/>
  <c r="I52" i="10"/>
  <c r="T52" i="10"/>
  <c r="P52" i="10"/>
  <c r="Q52" i="10"/>
  <c r="U52" i="10"/>
  <c r="H52" i="10"/>
  <c r="R51" i="10"/>
  <c r="P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U50" i="10"/>
  <c r="J50" i="10" s="1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R47" i="10"/>
  <c r="T47" i="10"/>
  <c r="U47" i="10"/>
  <c r="Q47" i="10"/>
  <c r="R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T45" i="10"/>
  <c r="H44" i="10"/>
  <c r="P44" i="10"/>
  <c r="U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P42" i="10"/>
  <c r="T42" i="10"/>
  <c r="H42" i="10"/>
  <c r="I42" i="10"/>
  <c r="R42" i="10"/>
  <c r="U42" i="10"/>
  <c r="Q42" i="10"/>
  <c r="S42" i="10"/>
  <c r="H41" i="10"/>
  <c r="R41" i="10"/>
  <c r="P41" i="10"/>
  <c r="T41" i="10"/>
  <c r="I41" i="10"/>
  <c r="S41" i="10"/>
  <c r="U41" i="10"/>
  <c r="Q41" i="10"/>
  <c r="J41" i="10" s="1"/>
  <c r="P40" i="10"/>
  <c r="R40" i="10"/>
  <c r="T40" i="10"/>
  <c r="Q40" i="10"/>
  <c r="U40" i="10"/>
  <c r="I40" i="10"/>
  <c r="S40" i="10"/>
  <c r="H40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P37" i="10"/>
  <c r="R37" i="10"/>
  <c r="U37" i="10"/>
  <c r="Q37" i="10"/>
  <c r="T37" i="10"/>
  <c r="I37" i="10"/>
  <c r="S37" i="10"/>
  <c r="H37" i="10"/>
  <c r="U36" i="10"/>
  <c r="H36" i="10"/>
  <c r="I36" i="10"/>
  <c r="P36" i="10"/>
  <c r="Q36" i="10"/>
  <c r="S36" i="10"/>
  <c r="R36" i="10"/>
  <c r="T36" i="10"/>
  <c r="J36" i="10" s="1"/>
  <c r="Q35" i="10"/>
  <c r="R35" i="10"/>
  <c r="H35" i="10"/>
  <c r="P35" i="10"/>
  <c r="I35" i="10"/>
  <c r="U35" i="10"/>
  <c r="T35" i="10"/>
  <c r="S35" i="10"/>
  <c r="H34" i="10"/>
  <c r="I34" i="10"/>
  <c r="P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Q32" i="10"/>
  <c r="T32" i="10"/>
  <c r="H32" i="10"/>
  <c r="R32" i="10"/>
  <c r="P32" i="10"/>
  <c r="S32" i="10"/>
  <c r="I32" i="10"/>
  <c r="U32" i="10"/>
  <c r="Q31" i="10"/>
  <c r="U31" i="10"/>
  <c r="P31" i="10"/>
  <c r="S31" i="10"/>
  <c r="T31" i="10"/>
  <c r="I31" i="10"/>
  <c r="R31" i="10"/>
  <c r="H31" i="10"/>
  <c r="S30" i="10"/>
  <c r="H30" i="10"/>
  <c r="U30" i="10"/>
  <c r="T30" i="10"/>
  <c r="R30" i="10"/>
  <c r="Q30" i="10"/>
  <c r="I30" i="10"/>
  <c r="P30" i="10"/>
  <c r="J30" i="10" s="1"/>
  <c r="T29" i="10"/>
  <c r="P29" i="10"/>
  <c r="R29" i="10"/>
  <c r="U29" i="10"/>
  <c r="I29" i="10"/>
  <c r="Q29" i="10"/>
  <c r="S29" i="10"/>
  <c r="H29" i="10"/>
  <c r="T28" i="10"/>
  <c r="P28" i="10"/>
  <c r="I28" i="10"/>
  <c r="H28" i="10"/>
  <c r="S28" i="10"/>
  <c r="U28" i="10"/>
  <c r="Q28" i="10"/>
  <c r="R28" i="10"/>
  <c r="T27" i="10"/>
  <c r="Q27" i="10"/>
  <c r="H27" i="10"/>
  <c r="U27" i="10"/>
  <c r="S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R25" i="10"/>
  <c r="H25" i="10"/>
  <c r="Q25" i="10"/>
  <c r="P25" i="10"/>
  <c r="I25" i="10"/>
  <c r="U25" i="10"/>
  <c r="S25" i="10"/>
  <c r="T25" i="10"/>
  <c r="Q24" i="10"/>
  <c r="T24" i="10"/>
  <c r="R24" i="10"/>
  <c r="H24" i="10"/>
  <c r="U24" i="10"/>
  <c r="I24" i="10"/>
  <c r="P24" i="10"/>
  <c r="S24" i="10"/>
  <c r="U23" i="10"/>
  <c r="S23" i="10"/>
  <c r="P23" i="10"/>
  <c r="H23" i="10"/>
  <c r="Q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S21" i="10"/>
  <c r="T21" i="10"/>
  <c r="P21" i="10"/>
  <c r="U21" i="10"/>
  <c r="R21" i="10"/>
  <c r="H21" i="10"/>
  <c r="Q21" i="10"/>
  <c r="I21" i="10"/>
  <c r="S20" i="10"/>
  <c r="P20" i="10"/>
  <c r="I20" i="10"/>
  <c r="T20" i="10"/>
  <c r="Q20" i="10"/>
  <c r="H20" i="10"/>
  <c r="U20" i="10"/>
  <c r="R20" i="10"/>
  <c r="I19" i="10"/>
  <c r="S19" i="10"/>
  <c r="P19" i="10"/>
  <c r="Q19" i="10"/>
  <c r="U19" i="10"/>
  <c r="R19" i="10"/>
  <c r="T19" i="10"/>
  <c r="H19" i="10"/>
  <c r="H18" i="10"/>
  <c r="I18" i="10"/>
  <c r="Q18" i="10"/>
  <c r="U18" i="10"/>
  <c r="P18" i="10"/>
  <c r="R18" i="10"/>
  <c r="T18" i="10"/>
  <c r="S18" i="10"/>
  <c r="J18" i="10" s="1"/>
  <c r="P17" i="10"/>
  <c r="H17" i="10"/>
  <c r="T17" i="10"/>
  <c r="R17" i="10"/>
  <c r="Q17" i="10"/>
  <c r="S17" i="10"/>
  <c r="I17" i="10"/>
  <c r="U17" i="10"/>
  <c r="S16" i="10"/>
  <c r="I16" i="10"/>
  <c r="U16" i="10"/>
  <c r="H16" i="10"/>
  <c r="R16" i="10"/>
  <c r="P16" i="10"/>
  <c r="T16" i="10"/>
  <c r="Q16" i="10"/>
  <c r="I15" i="10"/>
  <c r="P15" i="10"/>
  <c r="S15" i="10"/>
  <c r="Q15" i="10"/>
  <c r="H15" i="10"/>
  <c r="U15" i="10"/>
  <c r="T15" i="10"/>
  <c r="R15" i="10"/>
  <c r="J15" i="10" s="1"/>
  <c r="P14" i="10"/>
  <c r="T14" i="10"/>
  <c r="I14" i="10"/>
  <c r="H14" i="10"/>
  <c r="S14" i="10"/>
  <c r="U14" i="10"/>
  <c r="Q14" i="10"/>
  <c r="R14" i="10"/>
  <c r="T13" i="10"/>
  <c r="Q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T12" i="10"/>
  <c r="S12" i="10"/>
  <c r="H12" i="10"/>
  <c r="U11" i="10"/>
  <c r="R11" i="10"/>
  <c r="T11" i="10"/>
  <c r="Q11" i="10"/>
  <c r="I11" i="10"/>
  <c r="P11" i="10"/>
  <c r="S11" i="10"/>
  <c r="H11" i="10"/>
  <c r="R10" i="10"/>
  <c r="T10" i="10"/>
  <c r="I10" i="10"/>
  <c r="Q10" i="10"/>
  <c r="H10" i="10"/>
  <c r="P10" i="10"/>
  <c r="U10" i="10"/>
  <c r="S10" i="10"/>
  <c r="P9" i="10"/>
  <c r="H9" i="10"/>
  <c r="Q9" i="10"/>
  <c r="U9" i="10"/>
  <c r="S9" i="10"/>
  <c r="R9" i="10"/>
  <c r="I9" i="10"/>
  <c r="T9" i="10"/>
  <c r="U8" i="10"/>
  <c r="S8" i="10"/>
  <c r="T8" i="10"/>
  <c r="Q8" i="10"/>
  <c r="I8" i="10"/>
  <c r="P8" i="10"/>
  <c r="R8" i="10"/>
  <c r="R7" i="10"/>
  <c r="H7" i="10"/>
  <c r="Q7" i="10"/>
  <c r="T7" i="10"/>
  <c r="S7" i="10"/>
  <c r="U7" i="10"/>
  <c r="P7" i="10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E16" i="10" l="1"/>
  <c r="D16" i="10"/>
  <c r="D15" i="10"/>
  <c r="E15" i="10"/>
  <c r="D18" i="10"/>
  <c r="E18" i="10"/>
  <c r="D23" i="10"/>
  <c r="E23" i="10"/>
  <c r="E22" i="10"/>
  <c r="D22" i="10"/>
  <c r="D20" i="10"/>
  <c r="E20" i="10"/>
  <c r="D19" i="10"/>
  <c r="E19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D34" i="10"/>
  <c r="E34" i="10"/>
  <c r="E33" i="10"/>
  <c r="D33" i="10"/>
  <c r="E32" i="10"/>
  <c r="D32" i="10"/>
  <c r="F32" i="10" s="1"/>
  <c r="E31" i="10"/>
  <c r="D31" i="10"/>
  <c r="F31" i="10" s="1"/>
  <c r="E30" i="10"/>
  <c r="D30" i="10"/>
  <c r="E29" i="10"/>
  <c r="D29" i="10"/>
  <c r="E28" i="10"/>
  <c r="D28" i="10"/>
  <c r="D27" i="10"/>
  <c r="E27" i="10"/>
  <c r="D25" i="10"/>
  <c r="E25" i="10"/>
  <c r="E24" i="10"/>
  <c r="D24" i="10"/>
  <c r="F24" i="10" s="1"/>
  <c r="E86" i="10"/>
  <c r="D86" i="10"/>
  <c r="F86" i="10" s="1"/>
  <c r="E85" i="10"/>
  <c r="D85" i="10"/>
  <c r="E84" i="10"/>
  <c r="D84" i="10"/>
  <c r="F84" i="10" s="1"/>
  <c r="D83" i="10"/>
  <c r="E83" i="10"/>
  <c r="D82" i="10"/>
  <c r="E82" i="10"/>
  <c r="D81" i="10"/>
  <c r="E81" i="10"/>
  <c r="D80" i="10"/>
  <c r="E80" i="10"/>
  <c r="D79" i="10"/>
  <c r="E79" i="10"/>
  <c r="D78" i="10"/>
  <c r="E78" i="10"/>
  <c r="E77" i="10"/>
  <c r="D77" i="10"/>
  <c r="E76" i="10"/>
  <c r="D76" i="10"/>
  <c r="F76" i="10" s="1"/>
  <c r="D75" i="10"/>
  <c r="E75" i="10"/>
  <c r="D74" i="10"/>
  <c r="E74" i="10"/>
  <c r="E73" i="10"/>
  <c r="D73" i="10"/>
  <c r="D72" i="10"/>
  <c r="E72" i="10"/>
  <c r="D71" i="10"/>
  <c r="E71" i="10"/>
  <c r="E70" i="10"/>
  <c r="D70" i="10"/>
  <c r="F70" i="10" s="1"/>
  <c r="E69" i="10"/>
  <c r="D69" i="10"/>
  <c r="F69" i="10" s="1"/>
  <c r="D68" i="10"/>
  <c r="E68" i="10"/>
  <c r="D67" i="10"/>
  <c r="E67" i="10"/>
  <c r="D66" i="10"/>
  <c r="E66" i="10"/>
  <c r="D65" i="10"/>
  <c r="E65" i="10"/>
  <c r="D64" i="10"/>
  <c r="E64" i="10"/>
  <c r="D62" i="10"/>
  <c r="E62" i="10"/>
  <c r="D61" i="10"/>
  <c r="E61" i="10"/>
  <c r="D60" i="10"/>
  <c r="E60" i="10"/>
  <c r="D59" i="10"/>
  <c r="E59" i="10"/>
  <c r="E57" i="10"/>
  <c r="D57" i="10"/>
  <c r="E55" i="10"/>
  <c r="D55" i="10"/>
  <c r="E54" i="10"/>
  <c r="D54" i="10"/>
  <c r="F54" i="10" s="1"/>
  <c r="D53" i="10"/>
  <c r="E53" i="10"/>
  <c r="E52" i="10"/>
  <c r="D52" i="10"/>
  <c r="D51" i="10"/>
  <c r="E51" i="10"/>
  <c r="D45" i="10"/>
  <c r="E45" i="10"/>
  <c r="D44" i="10"/>
  <c r="E44" i="10"/>
  <c r="E43" i="10"/>
  <c r="D43" i="10"/>
  <c r="F43" i="10" s="1"/>
  <c r="E42" i="10"/>
  <c r="D42" i="10"/>
  <c r="D41" i="10"/>
  <c r="E41" i="10"/>
  <c r="J66" i="10"/>
  <c r="J86" i="10"/>
  <c r="J73" i="10"/>
  <c r="J67" i="10"/>
  <c r="J64" i="10"/>
  <c r="J60" i="10"/>
  <c r="J7" i="10"/>
  <c r="J8" i="10"/>
  <c r="J28" i="10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58" i="10"/>
  <c r="F56" i="10"/>
  <c r="F50" i="10"/>
  <c r="F10" i="10"/>
  <c r="F9" i="10"/>
  <c r="F8" i="10"/>
  <c r="G8" i="7" l="1"/>
  <c r="G7" i="7"/>
  <c r="F25" i="10"/>
  <c r="F80" i="10"/>
  <c r="F75" i="10"/>
  <c r="F65" i="10"/>
  <c r="F61" i="10"/>
  <c r="F71" i="10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<sst xmlns="http://schemas.openxmlformats.org/spreadsheetml/2006/main" count="7861" uniqueCount="433">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</sst>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0" fontId="46" fillId="10" borderId="8" xfId="0" applyFont="1" applyFill="1" applyBorder="1" applyAlignment="1">
      <alignment horizontal="center"/>
    </xf>
    <xf numFmtId="0" fontId="43" fillId="0" borderId="0" xfId="0" applyFont="1"/>
    <xf numFmtId="0" fontId="47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0" fontId="40" fillId="7" borderId="0" xfId="0" applyFont="1" applyFill="1"/>
    <xf numFmtId="0" fontId="0" fillId="0" borderId="0" xfId="0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24" fillId="2" borderId="0" xfId="0" applyFont="1" applyFill="1" applyAlignment="1">
      <alignment horizontal="left" vertical="center"/>
    </xf>
    <xf numFmtId="0" fontId="9" fillId="3" borderId="7" xfId="0" applyFont="1" applyFill="1" applyBorder="1"/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4.4046797381030931</c:v>
                </c:pt>
                <c:pt idx="1">
                  <c:v>4.4046797381030931</c:v>
                </c:pt>
                <c:pt idx="2">
                  <c:v>4.4046797381030931</c:v>
                </c:pt>
                <c:pt idx="3">
                  <c:v>4.4046797381030931</c:v>
                </c:pt>
                <c:pt idx="4">
                  <c:v>4.4046797381030931</c:v>
                </c:pt>
                <c:pt idx="5">
                  <c:v>4.4046797381030931</c:v>
                </c:pt>
                <c:pt idx="6">
                  <c:v>4.4046797381030931</c:v>
                </c:pt>
                <c:pt idx="7">
                  <c:v>4.4046797381030931</c:v>
                </c:pt>
                <c:pt idx="8">
                  <c:v>4.4046797381030931</c:v>
                </c:pt>
                <c:pt idx="9">
                  <c:v>4.4046797381030931</c:v>
                </c:pt>
                <c:pt idx="10">
                  <c:v>4.4046797381030931</c:v>
                </c:pt>
                <c:pt idx="11">
                  <c:v>4.4046797381030931</c:v>
                </c:pt>
                <c:pt idx="12">
                  <c:v>4.4046797381030931</c:v>
                </c:pt>
                <c:pt idx="13">
                  <c:v>4.4046797381030931</c:v>
                </c:pt>
                <c:pt idx="14">
                  <c:v>4.4046797381030931</c:v>
                </c:pt>
                <c:pt idx="15">
                  <c:v>4.4046797381030931</c:v>
                </c:pt>
                <c:pt idx="16">
                  <c:v>4.4046797381030931</c:v>
                </c:pt>
                <c:pt idx="17">
                  <c:v>4.4046797381030931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4.5256955829778187</c:v>
                </c:pt>
                <c:pt idx="1">
                  <c:v>4.5256955829778187</c:v>
                </c:pt>
                <c:pt idx="2">
                  <c:v>4.5256955829778187</c:v>
                </c:pt>
                <c:pt idx="3">
                  <c:v>4.5256955829778187</c:v>
                </c:pt>
                <c:pt idx="4">
                  <c:v>4.5256955829778187</c:v>
                </c:pt>
                <c:pt idx="5">
                  <c:v>4.5256955829778187</c:v>
                </c:pt>
                <c:pt idx="6">
                  <c:v>4.5256955829778187</c:v>
                </c:pt>
                <c:pt idx="7">
                  <c:v>4.5256955829778187</c:v>
                </c:pt>
                <c:pt idx="8">
                  <c:v>4.5256955829778187</c:v>
                </c:pt>
                <c:pt idx="9">
                  <c:v>4.5256955829778187</c:v>
                </c:pt>
                <c:pt idx="10">
                  <c:v>4.5256955829778187</c:v>
                </c:pt>
                <c:pt idx="11">
                  <c:v>4.5256955829778187</c:v>
                </c:pt>
                <c:pt idx="12">
                  <c:v>4.5256955829778187</c:v>
                </c:pt>
                <c:pt idx="13">
                  <c:v>4.5256955829778187</c:v>
                </c:pt>
                <c:pt idx="14">
                  <c:v>4.5256955829778187</c:v>
                </c:pt>
                <c:pt idx="15">
                  <c:v>4.5256955829778187</c:v>
                </c:pt>
                <c:pt idx="16">
                  <c:v>4.5256955829778187</c:v>
                </c:pt>
                <c:pt idx="17">
                  <c:v>4.5256955829778187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4.6467114278525452</c:v>
                </c:pt>
                <c:pt idx="1">
                  <c:v>4.6467114278525452</c:v>
                </c:pt>
                <c:pt idx="2">
                  <c:v>4.6467114278525452</c:v>
                </c:pt>
                <c:pt idx="3">
                  <c:v>4.6467114278525452</c:v>
                </c:pt>
                <c:pt idx="4">
                  <c:v>4.6467114278525452</c:v>
                </c:pt>
                <c:pt idx="5">
                  <c:v>4.6467114278525452</c:v>
                </c:pt>
                <c:pt idx="6">
                  <c:v>4.6467114278525452</c:v>
                </c:pt>
                <c:pt idx="7">
                  <c:v>4.6467114278525452</c:v>
                </c:pt>
                <c:pt idx="8">
                  <c:v>4.6467114278525452</c:v>
                </c:pt>
                <c:pt idx="9">
                  <c:v>4.6467114278525452</c:v>
                </c:pt>
                <c:pt idx="10">
                  <c:v>4.6467114278525452</c:v>
                </c:pt>
                <c:pt idx="11">
                  <c:v>4.6467114278525452</c:v>
                </c:pt>
                <c:pt idx="12">
                  <c:v>4.6467114278525452</c:v>
                </c:pt>
                <c:pt idx="13">
                  <c:v>4.6467114278525452</c:v>
                </c:pt>
                <c:pt idx="14">
                  <c:v>4.6467114278525452</c:v>
                </c:pt>
                <c:pt idx="15">
                  <c:v>4.6467114278525452</c:v>
                </c:pt>
                <c:pt idx="16">
                  <c:v>4.6467114278525452</c:v>
                </c:pt>
                <c:pt idx="17">
                  <c:v>4.6467114278525452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4.7677272727272717</c:v>
                </c:pt>
                <c:pt idx="1">
                  <c:v>4.7677272727272717</c:v>
                </c:pt>
                <c:pt idx="2">
                  <c:v>4.7677272727272717</c:v>
                </c:pt>
                <c:pt idx="3">
                  <c:v>4.7677272727272717</c:v>
                </c:pt>
                <c:pt idx="4">
                  <c:v>4.7677272727272717</c:v>
                </c:pt>
                <c:pt idx="5">
                  <c:v>4.7677272727272717</c:v>
                </c:pt>
                <c:pt idx="6">
                  <c:v>4.7677272727272717</c:v>
                </c:pt>
                <c:pt idx="7">
                  <c:v>4.7677272727272717</c:v>
                </c:pt>
                <c:pt idx="8">
                  <c:v>4.7677272727272717</c:v>
                </c:pt>
                <c:pt idx="9">
                  <c:v>4.7677272727272717</c:v>
                </c:pt>
                <c:pt idx="10">
                  <c:v>4.7677272727272717</c:v>
                </c:pt>
                <c:pt idx="11">
                  <c:v>4.7677272727272717</c:v>
                </c:pt>
                <c:pt idx="12">
                  <c:v>4.7677272727272717</c:v>
                </c:pt>
                <c:pt idx="13">
                  <c:v>4.7677272727272717</c:v>
                </c:pt>
                <c:pt idx="14">
                  <c:v>4.7677272727272717</c:v>
                </c:pt>
                <c:pt idx="15">
                  <c:v>4.7677272727272717</c:v>
                </c:pt>
                <c:pt idx="16">
                  <c:v>4.7677272727272717</c:v>
                </c:pt>
                <c:pt idx="17">
                  <c:v>4.7677272727272717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4.8887431176019982</c:v>
                </c:pt>
                <c:pt idx="1">
                  <c:v>4.8887431176019982</c:v>
                </c:pt>
                <c:pt idx="2">
                  <c:v>4.8887431176019982</c:v>
                </c:pt>
                <c:pt idx="3">
                  <c:v>4.8887431176019982</c:v>
                </c:pt>
                <c:pt idx="4">
                  <c:v>4.8887431176019982</c:v>
                </c:pt>
                <c:pt idx="5">
                  <c:v>4.8887431176019982</c:v>
                </c:pt>
                <c:pt idx="6">
                  <c:v>4.8887431176019982</c:v>
                </c:pt>
                <c:pt idx="7">
                  <c:v>4.8887431176019982</c:v>
                </c:pt>
                <c:pt idx="8">
                  <c:v>4.8887431176019982</c:v>
                </c:pt>
                <c:pt idx="9">
                  <c:v>4.8887431176019982</c:v>
                </c:pt>
                <c:pt idx="10">
                  <c:v>4.8887431176019982</c:v>
                </c:pt>
                <c:pt idx="11">
                  <c:v>4.8887431176019982</c:v>
                </c:pt>
                <c:pt idx="12">
                  <c:v>4.8887431176019982</c:v>
                </c:pt>
                <c:pt idx="13">
                  <c:v>4.8887431176019982</c:v>
                </c:pt>
                <c:pt idx="14">
                  <c:v>4.8887431176019982</c:v>
                </c:pt>
                <c:pt idx="15">
                  <c:v>4.8887431176019982</c:v>
                </c:pt>
                <c:pt idx="16">
                  <c:v>4.8887431176019982</c:v>
                </c:pt>
                <c:pt idx="17">
                  <c:v>4.8887431176019982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5.0097589624767247</c:v>
                </c:pt>
                <c:pt idx="1">
                  <c:v>5.0097589624767247</c:v>
                </c:pt>
                <c:pt idx="2">
                  <c:v>5.0097589624767247</c:v>
                </c:pt>
                <c:pt idx="3">
                  <c:v>5.0097589624767247</c:v>
                </c:pt>
                <c:pt idx="4">
                  <c:v>5.0097589624767247</c:v>
                </c:pt>
                <c:pt idx="5">
                  <c:v>5.0097589624767247</c:v>
                </c:pt>
                <c:pt idx="6">
                  <c:v>5.0097589624767247</c:v>
                </c:pt>
                <c:pt idx="7">
                  <c:v>5.0097589624767247</c:v>
                </c:pt>
                <c:pt idx="8">
                  <c:v>5.0097589624767247</c:v>
                </c:pt>
                <c:pt idx="9">
                  <c:v>5.0097589624767247</c:v>
                </c:pt>
                <c:pt idx="10">
                  <c:v>5.0097589624767247</c:v>
                </c:pt>
                <c:pt idx="11">
                  <c:v>5.0097589624767247</c:v>
                </c:pt>
                <c:pt idx="12">
                  <c:v>5.0097589624767247</c:v>
                </c:pt>
                <c:pt idx="13">
                  <c:v>5.0097589624767247</c:v>
                </c:pt>
                <c:pt idx="14">
                  <c:v>5.0097589624767247</c:v>
                </c:pt>
                <c:pt idx="15">
                  <c:v>5.0097589624767247</c:v>
                </c:pt>
                <c:pt idx="16">
                  <c:v>5.0097589624767247</c:v>
                </c:pt>
                <c:pt idx="17">
                  <c:v>5.0097589624767247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5.1307748073514503</c:v>
                </c:pt>
                <c:pt idx="1">
                  <c:v>5.1307748073514503</c:v>
                </c:pt>
                <c:pt idx="2">
                  <c:v>5.1307748073514503</c:v>
                </c:pt>
                <c:pt idx="3">
                  <c:v>5.1307748073514503</c:v>
                </c:pt>
                <c:pt idx="4">
                  <c:v>5.1307748073514503</c:v>
                </c:pt>
                <c:pt idx="5">
                  <c:v>5.1307748073514503</c:v>
                </c:pt>
                <c:pt idx="6">
                  <c:v>5.1307748073514503</c:v>
                </c:pt>
                <c:pt idx="7">
                  <c:v>5.1307748073514503</c:v>
                </c:pt>
                <c:pt idx="8">
                  <c:v>5.1307748073514503</c:v>
                </c:pt>
                <c:pt idx="9">
                  <c:v>5.1307748073514503</c:v>
                </c:pt>
                <c:pt idx="10">
                  <c:v>5.1307748073514503</c:v>
                </c:pt>
                <c:pt idx="11">
                  <c:v>5.1307748073514503</c:v>
                </c:pt>
                <c:pt idx="12">
                  <c:v>5.1307748073514503</c:v>
                </c:pt>
                <c:pt idx="13">
                  <c:v>5.1307748073514503</c:v>
                </c:pt>
                <c:pt idx="14">
                  <c:v>5.1307748073514503</c:v>
                </c:pt>
                <c:pt idx="15">
                  <c:v>5.1307748073514503</c:v>
                </c:pt>
                <c:pt idx="16">
                  <c:v>5.1307748073514503</c:v>
                </c:pt>
                <c:pt idx="17">
                  <c:v>5.1307748073514503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1.0578682044395555</c:v>
                </c:pt>
                <c:pt idx="1">
                  <c:v>1.0578682044395555</c:v>
                </c:pt>
                <c:pt idx="2">
                  <c:v>1.0578682044395555</c:v>
                </c:pt>
                <c:pt idx="3">
                  <c:v>1.0578682044395555</c:v>
                </c:pt>
                <c:pt idx="4">
                  <c:v>1.0578682044395555</c:v>
                </c:pt>
                <c:pt idx="5">
                  <c:v>1.0578682044395555</c:v>
                </c:pt>
                <c:pt idx="6">
                  <c:v>1.0578682044395555</c:v>
                </c:pt>
                <c:pt idx="7">
                  <c:v>1.0578682044395555</c:v>
                </c:pt>
                <c:pt idx="8">
                  <c:v>1.0578682044395555</c:v>
                </c:pt>
                <c:pt idx="9">
                  <c:v>1.0578682044395555</c:v>
                </c:pt>
                <c:pt idx="10">
                  <c:v>1.0578682044395555</c:v>
                </c:pt>
                <c:pt idx="11">
                  <c:v>1.0578682044395555</c:v>
                </c:pt>
                <c:pt idx="12">
                  <c:v>1.0578682044395555</c:v>
                </c:pt>
                <c:pt idx="13">
                  <c:v>1.0578682044395555</c:v>
                </c:pt>
                <c:pt idx="14">
                  <c:v>1.0578682044395555</c:v>
                </c:pt>
                <c:pt idx="15">
                  <c:v>1.0578682044395555</c:v>
                </c:pt>
                <c:pt idx="16">
                  <c:v>1.0578682044395555</c:v>
                </c:pt>
                <c:pt idx="17">
                  <c:v>1.0578682044395555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1.1128212272021281</c:v>
                </c:pt>
                <c:pt idx="1">
                  <c:v>1.1128212272021281</c:v>
                </c:pt>
                <c:pt idx="2">
                  <c:v>1.1128212272021281</c:v>
                </c:pt>
                <c:pt idx="3">
                  <c:v>1.1128212272021281</c:v>
                </c:pt>
                <c:pt idx="4">
                  <c:v>1.1128212272021281</c:v>
                </c:pt>
                <c:pt idx="5">
                  <c:v>1.1128212272021281</c:v>
                </c:pt>
                <c:pt idx="6">
                  <c:v>1.1128212272021281</c:v>
                </c:pt>
                <c:pt idx="7">
                  <c:v>1.1128212272021281</c:v>
                </c:pt>
                <c:pt idx="8">
                  <c:v>1.1128212272021281</c:v>
                </c:pt>
                <c:pt idx="9">
                  <c:v>1.1128212272021281</c:v>
                </c:pt>
                <c:pt idx="10">
                  <c:v>1.1128212272021281</c:v>
                </c:pt>
                <c:pt idx="11">
                  <c:v>1.1128212272021281</c:v>
                </c:pt>
                <c:pt idx="12">
                  <c:v>1.1128212272021281</c:v>
                </c:pt>
                <c:pt idx="13">
                  <c:v>1.1128212272021281</c:v>
                </c:pt>
                <c:pt idx="14">
                  <c:v>1.1128212272021281</c:v>
                </c:pt>
                <c:pt idx="15">
                  <c:v>1.1128212272021281</c:v>
                </c:pt>
                <c:pt idx="16">
                  <c:v>1.1128212272021281</c:v>
                </c:pt>
                <c:pt idx="17">
                  <c:v>1.1128212272021281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1.1677742499647004</c:v>
                </c:pt>
                <c:pt idx="1">
                  <c:v>1.1677742499647004</c:v>
                </c:pt>
                <c:pt idx="2">
                  <c:v>1.1677742499647004</c:v>
                </c:pt>
                <c:pt idx="3">
                  <c:v>1.1677742499647004</c:v>
                </c:pt>
                <c:pt idx="4">
                  <c:v>1.1677742499647004</c:v>
                </c:pt>
                <c:pt idx="5">
                  <c:v>1.1677742499647004</c:v>
                </c:pt>
                <c:pt idx="6">
                  <c:v>1.1677742499647004</c:v>
                </c:pt>
                <c:pt idx="7">
                  <c:v>1.1677742499647004</c:v>
                </c:pt>
                <c:pt idx="8">
                  <c:v>1.1677742499647004</c:v>
                </c:pt>
                <c:pt idx="9">
                  <c:v>1.1677742499647004</c:v>
                </c:pt>
                <c:pt idx="10">
                  <c:v>1.1677742499647004</c:v>
                </c:pt>
                <c:pt idx="11">
                  <c:v>1.1677742499647004</c:v>
                </c:pt>
                <c:pt idx="12">
                  <c:v>1.1677742499647004</c:v>
                </c:pt>
                <c:pt idx="13">
                  <c:v>1.1677742499647004</c:v>
                </c:pt>
                <c:pt idx="14">
                  <c:v>1.1677742499647004</c:v>
                </c:pt>
                <c:pt idx="15">
                  <c:v>1.1677742499647004</c:v>
                </c:pt>
                <c:pt idx="16">
                  <c:v>1.1677742499647004</c:v>
                </c:pt>
                <c:pt idx="17">
                  <c:v>1.1677742499647004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1.2227272727272729</c:v>
                </c:pt>
                <c:pt idx="1">
                  <c:v>1.2227272727272729</c:v>
                </c:pt>
                <c:pt idx="2">
                  <c:v>1.2227272727272729</c:v>
                </c:pt>
                <c:pt idx="3">
                  <c:v>1.2227272727272729</c:v>
                </c:pt>
                <c:pt idx="4">
                  <c:v>1.2227272727272729</c:v>
                </c:pt>
                <c:pt idx="5">
                  <c:v>1.2227272727272729</c:v>
                </c:pt>
                <c:pt idx="6">
                  <c:v>1.2227272727272729</c:v>
                </c:pt>
                <c:pt idx="7">
                  <c:v>1.2227272727272729</c:v>
                </c:pt>
                <c:pt idx="8">
                  <c:v>1.2227272727272729</c:v>
                </c:pt>
                <c:pt idx="9">
                  <c:v>1.2227272727272729</c:v>
                </c:pt>
                <c:pt idx="10">
                  <c:v>1.2227272727272729</c:v>
                </c:pt>
                <c:pt idx="11">
                  <c:v>1.2227272727272729</c:v>
                </c:pt>
                <c:pt idx="12">
                  <c:v>1.2227272727272729</c:v>
                </c:pt>
                <c:pt idx="13">
                  <c:v>1.2227272727272729</c:v>
                </c:pt>
                <c:pt idx="14">
                  <c:v>1.2227272727272729</c:v>
                </c:pt>
                <c:pt idx="15">
                  <c:v>1.2227272727272729</c:v>
                </c:pt>
                <c:pt idx="16">
                  <c:v>1.2227272727272729</c:v>
                </c:pt>
                <c:pt idx="17">
                  <c:v>1.2227272727272729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1.2776802954898454</c:v>
                </c:pt>
                <c:pt idx="1">
                  <c:v>1.2776802954898454</c:v>
                </c:pt>
                <c:pt idx="2">
                  <c:v>1.2776802954898454</c:v>
                </c:pt>
                <c:pt idx="3">
                  <c:v>1.2776802954898454</c:v>
                </c:pt>
                <c:pt idx="4">
                  <c:v>1.2776802954898454</c:v>
                </c:pt>
                <c:pt idx="5">
                  <c:v>1.2776802954898454</c:v>
                </c:pt>
                <c:pt idx="6">
                  <c:v>1.2776802954898454</c:v>
                </c:pt>
                <c:pt idx="7">
                  <c:v>1.2776802954898454</c:v>
                </c:pt>
                <c:pt idx="8">
                  <c:v>1.2776802954898454</c:v>
                </c:pt>
                <c:pt idx="9">
                  <c:v>1.2776802954898454</c:v>
                </c:pt>
                <c:pt idx="10">
                  <c:v>1.2776802954898454</c:v>
                </c:pt>
                <c:pt idx="11">
                  <c:v>1.2776802954898454</c:v>
                </c:pt>
                <c:pt idx="12">
                  <c:v>1.2776802954898454</c:v>
                </c:pt>
                <c:pt idx="13">
                  <c:v>1.2776802954898454</c:v>
                </c:pt>
                <c:pt idx="14">
                  <c:v>1.2776802954898454</c:v>
                </c:pt>
                <c:pt idx="15">
                  <c:v>1.2776802954898454</c:v>
                </c:pt>
                <c:pt idx="16">
                  <c:v>1.2776802954898454</c:v>
                </c:pt>
                <c:pt idx="17">
                  <c:v>1.2776802954898454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1.3326333182524177</c:v>
                </c:pt>
                <c:pt idx="1">
                  <c:v>1.3326333182524177</c:v>
                </c:pt>
                <c:pt idx="2">
                  <c:v>1.3326333182524177</c:v>
                </c:pt>
                <c:pt idx="3">
                  <c:v>1.3326333182524177</c:v>
                </c:pt>
                <c:pt idx="4">
                  <c:v>1.3326333182524177</c:v>
                </c:pt>
                <c:pt idx="5">
                  <c:v>1.3326333182524177</c:v>
                </c:pt>
                <c:pt idx="6">
                  <c:v>1.3326333182524177</c:v>
                </c:pt>
                <c:pt idx="7">
                  <c:v>1.3326333182524177</c:v>
                </c:pt>
                <c:pt idx="8">
                  <c:v>1.3326333182524177</c:v>
                </c:pt>
                <c:pt idx="9">
                  <c:v>1.3326333182524177</c:v>
                </c:pt>
                <c:pt idx="10">
                  <c:v>1.3326333182524177</c:v>
                </c:pt>
                <c:pt idx="11">
                  <c:v>1.3326333182524177</c:v>
                </c:pt>
                <c:pt idx="12">
                  <c:v>1.3326333182524177</c:v>
                </c:pt>
                <c:pt idx="13">
                  <c:v>1.3326333182524177</c:v>
                </c:pt>
                <c:pt idx="14">
                  <c:v>1.3326333182524177</c:v>
                </c:pt>
                <c:pt idx="15">
                  <c:v>1.3326333182524177</c:v>
                </c:pt>
                <c:pt idx="16">
                  <c:v>1.3326333182524177</c:v>
                </c:pt>
                <c:pt idx="17">
                  <c:v>1.3326333182524177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1.3875863410149902</c:v>
                </c:pt>
                <c:pt idx="1">
                  <c:v>1.3875863410149902</c:v>
                </c:pt>
                <c:pt idx="2">
                  <c:v>1.3875863410149902</c:v>
                </c:pt>
                <c:pt idx="3">
                  <c:v>1.3875863410149902</c:v>
                </c:pt>
                <c:pt idx="4">
                  <c:v>1.3875863410149902</c:v>
                </c:pt>
                <c:pt idx="5">
                  <c:v>1.3875863410149902</c:v>
                </c:pt>
                <c:pt idx="6">
                  <c:v>1.3875863410149902</c:v>
                </c:pt>
                <c:pt idx="7">
                  <c:v>1.3875863410149902</c:v>
                </c:pt>
                <c:pt idx="8">
                  <c:v>1.3875863410149902</c:v>
                </c:pt>
                <c:pt idx="9">
                  <c:v>1.3875863410149902</c:v>
                </c:pt>
                <c:pt idx="10">
                  <c:v>1.3875863410149902</c:v>
                </c:pt>
                <c:pt idx="11">
                  <c:v>1.3875863410149902</c:v>
                </c:pt>
                <c:pt idx="12">
                  <c:v>1.3875863410149902</c:v>
                </c:pt>
                <c:pt idx="13">
                  <c:v>1.3875863410149902</c:v>
                </c:pt>
                <c:pt idx="14">
                  <c:v>1.3875863410149902</c:v>
                </c:pt>
                <c:pt idx="15">
                  <c:v>1.3875863410149902</c:v>
                </c:pt>
                <c:pt idx="16">
                  <c:v>1.3875863410149902</c:v>
                </c:pt>
                <c:pt idx="17">
                  <c:v>1.3875863410149902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13" t="s">
        <v>0</v>
      </c>
      <c r="B1" s="107"/>
      <c r="C1" s="107"/>
      <c r="D1" s="107"/>
      <c r="E1" s="107"/>
      <c r="F1" s="107"/>
      <c r="G1" s="107"/>
      <c r="H1" s="107"/>
    </row>
    <row r="2" spans="1:8" ht="19.899999999999999" customHeight="1" x14ac:dyDescent="0.25">
      <c r="A2" s="114" t="s">
        <v>1</v>
      </c>
      <c r="B2" s="107"/>
      <c r="C2" s="107"/>
      <c r="D2" s="107"/>
      <c r="E2" s="107"/>
      <c r="F2" s="107"/>
      <c r="G2" s="107"/>
      <c r="H2" s="107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0" t="s">
        <v>15</v>
      </c>
      <c r="D12" s="111"/>
      <c r="E12" s="111"/>
      <c r="F12" s="111"/>
      <c r="G12" s="112"/>
    </row>
    <row r="13" spans="1:8" x14ac:dyDescent="0.25">
      <c r="B13" s="4" t="s">
        <v>16</v>
      </c>
      <c r="C13" s="110" t="s">
        <v>17</v>
      </c>
      <c r="D13" s="111"/>
      <c r="E13" s="111"/>
      <c r="F13" s="111"/>
      <c r="G13" s="112"/>
    </row>
    <row r="14" spans="1:8" x14ac:dyDescent="0.25">
      <c r="B14" s="4" t="s">
        <v>18</v>
      </c>
      <c r="C14" s="110" t="s">
        <v>19</v>
      </c>
      <c r="D14" s="111"/>
      <c r="E14" s="111"/>
      <c r="F14" s="111"/>
      <c r="G14" s="112"/>
    </row>
    <row r="15" spans="1:8" x14ac:dyDescent="0.25">
      <c r="B15" s="4" t="s">
        <v>20</v>
      </c>
      <c r="C15" s="110" t="s">
        <v>21</v>
      </c>
      <c r="D15" s="111"/>
      <c r="E15" s="111"/>
      <c r="F15" s="111"/>
      <c r="G15" s="112"/>
    </row>
    <row r="16" spans="1:8" x14ac:dyDescent="0.25">
      <c r="B16" s="4" t="s">
        <v>22</v>
      </c>
      <c r="C16" s="110" t="s">
        <v>23</v>
      </c>
      <c r="D16" s="111"/>
      <c r="E16" s="111"/>
      <c r="F16" s="111"/>
      <c r="G16" s="112"/>
    </row>
    <row r="17" spans="2:7" x14ac:dyDescent="0.25">
      <c r="B17" s="4" t="s">
        <v>24</v>
      </c>
      <c r="C17" s="110" t="s">
        <v>25</v>
      </c>
      <c r="D17" s="111"/>
      <c r="E17" s="111"/>
      <c r="F17" s="111"/>
      <c r="G17" s="112"/>
    </row>
    <row r="18" spans="2:7" x14ac:dyDescent="0.25">
      <c r="B18" s="4" t="s">
        <v>26</v>
      </c>
      <c r="C18" s="110" t="s">
        <v>27</v>
      </c>
      <c r="D18" s="111"/>
      <c r="E18" s="111"/>
      <c r="F18" s="111"/>
      <c r="G18" s="112"/>
    </row>
    <row r="19" spans="2:7" x14ac:dyDescent="0.25">
      <c r="B19" s="4" t="s">
        <v>28</v>
      </c>
      <c r="C19" s="110" t="s">
        <v>29</v>
      </c>
      <c r="D19" s="111"/>
      <c r="E19" s="111"/>
      <c r="F19" s="111"/>
      <c r="G19" s="112"/>
    </row>
    <row r="20" spans="2:7" x14ac:dyDescent="0.25">
      <c r="B20" s="4" t="s">
        <v>30</v>
      </c>
      <c r="C20" s="110" t="s">
        <v>31</v>
      </c>
      <c r="D20" s="111"/>
      <c r="E20" s="111"/>
      <c r="F20" s="111"/>
      <c r="G20" s="112"/>
    </row>
    <row r="22" spans="2:7" ht="15.75" x14ac:dyDescent="0.25">
      <c r="B22" s="1" t="s">
        <v>32</v>
      </c>
    </row>
    <row r="23" spans="2:7" x14ac:dyDescent="0.25">
      <c r="B23" s="109" t="s">
        <v>33</v>
      </c>
      <c r="C23" s="107"/>
      <c r="D23" s="107"/>
      <c r="E23" s="107"/>
      <c r="F23" s="107"/>
      <c r="G23" s="107"/>
    </row>
    <row r="24" spans="2:7" x14ac:dyDescent="0.25">
      <c r="B24" s="109" t="s">
        <v>34</v>
      </c>
      <c r="C24" s="107"/>
      <c r="D24" s="107"/>
      <c r="E24" s="107"/>
      <c r="F24" s="107"/>
      <c r="G24" s="107"/>
    </row>
    <row r="25" spans="2:7" x14ac:dyDescent="0.25">
      <c r="B25" s="109" t="s">
        <v>35</v>
      </c>
      <c r="C25" s="107"/>
      <c r="D25" s="107"/>
      <c r="E25" s="107"/>
      <c r="F25" s="107"/>
      <c r="G25" s="107"/>
    </row>
    <row r="26" spans="2:7" x14ac:dyDescent="0.25">
      <c r="B26" s="109" t="s">
        <v>36</v>
      </c>
      <c r="C26" s="107"/>
      <c r="D26" s="107"/>
      <c r="E26" s="107"/>
      <c r="F26" s="107"/>
      <c r="G26" s="10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13" t="s">
        <v>37</v>
      </c>
      <c r="B1" s="107"/>
      <c r="C1" s="107"/>
      <c r="D1" s="107"/>
      <c r="E1" s="107"/>
      <c r="F1" s="5" t="s">
        <v>38</v>
      </c>
      <c r="G1" s="6" t="s">
        <v>427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15" t="s">
        <v>53</v>
      </c>
      <c r="C19" s="107"/>
      <c r="D19" s="107"/>
    </row>
    <row r="20" spans="2:4" ht="17.25" x14ac:dyDescent="0.25">
      <c r="B20" s="7" t="s">
        <v>54</v>
      </c>
      <c r="C20" s="14" t="s">
        <v>427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46203</v>
      </c>
    </row>
    <row r="23" spans="2:4" ht="15.75" x14ac:dyDescent="0.25">
      <c r="B23" s="1" t="s">
        <v>56</v>
      </c>
    </row>
    <row r="24" spans="2:4" x14ac:dyDescent="0.25">
      <c r="B24" s="115" t="s">
        <v>57</v>
      </c>
      <c r="C24" s="107"/>
      <c r="D24" s="107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427</v>
      </c>
      <c r="D26" s="16">
        <v>46203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13" t="s">
        <v>85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32" ht="19.899999999999999" customHeight="1" x14ac:dyDescent="0.25">
      <c r="A2" s="116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361</v>
      </c>
      <c r="B4" s="25" t="s">
        <v>362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25">
      <c r="A7" s="24" t="s">
        <v>363</v>
      </c>
      <c r="B7" s="25" t="s">
        <v>362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25">
      <c r="A10" s="24" t="s">
        <v>364</v>
      </c>
      <c r="B10" s="25" t="s">
        <v>362</v>
      </c>
      <c r="C10" s="25" t="s">
        <v>365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25">
      <c r="A14" s="24" t="s">
        <v>366</v>
      </c>
      <c r="B14" s="25" t="s">
        <v>362</v>
      </c>
      <c r="C14" s="25" t="s">
        <v>365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25">
      <c r="A17" s="24" t="s">
        <v>367</v>
      </c>
      <c r="B17" s="25" t="s">
        <v>362</v>
      </c>
      <c r="C17" s="25" t="s">
        <v>368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25">
      <c r="A18" s="24" t="s">
        <v>369</v>
      </c>
      <c r="B18" s="25" t="s">
        <v>362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25">
      <c r="A23" s="24" t="s">
        <v>370</v>
      </c>
      <c r="B23" s="25" t="s">
        <v>362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25">
      <c r="A26" s="24" t="s">
        <v>371</v>
      </c>
      <c r="B26" s="25" t="s">
        <v>362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25">
      <c r="A27" s="24" t="s">
        <v>372</v>
      </c>
      <c r="B27" s="25" t="s">
        <v>362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25">
      <c r="A30" s="24" t="s">
        <v>373</v>
      </c>
      <c r="B30" s="25" t="s">
        <v>362</v>
      </c>
      <c r="C30" s="25" t="s">
        <v>374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25">
      <c r="A31" s="24" t="s">
        <v>375</v>
      </c>
      <c r="B31" s="25" t="s">
        <v>362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 t="s">
        <v>427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25">
      <c r="A3" s="32" t="s">
        <v>427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25">
      <c r="A4" s="32" t="s">
        <v>427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25">
      <c r="A5" s="32" t="s">
        <v>427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25">
      <c r="A6" s="32" t="s">
        <v>427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25">
      <c r="A7" s="32" t="s">
        <v>427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25">
      <c r="A8" s="32" t="s">
        <v>427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25">
      <c r="A9" s="32" t="s">
        <v>427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25">
      <c r="A10" s="32" t="s">
        <v>427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25">
      <c r="A11" s="32" t="s">
        <v>427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25">
      <c r="A12" s="32" t="s">
        <v>427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25">
      <c r="A13" s="32" t="s">
        <v>427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25">
      <c r="A14" s="32" t="s">
        <v>427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25">
      <c r="A15" s="32" t="s">
        <v>427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25">
      <c r="A16" s="32" t="s">
        <v>427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25">
      <c r="A17" s="32" t="s">
        <v>427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25">
      <c r="A18" s="32" t="s">
        <v>427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25">
      <c r="A19" s="32" t="s">
        <v>427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25">
      <c r="A20" s="32" t="s">
        <v>427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25">
      <c r="A21" s="32" t="s">
        <v>427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25">
      <c r="A22" s="32" t="s">
        <v>427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25">
      <c r="A23" s="32" t="s">
        <v>427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25">
      <c r="A24" s="32" t="s">
        <v>427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25">
      <c r="A25" s="32" t="s">
        <v>427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25">
      <c r="A26" s="32" t="s">
        <v>427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25">
      <c r="A27" s="32" t="s">
        <v>427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25">
      <c r="A28" s="32" t="s">
        <v>427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25">
      <c r="A29" s="32" t="s">
        <v>427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25">
      <c r="A30" s="32" t="s">
        <v>427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25">
      <c r="A31" s="32" t="s">
        <v>427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25">
      <c r="A32" s="32" t="s">
        <v>427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25">
      <c r="A33" s="32" t="s">
        <v>427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427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427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427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427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427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427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427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427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20" t="s">
        <v>159</v>
      </c>
      <c r="B1" s="120"/>
      <c r="C1" s="120"/>
      <c r="D1" s="120"/>
      <c r="E1" s="120"/>
      <c r="F1" s="120"/>
      <c r="G1" s="120"/>
      <c r="H1" s="35"/>
      <c r="K1" s="117" t="s">
        <v>160</v>
      </c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D1" s="36" t="s">
        <v>161</v>
      </c>
    </row>
    <row r="2" spans="1:56" ht="19.899999999999999" customHeight="1" x14ac:dyDescent="0.25">
      <c r="A2" s="121" t="s">
        <v>162</v>
      </c>
      <c r="B2" s="121"/>
      <c r="C2" s="121"/>
      <c r="D2" s="121"/>
      <c r="E2" s="121"/>
      <c r="F2" s="121"/>
      <c r="G2" s="121"/>
      <c r="H2" s="119" t="s">
        <v>163</v>
      </c>
      <c r="I2" s="107"/>
      <c r="J2" s="107"/>
      <c r="K2" s="118" t="s">
        <v>164</v>
      </c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D2" s="5" t="str">
        <f>IF(Configuração!$C$26="","",("QC-"&amp;Configuração!$C$26&amp;TEXT(1,"00")))</f>
        <v>QC-897401</v>
      </c>
    </row>
    <row r="3" spans="1:56" ht="28.15" customHeight="1" x14ac:dyDescent="0.25">
      <c r="A3" s="17" t="s">
        <v>316</v>
      </c>
      <c r="B3" s="17" t="s">
        <v>165</v>
      </c>
      <c r="C3" s="17" t="s">
        <v>166</v>
      </c>
      <c r="D3" s="17" t="s">
        <v>145</v>
      </c>
      <c r="E3" s="17" t="s">
        <v>88</v>
      </c>
      <c r="F3" s="17" t="s">
        <v>317</v>
      </c>
      <c r="G3" s="17" t="s">
        <v>232</v>
      </c>
      <c r="K3" s="10" t="s">
        <v>165</v>
      </c>
      <c r="L3" s="10" t="s">
        <v>166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168</v>
      </c>
      <c r="BB3" s="36" t="s">
        <v>169</v>
      </c>
      <c r="BC3" t="s">
        <v>318</v>
      </c>
      <c r="BD3" s="5" t="str">
        <f>IF(Configuração!$C$26="","",("QC-"&amp;Configuração!$C$26&amp;TEXT(2,"00")))</f>
        <v>QC-897402</v>
      </c>
    </row>
    <row r="4" spans="1:56" x14ac:dyDescent="0.25">
      <c r="A4" s="75">
        <v>1</v>
      </c>
      <c r="B4" s="39">
        <v>46027</v>
      </c>
      <c r="C4" s="75">
        <v>1</v>
      </c>
      <c r="D4" s="41" t="s">
        <v>428</v>
      </c>
      <c r="E4" s="25" t="s">
        <v>361</v>
      </c>
      <c r="F4" s="42">
        <v>4.66</v>
      </c>
      <c r="G4" s="76" t="s">
        <v>315</v>
      </c>
      <c r="H4" s="80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25">
      <c r="A5" s="75">
        <v>1</v>
      </c>
      <c r="B5" s="39">
        <v>46027</v>
      </c>
      <c r="C5" s="75">
        <v>1</v>
      </c>
      <c r="D5" s="41" t="s">
        <v>428</v>
      </c>
      <c r="E5" s="25" t="s">
        <v>125</v>
      </c>
      <c r="F5" s="42">
        <v>4.4000000000000004</v>
      </c>
      <c r="G5" s="76" t="s">
        <v>315</v>
      </c>
      <c r="H5" s="80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25">
      <c r="A6" s="75">
        <v>1</v>
      </c>
      <c r="B6" s="39">
        <v>46027</v>
      </c>
      <c r="C6" s="75">
        <v>1</v>
      </c>
      <c r="D6" s="41" t="s">
        <v>428</v>
      </c>
      <c r="E6" s="25" t="s">
        <v>137</v>
      </c>
      <c r="F6" s="42">
        <v>3.83</v>
      </c>
      <c r="G6" s="76" t="s">
        <v>315</v>
      </c>
      <c r="H6" s="80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25">
      <c r="A7" s="75">
        <v>1</v>
      </c>
      <c r="B7" s="39">
        <v>46027</v>
      </c>
      <c r="C7" s="75">
        <v>1</v>
      </c>
      <c r="D7" s="41" t="s">
        <v>428</v>
      </c>
      <c r="E7" s="25" t="s">
        <v>363</v>
      </c>
      <c r="F7" s="42">
        <v>0.314</v>
      </c>
      <c r="G7" s="76" t="s">
        <v>315</v>
      </c>
      <c r="H7" s="80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25">
      <c r="A8" s="75">
        <v>1</v>
      </c>
      <c r="B8" s="39">
        <v>46027</v>
      </c>
      <c r="C8" s="75">
        <v>1</v>
      </c>
      <c r="D8" s="41" t="s">
        <v>428</v>
      </c>
      <c r="E8" s="25" t="s">
        <v>134</v>
      </c>
      <c r="F8" s="42">
        <v>1.21</v>
      </c>
      <c r="G8" s="76" t="s">
        <v>315</v>
      </c>
      <c r="H8" s="80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25">
      <c r="A9" s="75">
        <v>1</v>
      </c>
      <c r="B9" s="39">
        <v>46027</v>
      </c>
      <c r="C9" s="75">
        <v>1</v>
      </c>
      <c r="D9" s="41" t="s">
        <v>428</v>
      </c>
      <c r="E9" s="25" t="s">
        <v>138</v>
      </c>
      <c r="F9" s="42">
        <v>9</v>
      </c>
      <c r="G9" s="76" t="s">
        <v>315</v>
      </c>
      <c r="H9" s="80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25">
      <c r="A10" s="75">
        <v>1</v>
      </c>
      <c r="B10" s="39">
        <v>46027</v>
      </c>
      <c r="C10" s="75">
        <v>1</v>
      </c>
      <c r="D10" s="41" t="s">
        <v>428</v>
      </c>
      <c r="E10" s="25" t="s">
        <v>364</v>
      </c>
      <c r="F10" s="42">
        <v>348</v>
      </c>
      <c r="G10" s="76" t="s">
        <v>315</v>
      </c>
      <c r="H10" s="80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25">
      <c r="A11" s="75">
        <v>1</v>
      </c>
      <c r="B11" s="39">
        <v>46027</v>
      </c>
      <c r="C11" s="75">
        <v>1</v>
      </c>
      <c r="D11" s="41" t="s">
        <v>428</v>
      </c>
      <c r="E11" s="25" t="s">
        <v>126</v>
      </c>
      <c r="F11" s="42">
        <v>237</v>
      </c>
      <c r="G11" s="76" t="s">
        <v>315</v>
      </c>
      <c r="H11" s="80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25">
      <c r="A12" s="75">
        <v>1</v>
      </c>
      <c r="B12" s="39">
        <v>46027</v>
      </c>
      <c r="C12" s="75">
        <v>1</v>
      </c>
      <c r="D12" s="41" t="s">
        <v>428</v>
      </c>
      <c r="E12" s="25" t="s">
        <v>127</v>
      </c>
      <c r="F12" s="42">
        <v>77</v>
      </c>
      <c r="G12" s="76" t="s">
        <v>315</v>
      </c>
      <c r="H12" s="80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25">
      <c r="A13" s="75">
        <v>1</v>
      </c>
      <c r="B13" s="39">
        <v>46027</v>
      </c>
      <c r="C13" s="75">
        <v>1</v>
      </c>
      <c r="D13" s="41" t="s">
        <v>428</v>
      </c>
      <c r="E13" s="25" t="s">
        <v>124</v>
      </c>
      <c r="F13" s="42">
        <v>2.58</v>
      </c>
      <c r="G13" s="76" t="s">
        <v>315</v>
      </c>
      <c r="H13" s="80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25">
      <c r="A14" s="75">
        <v>1</v>
      </c>
      <c r="B14" s="39">
        <v>46027</v>
      </c>
      <c r="C14" s="75">
        <v>1</v>
      </c>
      <c r="D14" s="41" t="s">
        <v>428</v>
      </c>
      <c r="E14" s="25" t="s">
        <v>366</v>
      </c>
      <c r="F14" s="42">
        <v>231</v>
      </c>
      <c r="G14" s="76" t="s">
        <v>315</v>
      </c>
      <c r="H14" s="80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25">
      <c r="A15" s="75">
        <v>1</v>
      </c>
      <c r="B15" s="39">
        <v>46027</v>
      </c>
      <c r="C15" s="75">
        <v>1</v>
      </c>
      <c r="D15" s="41" t="s">
        <v>428</v>
      </c>
      <c r="E15" s="25" t="s">
        <v>139</v>
      </c>
      <c r="F15" s="42">
        <v>3.45</v>
      </c>
      <c r="G15" s="76" t="s">
        <v>315</v>
      </c>
      <c r="H15" s="80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25">
      <c r="A16" s="75">
        <v>1</v>
      </c>
      <c r="B16" s="39">
        <v>46027</v>
      </c>
      <c r="C16" s="75">
        <v>1</v>
      </c>
      <c r="D16" s="41" t="s">
        <v>428</v>
      </c>
      <c r="E16" s="25" t="s">
        <v>118</v>
      </c>
      <c r="F16" s="42">
        <v>89</v>
      </c>
      <c r="G16" s="76" t="s">
        <v>315</v>
      </c>
      <c r="H16" s="80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5">
        <v>1</v>
      </c>
      <c r="B17" s="39">
        <v>46027</v>
      </c>
      <c r="C17" s="75">
        <v>1</v>
      </c>
      <c r="D17" s="41" t="s">
        <v>428</v>
      </c>
      <c r="E17" s="25" t="s">
        <v>367</v>
      </c>
      <c r="F17" s="42">
        <v>5.0999999999999996</v>
      </c>
      <c r="G17" s="76" t="s">
        <v>315</v>
      </c>
      <c r="H17" s="80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5">
        <v>1</v>
      </c>
      <c r="B18" s="39">
        <v>46027</v>
      </c>
      <c r="C18" s="75">
        <v>1</v>
      </c>
      <c r="D18" s="41" t="s">
        <v>428</v>
      </c>
      <c r="E18" s="25" t="s">
        <v>369</v>
      </c>
      <c r="F18" s="42">
        <v>2.15</v>
      </c>
      <c r="G18" s="76" t="s">
        <v>315</v>
      </c>
      <c r="H18" s="80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5">
        <v>1</v>
      </c>
      <c r="B19" s="39">
        <v>46027</v>
      </c>
      <c r="C19" s="75">
        <v>1</v>
      </c>
      <c r="D19" s="41" t="s">
        <v>428</v>
      </c>
      <c r="E19" s="25" t="s">
        <v>135</v>
      </c>
      <c r="F19" s="42">
        <v>7.1</v>
      </c>
      <c r="G19" s="76" t="s">
        <v>315</v>
      </c>
      <c r="H19" s="80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5">
        <v>1</v>
      </c>
      <c r="B20" s="39">
        <v>46027</v>
      </c>
      <c r="C20" s="75">
        <v>1</v>
      </c>
      <c r="D20" s="41" t="s">
        <v>428</v>
      </c>
      <c r="E20" s="25" t="s">
        <v>128</v>
      </c>
      <c r="F20" s="42">
        <v>163</v>
      </c>
      <c r="G20" s="76" t="s">
        <v>315</v>
      </c>
      <c r="H20" s="80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5">
        <v>1</v>
      </c>
      <c r="B21" s="39">
        <v>46027</v>
      </c>
      <c r="C21" s="75">
        <v>1</v>
      </c>
      <c r="D21" s="41" t="s">
        <v>428</v>
      </c>
      <c r="E21" s="25" t="s">
        <v>122</v>
      </c>
      <c r="F21" s="42">
        <v>34</v>
      </c>
      <c r="G21" s="76" t="s">
        <v>315</v>
      </c>
      <c r="H21" s="80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5">
        <v>1</v>
      </c>
      <c r="B22" s="39">
        <v>46027</v>
      </c>
      <c r="C22" s="75">
        <v>1</v>
      </c>
      <c r="D22" s="41" t="s">
        <v>428</v>
      </c>
      <c r="E22" s="25" t="s">
        <v>144</v>
      </c>
      <c r="F22" s="42">
        <v>72</v>
      </c>
      <c r="G22" s="76" t="s">
        <v>315</v>
      </c>
      <c r="H22" s="80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5">
        <v>1</v>
      </c>
      <c r="B23" s="39">
        <v>46027</v>
      </c>
      <c r="C23" s="75">
        <v>1</v>
      </c>
      <c r="D23" s="41" t="s">
        <v>428</v>
      </c>
      <c r="E23" s="25" t="s">
        <v>370</v>
      </c>
      <c r="F23" s="42">
        <v>150</v>
      </c>
      <c r="G23" s="76" t="s">
        <v>315</v>
      </c>
      <c r="H23" s="80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5">
        <v>1</v>
      </c>
      <c r="B24" s="39">
        <v>46027</v>
      </c>
      <c r="C24" s="75">
        <v>1</v>
      </c>
      <c r="D24" s="41" t="s">
        <v>428</v>
      </c>
      <c r="E24" s="25" t="s">
        <v>132</v>
      </c>
      <c r="F24" s="42">
        <v>116</v>
      </c>
      <c r="G24" s="76" t="s">
        <v>315</v>
      </c>
      <c r="H24" s="80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5">
        <v>1</v>
      </c>
      <c r="B25" s="39">
        <v>46027</v>
      </c>
      <c r="C25" s="75">
        <v>1</v>
      </c>
      <c r="D25" s="41" t="s">
        <v>428</v>
      </c>
      <c r="E25" s="25" t="s">
        <v>133</v>
      </c>
      <c r="F25" s="42">
        <v>81</v>
      </c>
      <c r="G25" s="76" t="s">
        <v>315</v>
      </c>
      <c r="H25" s="80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5">
        <v>1</v>
      </c>
      <c r="B26" s="39">
        <v>46027</v>
      </c>
      <c r="C26" s="75">
        <v>1</v>
      </c>
      <c r="D26" s="41" t="s">
        <v>428</v>
      </c>
      <c r="E26" s="25" t="s">
        <v>371</v>
      </c>
      <c r="F26" s="42">
        <v>149</v>
      </c>
      <c r="G26" s="76" t="s">
        <v>315</v>
      </c>
      <c r="H26" s="80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5">
        <v>1</v>
      </c>
      <c r="B27" s="39">
        <v>46027</v>
      </c>
      <c r="C27" s="75">
        <v>1</v>
      </c>
      <c r="D27" s="41" t="s">
        <v>428</v>
      </c>
      <c r="E27" s="25" t="s">
        <v>372</v>
      </c>
      <c r="F27" s="42">
        <v>59</v>
      </c>
      <c r="G27" s="76" t="s">
        <v>315</v>
      </c>
      <c r="H27" s="80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5">
        <v>1</v>
      </c>
      <c r="B28" s="39">
        <v>46027</v>
      </c>
      <c r="C28" s="75">
        <v>1</v>
      </c>
      <c r="D28" s="41" t="s">
        <v>428</v>
      </c>
      <c r="E28" s="25" t="s">
        <v>129</v>
      </c>
      <c r="F28" s="42">
        <v>45</v>
      </c>
      <c r="G28" s="76" t="s">
        <v>315</v>
      </c>
      <c r="H28" s="80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5">
        <v>1</v>
      </c>
      <c r="B29" s="39">
        <v>46027</v>
      </c>
      <c r="C29" s="75">
        <v>1</v>
      </c>
      <c r="D29" s="41" t="s">
        <v>428</v>
      </c>
      <c r="E29" s="25" t="s">
        <v>131</v>
      </c>
      <c r="F29" s="42">
        <v>36</v>
      </c>
      <c r="G29" s="76" t="s">
        <v>315</v>
      </c>
      <c r="H29" s="80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5">
        <v>1</v>
      </c>
      <c r="B30" s="39">
        <v>46027</v>
      </c>
      <c r="C30" s="75">
        <v>1</v>
      </c>
      <c r="D30" s="41" t="s">
        <v>428</v>
      </c>
      <c r="E30" s="25" t="s">
        <v>373</v>
      </c>
      <c r="F30" s="42">
        <v>1.05</v>
      </c>
      <c r="G30" s="76" t="s">
        <v>315</v>
      </c>
      <c r="H30" s="80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5">
        <v>1</v>
      </c>
      <c r="B31" s="39">
        <v>46027</v>
      </c>
      <c r="C31" s="75">
        <v>1</v>
      </c>
      <c r="D31" s="41" t="s">
        <v>428</v>
      </c>
      <c r="E31" s="25" t="s">
        <v>375</v>
      </c>
      <c r="F31" s="42">
        <v>34.1</v>
      </c>
      <c r="G31" s="76" t="s">
        <v>315</v>
      </c>
      <c r="H31" s="80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5">
        <v>1</v>
      </c>
      <c r="B32" s="39">
        <v>46027</v>
      </c>
      <c r="C32" s="75">
        <v>1</v>
      </c>
      <c r="D32" s="41" t="s">
        <v>428</v>
      </c>
      <c r="E32" s="25" t="s">
        <v>140</v>
      </c>
      <c r="F32" s="42">
        <v>142</v>
      </c>
      <c r="G32" s="76" t="s">
        <v>315</v>
      </c>
      <c r="H32" s="80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5">
        <v>1</v>
      </c>
      <c r="B33" s="39">
        <v>46027</v>
      </c>
      <c r="C33" s="75">
        <v>1</v>
      </c>
      <c r="D33" s="41" t="s">
        <v>428</v>
      </c>
      <c r="E33" s="25" t="s">
        <v>142</v>
      </c>
      <c r="F33" s="42">
        <v>3.6</v>
      </c>
      <c r="G33" s="76" t="s">
        <v>315</v>
      </c>
      <c r="H33" s="80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5">
        <v>1</v>
      </c>
      <c r="B34" s="39">
        <v>46027</v>
      </c>
      <c r="C34" s="75">
        <v>1</v>
      </c>
      <c r="D34" s="41" t="s">
        <v>428</v>
      </c>
      <c r="E34" s="25" t="s">
        <v>143</v>
      </c>
      <c r="F34" s="42">
        <v>121</v>
      </c>
      <c r="G34" s="76" t="s">
        <v>315</v>
      </c>
      <c r="H34" s="80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5">
        <v>2</v>
      </c>
      <c r="B35" s="39">
        <v>46028</v>
      </c>
      <c r="C35" s="75">
        <v>1</v>
      </c>
      <c r="D35" s="41" t="s">
        <v>428</v>
      </c>
      <c r="E35" s="25" t="s">
        <v>361</v>
      </c>
      <c r="F35" s="42">
        <v>4.91</v>
      </c>
      <c r="G35" s="76" t="s">
        <v>315</v>
      </c>
      <c r="H35" s="80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25">
      <c r="A36" s="75">
        <v>2</v>
      </c>
      <c r="B36" s="39">
        <v>46028</v>
      </c>
      <c r="C36" s="75">
        <v>1</v>
      </c>
      <c r="D36" s="41" t="s">
        <v>428</v>
      </c>
      <c r="E36" s="25" t="s">
        <v>125</v>
      </c>
      <c r="F36" s="42">
        <v>4.7</v>
      </c>
      <c r="G36" s="76" t="s">
        <v>315</v>
      </c>
      <c r="H36" s="80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5">
        <v>2</v>
      </c>
      <c r="B37" s="39">
        <v>46028</v>
      </c>
      <c r="C37" s="75">
        <v>1</v>
      </c>
      <c r="D37" s="41" t="s">
        <v>428</v>
      </c>
      <c r="E37" s="25" t="s">
        <v>137</v>
      </c>
      <c r="F37" s="42">
        <v>3.92</v>
      </c>
      <c r="G37" s="76" t="s">
        <v>315</v>
      </c>
      <c r="H37" s="80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5">
        <v>2</v>
      </c>
      <c r="B38" s="39">
        <v>46028</v>
      </c>
      <c r="C38" s="75">
        <v>1</v>
      </c>
      <c r="D38" s="41" t="s">
        <v>428</v>
      </c>
      <c r="E38" s="25" t="s">
        <v>363</v>
      </c>
      <c r="F38" s="42">
        <v>0.311</v>
      </c>
      <c r="G38" s="76" t="s">
        <v>315</v>
      </c>
      <c r="H38" s="80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5">
        <v>2</v>
      </c>
      <c r="B39" s="39">
        <v>46028</v>
      </c>
      <c r="C39" s="75">
        <v>1</v>
      </c>
      <c r="D39" s="41" t="s">
        <v>428</v>
      </c>
      <c r="E39" s="25" t="s">
        <v>134</v>
      </c>
      <c r="F39" s="42">
        <v>1.2150000000000001</v>
      </c>
      <c r="G39" s="76" t="s">
        <v>315</v>
      </c>
      <c r="H39" s="80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5">
        <v>2</v>
      </c>
      <c r="B40" s="39">
        <v>46028</v>
      </c>
      <c r="C40" s="75">
        <v>1</v>
      </c>
      <c r="D40" s="41" t="s">
        <v>428</v>
      </c>
      <c r="E40" s="25" t="s">
        <v>138</v>
      </c>
      <c r="F40" s="42">
        <v>9.1</v>
      </c>
      <c r="G40" s="76" t="s">
        <v>315</v>
      </c>
      <c r="H40" s="80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5">
        <v>2</v>
      </c>
      <c r="B41" s="39">
        <v>46028</v>
      </c>
      <c r="C41" s="75">
        <v>1</v>
      </c>
      <c r="D41" s="41" t="s">
        <v>428</v>
      </c>
      <c r="E41" s="25" t="s">
        <v>364</v>
      </c>
      <c r="F41" s="42">
        <v>316</v>
      </c>
      <c r="G41" s="76" t="s">
        <v>315</v>
      </c>
      <c r="H41" s="80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5">
        <v>2</v>
      </c>
      <c r="B42" s="39">
        <v>46028</v>
      </c>
      <c r="C42" s="75">
        <v>1</v>
      </c>
      <c r="D42" s="41" t="s">
        <v>428</v>
      </c>
      <c r="E42" s="25" t="s">
        <v>126</v>
      </c>
      <c r="F42" s="42">
        <v>231</v>
      </c>
      <c r="G42" s="76" t="s">
        <v>315</v>
      </c>
      <c r="H42" s="80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5">
        <v>2</v>
      </c>
      <c r="B43" s="39">
        <v>46028</v>
      </c>
      <c r="C43" s="75">
        <v>1</v>
      </c>
      <c r="D43" s="41" t="s">
        <v>428</v>
      </c>
      <c r="E43" s="25" t="s">
        <v>127</v>
      </c>
      <c r="F43" s="42">
        <v>79</v>
      </c>
      <c r="G43" s="76" t="s">
        <v>315</v>
      </c>
      <c r="H43" s="80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5">
        <v>2</v>
      </c>
      <c r="B44" s="39">
        <v>46028</v>
      </c>
      <c r="C44" s="75">
        <v>1</v>
      </c>
      <c r="D44" s="41" t="s">
        <v>428</v>
      </c>
      <c r="E44" s="25" t="s">
        <v>124</v>
      </c>
      <c r="F44" s="42">
        <v>2.72</v>
      </c>
      <c r="G44" s="76" t="s">
        <v>315</v>
      </c>
      <c r="H44" s="80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5">
        <v>2</v>
      </c>
      <c r="B45" s="39">
        <v>46028</v>
      </c>
      <c r="C45" s="75">
        <v>1</v>
      </c>
      <c r="D45" s="41" t="s">
        <v>428</v>
      </c>
      <c r="E45" s="25" t="s">
        <v>366</v>
      </c>
      <c r="F45" s="42">
        <v>233</v>
      </c>
      <c r="G45" s="76" t="s">
        <v>315</v>
      </c>
      <c r="H45" s="80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5">
        <v>2</v>
      </c>
      <c r="B46" s="39">
        <v>46028</v>
      </c>
      <c r="C46" s="75">
        <v>1</v>
      </c>
      <c r="D46" s="41" t="s">
        <v>428</v>
      </c>
      <c r="E46" s="25" t="s">
        <v>139</v>
      </c>
      <c r="F46" s="42">
        <v>3.65</v>
      </c>
      <c r="G46" s="76" t="s">
        <v>315</v>
      </c>
      <c r="H46" s="80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5">
        <v>2</v>
      </c>
      <c r="B47" s="39">
        <v>46028</v>
      </c>
      <c r="C47" s="75">
        <v>1</v>
      </c>
      <c r="D47" s="41" t="s">
        <v>428</v>
      </c>
      <c r="E47" s="25" t="s">
        <v>118</v>
      </c>
      <c r="F47" s="42">
        <v>89</v>
      </c>
      <c r="G47" s="76" t="s">
        <v>315</v>
      </c>
      <c r="H47" s="80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5">
        <v>2</v>
      </c>
      <c r="B48" s="39">
        <v>46028</v>
      </c>
      <c r="C48" s="75">
        <v>1</v>
      </c>
      <c r="D48" s="41" t="s">
        <v>428</v>
      </c>
      <c r="E48" s="25" t="s">
        <v>367</v>
      </c>
      <c r="F48" s="42">
        <v>5.28</v>
      </c>
      <c r="G48" s="76" t="s">
        <v>315</v>
      </c>
      <c r="H48" s="80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5">
        <v>2</v>
      </c>
      <c r="B49" s="39">
        <v>46028</v>
      </c>
      <c r="C49" s="75">
        <v>1</v>
      </c>
      <c r="D49" s="41" t="s">
        <v>428</v>
      </c>
      <c r="E49" s="25" t="s">
        <v>369</v>
      </c>
      <c r="F49" s="42">
        <v>2.2000000000000002</v>
      </c>
      <c r="G49" s="76" t="s">
        <v>315</v>
      </c>
      <c r="H49" s="80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5">
        <v>2</v>
      </c>
      <c r="B50" s="39">
        <v>46028</v>
      </c>
      <c r="C50" s="75">
        <v>1</v>
      </c>
      <c r="D50" s="41" t="s">
        <v>428</v>
      </c>
      <c r="E50" s="25" t="s">
        <v>135</v>
      </c>
      <c r="F50" s="42">
        <v>6.8</v>
      </c>
      <c r="G50" s="76" t="s">
        <v>315</v>
      </c>
      <c r="H50" s="80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5">
        <v>2</v>
      </c>
      <c r="B51" s="39">
        <v>46028</v>
      </c>
      <c r="C51" s="75">
        <v>1</v>
      </c>
      <c r="D51" s="41" t="s">
        <v>428</v>
      </c>
      <c r="E51" s="25" t="s">
        <v>128</v>
      </c>
      <c r="F51" s="42">
        <v>159</v>
      </c>
      <c r="G51" s="76" t="s">
        <v>315</v>
      </c>
      <c r="H51" s="80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5">
        <v>2</v>
      </c>
      <c r="B52" s="39">
        <v>46028</v>
      </c>
      <c r="C52" s="75">
        <v>1</v>
      </c>
      <c r="D52" s="41" t="s">
        <v>428</v>
      </c>
      <c r="E52" s="25" t="s">
        <v>122</v>
      </c>
      <c r="F52" s="42">
        <v>33</v>
      </c>
      <c r="G52" s="76" t="s">
        <v>315</v>
      </c>
      <c r="H52" s="80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25">
      <c r="A53" s="75">
        <v>2</v>
      </c>
      <c r="B53" s="39">
        <v>46028</v>
      </c>
      <c r="C53" s="75">
        <v>1</v>
      </c>
      <c r="D53" s="41" t="s">
        <v>428</v>
      </c>
      <c r="E53" s="25" t="s">
        <v>144</v>
      </c>
      <c r="F53" s="42">
        <v>75</v>
      </c>
      <c r="G53" s="76" t="s">
        <v>315</v>
      </c>
      <c r="H53" s="80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25">
      <c r="A54" s="75">
        <v>2</v>
      </c>
      <c r="B54" s="39">
        <v>46028</v>
      </c>
      <c r="C54" s="75">
        <v>1</v>
      </c>
      <c r="D54" s="41" t="s">
        <v>428</v>
      </c>
      <c r="E54" s="25" t="s">
        <v>370</v>
      </c>
      <c r="F54" s="42">
        <v>144</v>
      </c>
      <c r="G54" s="76" t="s">
        <v>315</v>
      </c>
      <c r="H54" s="80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5">
        <v>2</v>
      </c>
      <c r="B55" s="39">
        <v>46028</v>
      </c>
      <c r="C55" s="75">
        <v>1</v>
      </c>
      <c r="D55" s="41" t="s">
        <v>428</v>
      </c>
      <c r="E55" s="25" t="s">
        <v>132</v>
      </c>
      <c r="F55" s="42">
        <v>104</v>
      </c>
      <c r="G55" s="76" t="s">
        <v>315</v>
      </c>
      <c r="H55" s="80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5">
        <v>2</v>
      </c>
      <c r="B56" s="39">
        <v>46028</v>
      </c>
      <c r="C56" s="75">
        <v>1</v>
      </c>
      <c r="D56" s="41" t="s">
        <v>428</v>
      </c>
      <c r="E56" s="25" t="s">
        <v>133</v>
      </c>
      <c r="F56" s="42">
        <v>80</v>
      </c>
      <c r="G56" s="76" t="s">
        <v>315</v>
      </c>
      <c r="H56" s="80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5">
        <v>2</v>
      </c>
      <c r="B57" s="39">
        <v>46028</v>
      </c>
      <c r="C57" s="75">
        <v>1</v>
      </c>
      <c r="D57" s="41" t="s">
        <v>428</v>
      </c>
      <c r="E57" s="25" t="s">
        <v>371</v>
      </c>
      <c r="F57" s="42">
        <v>159</v>
      </c>
      <c r="G57" s="76" t="s">
        <v>315</v>
      </c>
      <c r="H57" s="80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5">
        <v>2</v>
      </c>
      <c r="B58" s="39">
        <v>46028</v>
      </c>
      <c r="C58" s="75">
        <v>1</v>
      </c>
      <c r="D58" s="41" t="s">
        <v>428</v>
      </c>
      <c r="E58" s="25" t="s">
        <v>372</v>
      </c>
      <c r="F58" s="42">
        <v>61</v>
      </c>
      <c r="G58" s="76" t="s">
        <v>315</v>
      </c>
      <c r="H58" s="80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5">
        <v>2</v>
      </c>
      <c r="B59" s="39">
        <v>46028</v>
      </c>
      <c r="C59" s="75">
        <v>1</v>
      </c>
      <c r="D59" s="41" t="s">
        <v>428</v>
      </c>
      <c r="E59" s="25" t="s">
        <v>129</v>
      </c>
      <c r="F59" s="42">
        <v>48</v>
      </c>
      <c r="G59" s="76" t="s">
        <v>315</v>
      </c>
      <c r="H59" s="80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5">
        <v>2</v>
      </c>
      <c r="B60" s="39">
        <v>46028</v>
      </c>
      <c r="C60" s="75">
        <v>1</v>
      </c>
      <c r="D60" s="41" t="s">
        <v>428</v>
      </c>
      <c r="E60" s="25" t="s">
        <v>131</v>
      </c>
      <c r="F60" s="42">
        <v>32</v>
      </c>
      <c r="G60" s="76" t="s">
        <v>315</v>
      </c>
      <c r="H60" s="80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5">
        <v>2</v>
      </c>
      <c r="B61" s="39">
        <v>46028</v>
      </c>
      <c r="C61" s="75">
        <v>1</v>
      </c>
      <c r="D61" s="41" t="s">
        <v>428</v>
      </c>
      <c r="E61" s="25" t="s">
        <v>373</v>
      </c>
      <c r="F61" s="42">
        <v>0.96</v>
      </c>
      <c r="G61" s="76" t="s">
        <v>315</v>
      </c>
      <c r="H61" s="80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5">
        <v>2</v>
      </c>
      <c r="B62" s="39">
        <v>46028</v>
      </c>
      <c r="C62" s="75">
        <v>1</v>
      </c>
      <c r="D62" s="41" t="s">
        <v>428</v>
      </c>
      <c r="E62" s="25" t="s">
        <v>375</v>
      </c>
      <c r="F62" s="42">
        <v>42</v>
      </c>
      <c r="G62" s="76" t="s">
        <v>315</v>
      </c>
      <c r="H62" s="80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5">
        <v>2</v>
      </c>
      <c r="B63" s="39">
        <v>46028</v>
      </c>
      <c r="C63" s="75">
        <v>1</v>
      </c>
      <c r="D63" s="41" t="s">
        <v>428</v>
      </c>
      <c r="E63" s="25" t="s">
        <v>140</v>
      </c>
      <c r="F63" s="42">
        <v>146</v>
      </c>
      <c r="G63" s="76" t="s">
        <v>315</v>
      </c>
      <c r="H63" s="80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5">
        <v>2</v>
      </c>
      <c r="B64" s="39">
        <v>46028</v>
      </c>
      <c r="C64" s="75">
        <v>1</v>
      </c>
      <c r="D64" s="41" t="s">
        <v>428</v>
      </c>
      <c r="E64" s="25" t="s">
        <v>142</v>
      </c>
      <c r="F64" s="42">
        <v>3.7</v>
      </c>
      <c r="G64" s="76" t="s">
        <v>315</v>
      </c>
      <c r="H64" s="80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5">
        <v>2</v>
      </c>
      <c r="B65" s="39">
        <v>46028</v>
      </c>
      <c r="C65" s="75">
        <v>1</v>
      </c>
      <c r="D65" s="41" t="s">
        <v>428</v>
      </c>
      <c r="E65" s="25" t="s">
        <v>143</v>
      </c>
      <c r="F65" s="42">
        <v>116</v>
      </c>
      <c r="G65" s="76" t="s">
        <v>315</v>
      </c>
      <c r="H65" s="80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5">
        <v>3</v>
      </c>
      <c r="B66" s="39">
        <v>46029</v>
      </c>
      <c r="C66" s="75">
        <v>1</v>
      </c>
      <c r="D66" s="41" t="s">
        <v>428</v>
      </c>
      <c r="E66" s="25" t="s">
        <v>361</v>
      </c>
      <c r="F66" s="42">
        <v>4.67</v>
      </c>
      <c r="G66" s="76" t="s">
        <v>315</v>
      </c>
      <c r="H66" s="80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5">
        <v>3</v>
      </c>
      <c r="B67" s="39">
        <v>46029</v>
      </c>
      <c r="C67" s="75">
        <v>1</v>
      </c>
      <c r="D67" s="41" t="s">
        <v>428</v>
      </c>
      <c r="E67" s="25" t="s">
        <v>125</v>
      </c>
      <c r="F67" s="42">
        <v>4.8</v>
      </c>
      <c r="G67" s="76" t="s">
        <v>315</v>
      </c>
      <c r="H67" s="80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5">
        <v>3</v>
      </c>
      <c r="B68" s="39">
        <v>46029</v>
      </c>
      <c r="C68" s="75">
        <v>1</v>
      </c>
      <c r="D68" s="41" t="s">
        <v>428</v>
      </c>
      <c r="E68" s="25" t="s">
        <v>137</v>
      </c>
      <c r="F68" s="42">
        <v>3.96</v>
      </c>
      <c r="G68" s="76" t="s">
        <v>315</v>
      </c>
      <c r="H68" s="80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5">
        <v>3</v>
      </c>
      <c r="B69" s="39">
        <v>46029</v>
      </c>
      <c r="C69" s="75">
        <v>1</v>
      </c>
      <c r="D69" s="41" t="s">
        <v>428</v>
      </c>
      <c r="E69" s="25" t="s">
        <v>363</v>
      </c>
      <c r="F69" s="42">
        <v>0.316</v>
      </c>
      <c r="G69" s="76" t="s">
        <v>315</v>
      </c>
      <c r="H69" s="80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5">
        <v>3</v>
      </c>
      <c r="B70" s="39">
        <v>46029</v>
      </c>
      <c r="C70" s="75">
        <v>1</v>
      </c>
      <c r="D70" s="41" t="s">
        <v>428</v>
      </c>
      <c r="E70" s="25" t="s">
        <v>134</v>
      </c>
      <c r="F70" s="42">
        <v>1.196</v>
      </c>
      <c r="G70" s="76" t="s">
        <v>315</v>
      </c>
      <c r="H70" s="80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5">
        <v>3</v>
      </c>
      <c r="B71" s="39">
        <v>46029</v>
      </c>
      <c r="C71" s="75">
        <v>1</v>
      </c>
      <c r="D71" s="41" t="s">
        <v>428</v>
      </c>
      <c r="E71" s="25" t="s">
        <v>138</v>
      </c>
      <c r="F71" s="42">
        <v>8.8000000000000007</v>
      </c>
      <c r="G71" s="76" t="s">
        <v>315</v>
      </c>
      <c r="H71" s="80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5">
        <v>3</v>
      </c>
      <c r="B72" s="39">
        <v>46029</v>
      </c>
      <c r="C72" s="75">
        <v>1</v>
      </c>
      <c r="D72" s="41" t="s">
        <v>428</v>
      </c>
      <c r="E72" s="25" t="s">
        <v>364</v>
      </c>
      <c r="F72" s="42">
        <v>325</v>
      </c>
      <c r="G72" s="76" t="s">
        <v>315</v>
      </c>
      <c r="H72" s="80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5">
        <v>3</v>
      </c>
      <c r="B73" s="39">
        <v>46029</v>
      </c>
      <c r="C73" s="75">
        <v>1</v>
      </c>
      <c r="D73" s="41" t="s">
        <v>428</v>
      </c>
      <c r="E73" s="25" t="s">
        <v>126</v>
      </c>
      <c r="F73" s="42">
        <v>238</v>
      </c>
      <c r="G73" s="76" t="s">
        <v>315</v>
      </c>
      <c r="H73" s="80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5">
        <v>3</v>
      </c>
      <c r="B74" s="39">
        <v>46029</v>
      </c>
      <c r="C74" s="75">
        <v>1</v>
      </c>
      <c r="D74" s="41" t="s">
        <v>428</v>
      </c>
      <c r="E74" s="25" t="s">
        <v>127</v>
      </c>
      <c r="F74" s="42">
        <v>80</v>
      </c>
      <c r="G74" s="76" t="s">
        <v>315</v>
      </c>
      <c r="H74" s="80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5">
        <v>3</v>
      </c>
      <c r="B75" s="39">
        <v>46029</v>
      </c>
      <c r="C75" s="75">
        <v>1</v>
      </c>
      <c r="D75" s="41" t="s">
        <v>428</v>
      </c>
      <c r="E75" s="25" t="s">
        <v>124</v>
      </c>
      <c r="F75" s="42">
        <v>2.78</v>
      </c>
      <c r="G75" s="76" t="s">
        <v>315</v>
      </c>
      <c r="H75" s="80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5">
        <v>3</v>
      </c>
      <c r="B76" s="39">
        <v>46029</v>
      </c>
      <c r="C76" s="75">
        <v>1</v>
      </c>
      <c r="D76" s="41" t="s">
        <v>428</v>
      </c>
      <c r="E76" s="25" t="s">
        <v>366</v>
      </c>
      <c r="F76" s="42">
        <v>234</v>
      </c>
      <c r="G76" s="76" t="s">
        <v>315</v>
      </c>
      <c r="H76" s="80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5">
        <v>3</v>
      </c>
      <c r="B77" s="39">
        <v>46029</v>
      </c>
      <c r="C77" s="75">
        <v>1</v>
      </c>
      <c r="D77" s="41" t="s">
        <v>428</v>
      </c>
      <c r="E77" s="25" t="s">
        <v>139</v>
      </c>
      <c r="F77" s="42">
        <v>3.61</v>
      </c>
      <c r="G77" s="76" t="s">
        <v>315</v>
      </c>
      <c r="H77" s="80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5">
        <v>3</v>
      </c>
      <c r="B78" s="39">
        <v>46029</v>
      </c>
      <c r="C78" s="75">
        <v>1</v>
      </c>
      <c r="D78" s="41" t="s">
        <v>428</v>
      </c>
      <c r="E78" s="25" t="s">
        <v>118</v>
      </c>
      <c r="F78" s="42">
        <v>90</v>
      </c>
      <c r="G78" s="76" t="s">
        <v>315</v>
      </c>
      <c r="H78" s="80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5">
        <v>3</v>
      </c>
      <c r="B79" s="39">
        <v>46029</v>
      </c>
      <c r="C79" s="75">
        <v>1</v>
      </c>
      <c r="D79" s="41" t="s">
        <v>428</v>
      </c>
      <c r="E79" s="25" t="s">
        <v>367</v>
      </c>
      <c r="F79" s="42">
        <v>5.19</v>
      </c>
      <c r="G79" s="76" t="s">
        <v>315</v>
      </c>
      <c r="H79" s="80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5">
        <v>3</v>
      </c>
      <c r="B80" s="39">
        <v>46029</v>
      </c>
      <c r="C80" s="75">
        <v>1</v>
      </c>
      <c r="D80" s="41" t="s">
        <v>428</v>
      </c>
      <c r="E80" s="25" t="s">
        <v>369</v>
      </c>
      <c r="F80" s="42">
        <v>2.2000000000000002</v>
      </c>
      <c r="G80" s="76" t="s">
        <v>315</v>
      </c>
      <c r="H80" s="80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5">
        <v>3</v>
      </c>
      <c r="B81" s="39">
        <v>46029</v>
      </c>
      <c r="C81" s="75">
        <v>1</v>
      </c>
      <c r="D81" s="41" t="s">
        <v>428</v>
      </c>
      <c r="E81" s="25" t="s">
        <v>135</v>
      </c>
      <c r="F81" s="42">
        <v>6.7</v>
      </c>
      <c r="G81" s="76" t="s">
        <v>315</v>
      </c>
      <c r="H81" s="80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5">
        <v>3</v>
      </c>
      <c r="B82" s="39">
        <v>46029</v>
      </c>
      <c r="C82" s="75">
        <v>1</v>
      </c>
      <c r="D82" s="41" t="s">
        <v>428</v>
      </c>
      <c r="E82" s="25" t="s">
        <v>128</v>
      </c>
      <c r="F82" s="42">
        <v>158</v>
      </c>
      <c r="G82" s="76" t="s">
        <v>315</v>
      </c>
      <c r="H82" s="80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5">
        <v>3</v>
      </c>
      <c r="B83" s="39">
        <v>46029</v>
      </c>
      <c r="C83" s="75">
        <v>1</v>
      </c>
      <c r="D83" s="41" t="s">
        <v>428</v>
      </c>
      <c r="E83" s="25" t="s">
        <v>122</v>
      </c>
      <c r="F83" s="42">
        <v>32</v>
      </c>
      <c r="G83" s="76" t="s">
        <v>315</v>
      </c>
      <c r="H83" s="80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5">
        <v>3</v>
      </c>
      <c r="B84" s="39">
        <v>46029</v>
      </c>
      <c r="C84" s="75">
        <v>1</v>
      </c>
      <c r="D84" s="41" t="s">
        <v>428</v>
      </c>
      <c r="E84" s="25" t="s">
        <v>144</v>
      </c>
      <c r="F84" s="42">
        <v>74</v>
      </c>
      <c r="G84" s="76" t="s">
        <v>315</v>
      </c>
      <c r="H84" s="80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5">
        <v>3</v>
      </c>
      <c r="B85" s="39">
        <v>46029</v>
      </c>
      <c r="C85" s="75">
        <v>1</v>
      </c>
      <c r="D85" s="41" t="s">
        <v>428</v>
      </c>
      <c r="E85" s="25" t="s">
        <v>370</v>
      </c>
      <c r="F85" s="42">
        <v>148</v>
      </c>
      <c r="G85" s="76" t="s">
        <v>315</v>
      </c>
      <c r="H85" s="80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5">
        <v>3</v>
      </c>
      <c r="B86" s="39">
        <v>46029</v>
      </c>
      <c r="C86" s="75">
        <v>1</v>
      </c>
      <c r="D86" s="41" t="s">
        <v>428</v>
      </c>
      <c r="E86" s="25" t="s">
        <v>132</v>
      </c>
      <c r="F86" s="42">
        <v>106</v>
      </c>
      <c r="G86" s="76" t="s">
        <v>315</v>
      </c>
      <c r="H86" s="80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5">
        <v>3</v>
      </c>
      <c r="B87" s="39">
        <v>46029</v>
      </c>
      <c r="C87" s="75">
        <v>1</v>
      </c>
      <c r="D87" s="41" t="s">
        <v>428</v>
      </c>
      <c r="E87" s="25" t="s">
        <v>133</v>
      </c>
      <c r="F87" s="42">
        <v>76</v>
      </c>
      <c r="G87" s="76" t="s">
        <v>315</v>
      </c>
      <c r="H87" s="80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5">
        <v>3</v>
      </c>
      <c r="B88" s="39">
        <v>46029</v>
      </c>
      <c r="C88" s="75">
        <v>1</v>
      </c>
      <c r="D88" s="41" t="s">
        <v>428</v>
      </c>
      <c r="E88" s="25" t="s">
        <v>371</v>
      </c>
      <c r="F88" s="42">
        <v>150</v>
      </c>
      <c r="G88" s="76" t="s">
        <v>315</v>
      </c>
      <c r="H88" s="80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5">
        <v>3</v>
      </c>
      <c r="B89" s="39">
        <v>46029</v>
      </c>
      <c r="C89" s="75">
        <v>1</v>
      </c>
      <c r="D89" s="41" t="s">
        <v>428</v>
      </c>
      <c r="E89" s="25" t="s">
        <v>372</v>
      </c>
      <c r="F89" s="42">
        <v>60</v>
      </c>
      <c r="G89" s="76" t="s">
        <v>315</v>
      </c>
      <c r="H89" s="80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5">
        <v>3</v>
      </c>
      <c r="B90" s="39">
        <v>46029</v>
      </c>
      <c r="C90" s="75">
        <v>1</v>
      </c>
      <c r="D90" s="41" t="s">
        <v>428</v>
      </c>
      <c r="E90" s="25" t="s">
        <v>129</v>
      </c>
      <c r="F90" s="42">
        <v>46</v>
      </c>
      <c r="G90" s="76" t="s">
        <v>315</v>
      </c>
      <c r="H90" s="80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5">
        <v>3</v>
      </c>
      <c r="B91" s="39">
        <v>46029</v>
      </c>
      <c r="C91" s="75">
        <v>1</v>
      </c>
      <c r="D91" s="41" t="s">
        <v>428</v>
      </c>
      <c r="E91" s="25" t="s">
        <v>131</v>
      </c>
      <c r="F91" s="42">
        <v>31</v>
      </c>
      <c r="G91" s="76" t="s">
        <v>315</v>
      </c>
      <c r="H91" s="80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5">
        <v>3</v>
      </c>
      <c r="B92" s="39">
        <v>46029</v>
      </c>
      <c r="C92" s="75">
        <v>1</v>
      </c>
      <c r="D92" s="41" t="s">
        <v>428</v>
      </c>
      <c r="E92" s="25" t="s">
        <v>373</v>
      </c>
      <c r="F92" s="42">
        <v>0.98</v>
      </c>
      <c r="G92" s="76" t="s">
        <v>315</v>
      </c>
      <c r="H92" s="80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5">
        <v>3</v>
      </c>
      <c r="B93" s="39">
        <v>46029</v>
      </c>
      <c r="C93" s="75">
        <v>1</v>
      </c>
      <c r="D93" s="41" t="s">
        <v>428</v>
      </c>
      <c r="E93" s="25" t="s">
        <v>375</v>
      </c>
      <c r="F93" s="42">
        <v>35.299999999999997</v>
      </c>
      <c r="G93" s="76" t="s">
        <v>315</v>
      </c>
      <c r="H93" s="80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5">
        <v>3</v>
      </c>
      <c r="B94" s="39">
        <v>46029</v>
      </c>
      <c r="C94" s="75">
        <v>1</v>
      </c>
      <c r="D94" s="41" t="s">
        <v>428</v>
      </c>
      <c r="E94" s="25" t="s">
        <v>140</v>
      </c>
      <c r="F94" s="42">
        <v>145</v>
      </c>
      <c r="G94" s="76" t="s">
        <v>315</v>
      </c>
      <c r="H94" s="80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5">
        <v>3</v>
      </c>
      <c r="B95" s="39">
        <v>46029</v>
      </c>
      <c r="C95" s="75">
        <v>1</v>
      </c>
      <c r="D95" s="41" t="s">
        <v>428</v>
      </c>
      <c r="E95" s="25" t="s">
        <v>142</v>
      </c>
      <c r="F95" s="42">
        <v>3.7</v>
      </c>
      <c r="G95" s="76" t="s">
        <v>315</v>
      </c>
      <c r="H95" s="80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5">
        <v>3</v>
      </c>
      <c r="B96" s="39">
        <v>46029</v>
      </c>
      <c r="C96" s="75">
        <v>1</v>
      </c>
      <c r="D96" s="41" t="s">
        <v>428</v>
      </c>
      <c r="E96" s="25" t="s">
        <v>143</v>
      </c>
      <c r="F96" s="42">
        <v>119</v>
      </c>
      <c r="G96" s="76" t="s">
        <v>315</v>
      </c>
      <c r="H96" s="80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5">
        <v>4</v>
      </c>
      <c r="B97" s="39">
        <v>46030</v>
      </c>
      <c r="C97" s="75">
        <v>1</v>
      </c>
      <c r="D97" s="41" t="s">
        <v>428</v>
      </c>
      <c r="E97" s="25" t="s">
        <v>361</v>
      </c>
      <c r="F97" s="42">
        <v>4.49</v>
      </c>
      <c r="G97" s="76" t="s">
        <v>315</v>
      </c>
      <c r="H97" s="80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25">
      <c r="A98" s="75">
        <v>4</v>
      </c>
      <c r="B98" s="39">
        <v>46030</v>
      </c>
      <c r="C98" s="75">
        <v>1</v>
      </c>
      <c r="D98" s="41" t="s">
        <v>428</v>
      </c>
      <c r="E98" s="25" t="s">
        <v>125</v>
      </c>
      <c r="F98" s="42">
        <v>4.5999999999999996</v>
      </c>
      <c r="G98" s="76" t="s">
        <v>315</v>
      </c>
      <c r="H98" s="80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25">
      <c r="A99" s="75">
        <v>4</v>
      </c>
      <c r="B99" s="39">
        <v>46030</v>
      </c>
      <c r="C99" s="75">
        <v>1</v>
      </c>
      <c r="D99" s="41" t="s">
        <v>428</v>
      </c>
      <c r="E99" s="25" t="s">
        <v>137</v>
      </c>
      <c r="F99" s="42">
        <v>3.92</v>
      </c>
      <c r="G99" s="76" t="s">
        <v>315</v>
      </c>
      <c r="H99" s="80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25">
      <c r="A100" s="75">
        <v>4</v>
      </c>
      <c r="B100" s="39">
        <v>46030</v>
      </c>
      <c r="C100" s="75">
        <v>1</v>
      </c>
      <c r="D100" s="41" t="s">
        <v>428</v>
      </c>
      <c r="E100" s="25" t="s">
        <v>363</v>
      </c>
      <c r="F100" s="42">
        <v>0.31</v>
      </c>
      <c r="G100" s="76" t="s">
        <v>315</v>
      </c>
      <c r="H100" s="80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25">
      <c r="A101" s="75">
        <v>4</v>
      </c>
      <c r="B101" s="39">
        <v>46030</v>
      </c>
      <c r="C101" s="75">
        <v>1</v>
      </c>
      <c r="D101" s="41" t="s">
        <v>428</v>
      </c>
      <c r="E101" s="25" t="s">
        <v>134</v>
      </c>
      <c r="F101" s="42">
        <v>1.1779999999999999</v>
      </c>
      <c r="G101" s="76" t="s">
        <v>315</v>
      </c>
      <c r="H101" s="80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25">
      <c r="A102" s="75">
        <v>4</v>
      </c>
      <c r="B102" s="39">
        <v>46030</v>
      </c>
      <c r="C102" s="75">
        <v>1</v>
      </c>
      <c r="D102" s="41" t="s">
        <v>428</v>
      </c>
      <c r="E102" s="25" t="s">
        <v>138</v>
      </c>
      <c r="F102" s="42">
        <v>8.9</v>
      </c>
      <c r="G102" s="76" t="s">
        <v>315</v>
      </c>
      <c r="H102" s="80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25">
      <c r="A103" s="75">
        <v>4</v>
      </c>
      <c r="B103" s="39">
        <v>46030</v>
      </c>
      <c r="C103" s="75">
        <v>1</v>
      </c>
      <c r="D103" s="41" t="s">
        <v>428</v>
      </c>
      <c r="E103" s="25" t="s">
        <v>364</v>
      </c>
      <c r="F103" s="42">
        <v>332</v>
      </c>
      <c r="G103" s="76" t="s">
        <v>315</v>
      </c>
      <c r="H103" s="80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25">
      <c r="A104" s="75">
        <v>4</v>
      </c>
      <c r="B104" s="39">
        <v>46030</v>
      </c>
      <c r="C104" s="75">
        <v>1</v>
      </c>
      <c r="D104" s="41" t="s">
        <v>428</v>
      </c>
      <c r="E104" s="25" t="s">
        <v>126</v>
      </c>
      <c r="F104" s="42">
        <v>236</v>
      </c>
      <c r="G104" s="76" t="s">
        <v>315</v>
      </c>
      <c r="H104" s="80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5">
        <v>4</v>
      </c>
      <c r="B105" s="39">
        <v>46030</v>
      </c>
      <c r="C105" s="75">
        <v>1</v>
      </c>
      <c r="D105" s="41" t="s">
        <v>428</v>
      </c>
      <c r="E105" s="25" t="s">
        <v>127</v>
      </c>
      <c r="F105" s="42">
        <v>79</v>
      </c>
      <c r="G105" s="76" t="s">
        <v>315</v>
      </c>
      <c r="H105" s="80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5">
        <v>4</v>
      </c>
      <c r="B106" s="39">
        <v>46030</v>
      </c>
      <c r="C106" s="75">
        <v>1</v>
      </c>
      <c r="D106" s="41" t="s">
        <v>428</v>
      </c>
      <c r="E106" s="25" t="s">
        <v>124</v>
      </c>
      <c r="F106" s="42">
        <v>2.57</v>
      </c>
      <c r="G106" s="76" t="s">
        <v>315</v>
      </c>
      <c r="H106" s="80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5">
        <v>4</v>
      </c>
      <c r="B107" s="39">
        <v>46030</v>
      </c>
      <c r="C107" s="75">
        <v>1</v>
      </c>
      <c r="D107" s="41" t="s">
        <v>428</v>
      </c>
      <c r="E107" s="25" t="s">
        <v>366</v>
      </c>
      <c r="F107" s="42">
        <v>229</v>
      </c>
      <c r="G107" s="76" t="s">
        <v>315</v>
      </c>
      <c r="H107" s="80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5">
        <v>4</v>
      </c>
      <c r="B108" s="39">
        <v>46030</v>
      </c>
      <c r="C108" s="75">
        <v>1</v>
      </c>
      <c r="D108" s="41" t="s">
        <v>428</v>
      </c>
      <c r="E108" s="25" t="s">
        <v>139</v>
      </c>
      <c r="F108" s="42">
        <v>3.51</v>
      </c>
      <c r="G108" s="76" t="s">
        <v>315</v>
      </c>
      <c r="H108" s="80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5">
        <v>4</v>
      </c>
      <c r="B109" s="39">
        <v>46030</v>
      </c>
      <c r="C109" s="75">
        <v>1</v>
      </c>
      <c r="D109" s="41" t="s">
        <v>428</v>
      </c>
      <c r="E109" s="25" t="s">
        <v>118</v>
      </c>
      <c r="F109" s="42">
        <v>87</v>
      </c>
      <c r="G109" s="76" t="s">
        <v>315</v>
      </c>
      <c r="H109" s="80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5">
        <v>4</v>
      </c>
      <c r="B110" s="39">
        <v>46030</v>
      </c>
      <c r="C110" s="75">
        <v>1</v>
      </c>
      <c r="D110" s="41" t="s">
        <v>428</v>
      </c>
      <c r="E110" s="25" t="s">
        <v>367</v>
      </c>
      <c r="F110" s="42">
        <v>5.18</v>
      </c>
      <c r="G110" s="76" t="s">
        <v>315</v>
      </c>
      <c r="H110" s="80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5">
        <v>4</v>
      </c>
      <c r="B111" s="39">
        <v>46030</v>
      </c>
      <c r="C111" s="75">
        <v>1</v>
      </c>
      <c r="D111" s="41" t="s">
        <v>428</v>
      </c>
      <c r="E111" s="25" t="s">
        <v>369</v>
      </c>
      <c r="F111" s="42">
        <v>2.2000000000000002</v>
      </c>
      <c r="G111" s="76" t="s">
        <v>315</v>
      </c>
      <c r="H111" s="80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5">
        <v>4</v>
      </c>
      <c r="B112" s="39">
        <v>46030</v>
      </c>
      <c r="C112" s="75">
        <v>1</v>
      </c>
      <c r="D112" s="41" t="s">
        <v>428</v>
      </c>
      <c r="E112" s="25" t="s">
        <v>135</v>
      </c>
      <c r="F112" s="42">
        <v>6.9</v>
      </c>
      <c r="G112" s="76" t="s">
        <v>315</v>
      </c>
      <c r="H112" s="80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5">
        <v>4</v>
      </c>
      <c r="B113" s="39">
        <v>46030</v>
      </c>
      <c r="C113" s="75">
        <v>1</v>
      </c>
      <c r="D113" s="41" t="s">
        <v>428</v>
      </c>
      <c r="E113" s="25" t="s">
        <v>128</v>
      </c>
      <c r="F113" s="42">
        <v>160</v>
      </c>
      <c r="G113" s="76" t="s">
        <v>315</v>
      </c>
      <c r="H113" s="80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5">
        <v>4</v>
      </c>
      <c r="B114" s="39">
        <v>46030</v>
      </c>
      <c r="C114" s="75">
        <v>1</v>
      </c>
      <c r="D114" s="41" t="s">
        <v>428</v>
      </c>
      <c r="E114" s="25" t="s">
        <v>122</v>
      </c>
      <c r="F114" s="42">
        <v>33</v>
      </c>
      <c r="G114" s="76" t="s">
        <v>315</v>
      </c>
      <c r="H114" s="80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5">
        <v>4</v>
      </c>
      <c r="B115" s="39">
        <v>46030</v>
      </c>
      <c r="C115" s="75">
        <v>1</v>
      </c>
      <c r="D115" s="41" t="s">
        <v>428</v>
      </c>
      <c r="E115" s="25" t="s">
        <v>144</v>
      </c>
      <c r="F115" s="42">
        <v>74</v>
      </c>
      <c r="G115" s="76" t="s">
        <v>315</v>
      </c>
      <c r="H115" s="80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5">
        <v>4</v>
      </c>
      <c r="B116" s="39">
        <v>46030</v>
      </c>
      <c r="C116" s="75">
        <v>1</v>
      </c>
      <c r="D116" s="41" t="s">
        <v>428</v>
      </c>
      <c r="E116" s="25" t="s">
        <v>370</v>
      </c>
      <c r="F116" s="42">
        <v>150</v>
      </c>
      <c r="G116" s="76" t="s">
        <v>315</v>
      </c>
      <c r="H116" s="80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5">
        <v>4</v>
      </c>
      <c r="B117" s="39">
        <v>46030</v>
      </c>
      <c r="C117" s="75">
        <v>1</v>
      </c>
      <c r="D117" s="41" t="s">
        <v>428</v>
      </c>
      <c r="E117" s="25" t="s">
        <v>132</v>
      </c>
      <c r="F117" s="42">
        <v>116</v>
      </c>
      <c r="G117" s="76" t="s">
        <v>315</v>
      </c>
      <c r="H117" s="80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5">
        <v>4</v>
      </c>
      <c r="B118" s="39">
        <v>46030</v>
      </c>
      <c r="C118" s="75">
        <v>1</v>
      </c>
      <c r="D118" s="41" t="s">
        <v>428</v>
      </c>
      <c r="E118" s="25" t="s">
        <v>133</v>
      </c>
      <c r="F118" s="42">
        <v>78</v>
      </c>
      <c r="G118" s="76" t="s">
        <v>315</v>
      </c>
      <c r="H118" s="80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5">
        <v>4</v>
      </c>
      <c r="B119" s="39">
        <v>46030</v>
      </c>
      <c r="C119" s="75">
        <v>1</v>
      </c>
      <c r="D119" s="41" t="s">
        <v>428</v>
      </c>
      <c r="E119" s="25" t="s">
        <v>371</v>
      </c>
      <c r="F119" s="42">
        <v>156</v>
      </c>
      <c r="G119" s="76" t="s">
        <v>315</v>
      </c>
      <c r="H119" s="80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5">
        <v>4</v>
      </c>
      <c r="B120" s="39">
        <v>46030</v>
      </c>
      <c r="C120" s="75">
        <v>1</v>
      </c>
      <c r="D120" s="41" t="s">
        <v>428</v>
      </c>
      <c r="E120" s="25" t="s">
        <v>372</v>
      </c>
      <c r="F120" s="42">
        <v>58</v>
      </c>
      <c r="G120" s="76" t="s">
        <v>315</v>
      </c>
      <c r="H120" s="80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5">
        <v>4</v>
      </c>
      <c r="B121" s="39">
        <v>46030</v>
      </c>
      <c r="C121" s="75">
        <v>1</v>
      </c>
      <c r="D121" s="41" t="s">
        <v>428</v>
      </c>
      <c r="E121" s="25" t="s">
        <v>129</v>
      </c>
      <c r="F121" s="42">
        <v>45</v>
      </c>
      <c r="G121" s="76" t="s">
        <v>315</v>
      </c>
      <c r="H121" s="80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5">
        <v>4</v>
      </c>
      <c r="B122" s="39">
        <v>46030</v>
      </c>
      <c r="C122" s="75">
        <v>1</v>
      </c>
      <c r="D122" s="41" t="s">
        <v>428</v>
      </c>
      <c r="E122" s="25" t="s">
        <v>131</v>
      </c>
      <c r="F122" s="42">
        <v>31</v>
      </c>
      <c r="G122" s="76" t="s">
        <v>315</v>
      </c>
      <c r="H122" s="80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5">
        <v>4</v>
      </c>
      <c r="B123" s="39">
        <v>46030</v>
      </c>
      <c r="C123" s="75">
        <v>1</v>
      </c>
      <c r="D123" s="41" t="s">
        <v>428</v>
      </c>
      <c r="E123" s="25" t="s">
        <v>373</v>
      </c>
      <c r="F123" s="42">
        <v>0.99</v>
      </c>
      <c r="G123" s="76" t="s">
        <v>315</v>
      </c>
      <c r="H123" s="80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5">
        <v>4</v>
      </c>
      <c r="B124" s="39">
        <v>46030</v>
      </c>
      <c r="C124" s="75">
        <v>1</v>
      </c>
      <c r="D124" s="41" t="s">
        <v>428</v>
      </c>
      <c r="E124" s="25" t="s">
        <v>375</v>
      </c>
      <c r="F124" s="42">
        <v>34</v>
      </c>
      <c r="G124" s="76" t="s">
        <v>315</v>
      </c>
      <c r="H124" s="80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5">
        <v>4</v>
      </c>
      <c r="B125" s="39">
        <v>46030</v>
      </c>
      <c r="C125" s="75">
        <v>1</v>
      </c>
      <c r="D125" s="41" t="s">
        <v>428</v>
      </c>
      <c r="E125" s="25" t="s">
        <v>140</v>
      </c>
      <c r="F125" s="42">
        <v>144</v>
      </c>
      <c r="G125" s="76" t="s">
        <v>315</v>
      </c>
      <c r="H125" s="80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5">
        <v>4</v>
      </c>
      <c r="B126" s="39">
        <v>46030</v>
      </c>
      <c r="C126" s="75">
        <v>1</v>
      </c>
      <c r="D126" s="41" t="s">
        <v>428</v>
      </c>
      <c r="E126" s="25" t="s">
        <v>142</v>
      </c>
      <c r="F126" s="42">
        <v>3.8</v>
      </c>
      <c r="G126" s="76" t="s">
        <v>315</v>
      </c>
      <c r="H126" s="80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5">
        <v>4</v>
      </c>
      <c r="B127" s="39">
        <v>46030</v>
      </c>
      <c r="C127" s="75">
        <v>1</v>
      </c>
      <c r="D127" s="41" t="s">
        <v>428</v>
      </c>
      <c r="E127" s="25" t="s">
        <v>143</v>
      </c>
      <c r="F127" s="42">
        <v>118</v>
      </c>
      <c r="G127" s="76" t="s">
        <v>315</v>
      </c>
      <c r="H127" s="80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5">
        <v>5</v>
      </c>
      <c r="B128" s="39">
        <v>46031</v>
      </c>
      <c r="C128" s="75">
        <v>1</v>
      </c>
      <c r="D128" s="41" t="s">
        <v>428</v>
      </c>
      <c r="E128" s="25" t="s">
        <v>361</v>
      </c>
      <c r="F128" s="42">
        <v>4.45</v>
      </c>
      <c r="G128" s="76" t="s">
        <v>315</v>
      </c>
      <c r="H128" s="80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5">
        <v>5</v>
      </c>
      <c r="B129" s="39">
        <v>46031</v>
      </c>
      <c r="C129" s="75">
        <v>1</v>
      </c>
      <c r="D129" s="41" t="s">
        <v>428</v>
      </c>
      <c r="E129" s="25" t="s">
        <v>125</v>
      </c>
      <c r="F129" s="42">
        <v>4.7</v>
      </c>
      <c r="G129" s="76" t="s">
        <v>315</v>
      </c>
      <c r="H129" s="80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5">
        <v>5</v>
      </c>
      <c r="B130" s="39">
        <v>46031</v>
      </c>
      <c r="C130" s="75">
        <v>1</v>
      </c>
      <c r="D130" s="41" t="s">
        <v>428</v>
      </c>
      <c r="E130" s="25" t="s">
        <v>137</v>
      </c>
      <c r="F130" s="42">
        <v>4.016</v>
      </c>
      <c r="G130" s="76" t="s">
        <v>315</v>
      </c>
      <c r="H130" s="80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5">
        <v>5</v>
      </c>
      <c r="B131" s="39">
        <v>46031</v>
      </c>
      <c r="C131" s="75">
        <v>1</v>
      </c>
      <c r="D131" s="41" t="s">
        <v>428</v>
      </c>
      <c r="E131" s="25" t="s">
        <v>363</v>
      </c>
      <c r="F131" s="42">
        <v>0.3</v>
      </c>
      <c r="G131" s="76" t="s">
        <v>315</v>
      </c>
      <c r="H131" s="80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5">
        <v>5</v>
      </c>
      <c r="B132" s="39">
        <v>46031</v>
      </c>
      <c r="C132" s="75">
        <v>1</v>
      </c>
      <c r="D132" s="41" t="s">
        <v>428</v>
      </c>
      <c r="E132" s="25" t="s">
        <v>134</v>
      </c>
      <c r="F132" s="42">
        <v>1.177</v>
      </c>
      <c r="G132" s="76" t="s">
        <v>315</v>
      </c>
      <c r="H132" s="80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5">
        <v>5</v>
      </c>
      <c r="B133" s="39">
        <v>46031</v>
      </c>
      <c r="C133" s="75">
        <v>1</v>
      </c>
      <c r="D133" s="41" t="s">
        <v>428</v>
      </c>
      <c r="E133" s="25" t="s">
        <v>138</v>
      </c>
      <c r="F133" s="42">
        <v>8.4</v>
      </c>
      <c r="G133" s="76" t="s">
        <v>315</v>
      </c>
      <c r="H133" s="80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5">
        <v>5</v>
      </c>
      <c r="B134" s="39">
        <v>46031</v>
      </c>
      <c r="C134" s="75">
        <v>1</v>
      </c>
      <c r="D134" s="41" t="s">
        <v>428</v>
      </c>
      <c r="E134" s="25" t="s">
        <v>364</v>
      </c>
      <c r="F134" s="42">
        <v>321</v>
      </c>
      <c r="G134" s="76" t="s">
        <v>315</v>
      </c>
      <c r="H134" s="80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5">
        <v>5</v>
      </c>
      <c r="B135" s="39">
        <v>46031</v>
      </c>
      <c r="C135" s="75">
        <v>1</v>
      </c>
      <c r="D135" s="41" t="s">
        <v>428</v>
      </c>
      <c r="E135" s="25" t="s">
        <v>126</v>
      </c>
      <c r="F135" s="42">
        <v>237</v>
      </c>
      <c r="G135" s="76" t="s">
        <v>315</v>
      </c>
      <c r="H135" s="80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5">
        <v>5</v>
      </c>
      <c r="B136" s="39">
        <v>46031</v>
      </c>
      <c r="C136" s="75">
        <v>1</v>
      </c>
      <c r="D136" s="41" t="s">
        <v>428</v>
      </c>
      <c r="E136" s="25" t="s">
        <v>127</v>
      </c>
      <c r="F136" s="42">
        <v>80</v>
      </c>
      <c r="G136" s="76" t="s">
        <v>315</v>
      </c>
      <c r="H136" s="80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5">
        <v>5</v>
      </c>
      <c r="B137" s="39">
        <v>46031</v>
      </c>
      <c r="C137" s="75">
        <v>1</v>
      </c>
      <c r="D137" s="41" t="s">
        <v>428</v>
      </c>
      <c r="E137" s="25" t="s">
        <v>124</v>
      </c>
      <c r="F137" s="42">
        <v>2.63</v>
      </c>
      <c r="G137" s="76" t="s">
        <v>315</v>
      </c>
      <c r="H137" s="80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5">
        <v>5</v>
      </c>
      <c r="B138" s="39">
        <v>46031</v>
      </c>
      <c r="C138" s="75">
        <v>1</v>
      </c>
      <c r="D138" s="41" t="s">
        <v>428</v>
      </c>
      <c r="E138" s="25" t="s">
        <v>366</v>
      </c>
      <c r="F138" s="42">
        <v>232</v>
      </c>
      <c r="G138" s="76" t="s">
        <v>315</v>
      </c>
      <c r="H138" s="80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5">
        <v>5</v>
      </c>
      <c r="B139" s="39">
        <v>46031</v>
      </c>
      <c r="C139" s="75">
        <v>1</v>
      </c>
      <c r="D139" s="41" t="s">
        <v>428</v>
      </c>
      <c r="E139" s="25" t="s">
        <v>139</v>
      </c>
      <c r="F139" s="42">
        <v>3.61</v>
      </c>
      <c r="G139" s="76" t="s">
        <v>315</v>
      </c>
      <c r="H139" s="80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5">
        <v>5</v>
      </c>
      <c r="B140" s="39">
        <v>46031</v>
      </c>
      <c r="C140" s="75">
        <v>1</v>
      </c>
      <c r="D140" s="41" t="s">
        <v>428</v>
      </c>
      <c r="E140" s="25" t="s">
        <v>118</v>
      </c>
      <c r="F140" s="42">
        <v>87</v>
      </c>
      <c r="G140" s="76" t="s">
        <v>315</v>
      </c>
      <c r="H140" s="80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5">
        <v>5</v>
      </c>
      <c r="B141" s="39">
        <v>46031</v>
      </c>
      <c r="C141" s="75">
        <v>1</v>
      </c>
      <c r="D141" s="41" t="s">
        <v>428</v>
      </c>
      <c r="E141" s="25" t="s">
        <v>367</v>
      </c>
      <c r="F141" s="42">
        <v>5.2</v>
      </c>
      <c r="G141" s="76" t="s">
        <v>315</v>
      </c>
      <c r="H141" s="80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5">
        <v>5</v>
      </c>
      <c r="B142" s="39">
        <v>46031</v>
      </c>
      <c r="C142" s="75">
        <v>1</v>
      </c>
      <c r="D142" s="41" t="s">
        <v>428</v>
      </c>
      <c r="E142" s="25" t="s">
        <v>369</v>
      </c>
      <c r="F142" s="42">
        <v>1.99</v>
      </c>
      <c r="G142" s="76" t="s">
        <v>315</v>
      </c>
      <c r="H142" s="80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5">
        <v>5</v>
      </c>
      <c r="B143" s="39">
        <v>46031</v>
      </c>
      <c r="C143" s="75">
        <v>1</v>
      </c>
      <c r="D143" s="41" t="s">
        <v>428</v>
      </c>
      <c r="E143" s="25" t="s">
        <v>135</v>
      </c>
      <c r="F143" s="42">
        <v>7</v>
      </c>
      <c r="G143" s="76" t="s">
        <v>315</v>
      </c>
      <c r="H143" s="80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5">
        <v>5</v>
      </c>
      <c r="B144" s="39">
        <v>46031</v>
      </c>
      <c r="C144" s="75">
        <v>1</v>
      </c>
      <c r="D144" s="41" t="s">
        <v>428</v>
      </c>
      <c r="E144" s="25" t="s">
        <v>128</v>
      </c>
      <c r="F144" s="42">
        <v>162</v>
      </c>
      <c r="G144" s="76" t="s">
        <v>315</v>
      </c>
      <c r="H144" s="80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5">
        <v>5</v>
      </c>
      <c r="B145" s="39">
        <v>46031</v>
      </c>
      <c r="C145" s="75">
        <v>1</v>
      </c>
      <c r="D145" s="41" t="s">
        <v>428</v>
      </c>
      <c r="E145" s="25" t="s">
        <v>122</v>
      </c>
      <c r="F145" s="42">
        <v>30</v>
      </c>
      <c r="G145" s="76" t="s">
        <v>315</v>
      </c>
      <c r="H145" s="80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5">
        <v>5</v>
      </c>
      <c r="B146" s="39">
        <v>46031</v>
      </c>
      <c r="C146" s="75">
        <v>1</v>
      </c>
      <c r="D146" s="41" t="s">
        <v>428</v>
      </c>
      <c r="E146" s="25" t="s">
        <v>144</v>
      </c>
      <c r="F146" s="42">
        <v>74</v>
      </c>
      <c r="G146" s="76" t="s">
        <v>315</v>
      </c>
      <c r="H146" s="80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5">
        <v>5</v>
      </c>
      <c r="B147" s="39">
        <v>46031</v>
      </c>
      <c r="C147" s="75">
        <v>1</v>
      </c>
      <c r="D147" s="41" t="s">
        <v>428</v>
      </c>
      <c r="E147" s="25" t="s">
        <v>370</v>
      </c>
      <c r="F147" s="42">
        <v>144</v>
      </c>
      <c r="G147" s="76" t="s">
        <v>315</v>
      </c>
      <c r="H147" s="80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5">
        <v>5</v>
      </c>
      <c r="B148" s="39">
        <v>46031</v>
      </c>
      <c r="C148" s="75">
        <v>1</v>
      </c>
      <c r="D148" s="41" t="s">
        <v>428</v>
      </c>
      <c r="E148" s="25" t="s">
        <v>132</v>
      </c>
      <c r="F148" s="42">
        <v>118</v>
      </c>
      <c r="G148" s="76" t="s">
        <v>315</v>
      </c>
      <c r="H148" s="80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5">
        <v>5</v>
      </c>
      <c r="B149" s="39">
        <v>46031</v>
      </c>
      <c r="C149" s="75">
        <v>1</v>
      </c>
      <c r="D149" s="41" t="s">
        <v>428</v>
      </c>
      <c r="E149" s="25" t="s">
        <v>133</v>
      </c>
      <c r="F149" s="42">
        <v>79</v>
      </c>
      <c r="G149" s="76" t="s">
        <v>315</v>
      </c>
      <c r="H149" s="80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5">
        <v>5</v>
      </c>
      <c r="B150" s="39">
        <v>46031</v>
      </c>
      <c r="C150" s="75">
        <v>1</v>
      </c>
      <c r="D150" s="41" t="s">
        <v>428</v>
      </c>
      <c r="E150" s="25" t="s">
        <v>371</v>
      </c>
      <c r="F150" s="42">
        <v>160</v>
      </c>
      <c r="G150" s="76" t="s">
        <v>315</v>
      </c>
      <c r="H150" s="80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5">
        <v>5</v>
      </c>
      <c r="B151" s="39">
        <v>46031</v>
      </c>
      <c r="C151" s="75">
        <v>1</v>
      </c>
      <c r="D151" s="41" t="s">
        <v>428</v>
      </c>
      <c r="E151" s="25" t="s">
        <v>372</v>
      </c>
      <c r="F151" s="42">
        <v>60</v>
      </c>
      <c r="G151" s="76" t="s">
        <v>315</v>
      </c>
      <c r="H151" s="80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5">
        <v>5</v>
      </c>
      <c r="B152" s="39">
        <v>46031</v>
      </c>
      <c r="C152" s="75">
        <v>1</v>
      </c>
      <c r="D152" s="41" t="s">
        <v>428</v>
      </c>
      <c r="E152" s="25" t="s">
        <v>129</v>
      </c>
      <c r="F152" s="42">
        <v>49</v>
      </c>
      <c r="G152" s="76" t="s">
        <v>315</v>
      </c>
      <c r="H152" s="80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5">
        <v>5</v>
      </c>
      <c r="B153" s="39">
        <v>46031</v>
      </c>
      <c r="C153" s="75">
        <v>1</v>
      </c>
      <c r="D153" s="41" t="s">
        <v>428</v>
      </c>
      <c r="E153" s="25" t="s">
        <v>131</v>
      </c>
      <c r="F153" s="42">
        <v>32</v>
      </c>
      <c r="G153" s="76" t="s">
        <v>315</v>
      </c>
      <c r="H153" s="80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5">
        <v>5</v>
      </c>
      <c r="B154" s="39">
        <v>46031</v>
      </c>
      <c r="C154" s="75">
        <v>1</v>
      </c>
      <c r="D154" s="41" t="s">
        <v>428</v>
      </c>
      <c r="E154" s="25" t="s">
        <v>373</v>
      </c>
      <c r="F154" s="42">
        <v>0.96</v>
      </c>
      <c r="G154" s="76" t="s">
        <v>315</v>
      </c>
      <c r="H154" s="80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5">
        <v>5</v>
      </c>
      <c r="B155" s="39">
        <v>46031</v>
      </c>
      <c r="C155" s="75">
        <v>1</v>
      </c>
      <c r="D155" s="41" t="s">
        <v>428</v>
      </c>
      <c r="E155" s="25" t="s">
        <v>375</v>
      </c>
      <c r="F155" s="42">
        <v>33.299999999999997</v>
      </c>
      <c r="G155" s="76" t="s">
        <v>315</v>
      </c>
      <c r="H155" s="80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5">
        <v>5</v>
      </c>
      <c r="B156" s="39">
        <v>46031</v>
      </c>
      <c r="C156" s="75">
        <v>1</v>
      </c>
      <c r="D156" s="41" t="s">
        <v>428</v>
      </c>
      <c r="E156" s="25" t="s">
        <v>140</v>
      </c>
      <c r="F156" s="42">
        <v>145</v>
      </c>
      <c r="G156" s="76" t="s">
        <v>315</v>
      </c>
      <c r="H156" s="80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5">
        <v>5</v>
      </c>
      <c r="B157" s="39">
        <v>46031</v>
      </c>
      <c r="C157" s="75">
        <v>1</v>
      </c>
      <c r="D157" s="41" t="s">
        <v>428</v>
      </c>
      <c r="E157" s="25" t="s">
        <v>142</v>
      </c>
      <c r="F157" s="42">
        <v>3.8</v>
      </c>
      <c r="G157" s="76" t="s">
        <v>315</v>
      </c>
      <c r="H157" s="80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5">
        <v>5</v>
      </c>
      <c r="B158" s="39">
        <v>46031</v>
      </c>
      <c r="C158" s="75">
        <v>1</v>
      </c>
      <c r="D158" s="41" t="s">
        <v>428</v>
      </c>
      <c r="E158" s="25" t="s">
        <v>143</v>
      </c>
      <c r="F158" s="42">
        <v>117</v>
      </c>
      <c r="G158" s="76" t="s">
        <v>315</v>
      </c>
      <c r="H158" s="80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5">
        <v>6</v>
      </c>
      <c r="B159" s="39">
        <v>46034</v>
      </c>
      <c r="C159" s="75">
        <v>1</v>
      </c>
      <c r="D159" s="41" t="s">
        <v>428</v>
      </c>
      <c r="E159" s="25" t="s">
        <v>361</v>
      </c>
      <c r="F159" s="42">
        <v>4.45</v>
      </c>
      <c r="G159" s="76" t="s">
        <v>315</v>
      </c>
      <c r="H159" s="80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25">
      <c r="A160" s="75">
        <v>6</v>
      </c>
      <c r="B160" s="39">
        <v>46034</v>
      </c>
      <c r="C160" s="75">
        <v>1</v>
      </c>
      <c r="D160" s="41" t="s">
        <v>428</v>
      </c>
      <c r="E160" s="25" t="s">
        <v>125</v>
      </c>
      <c r="F160" s="42">
        <v>4.7</v>
      </c>
      <c r="G160" s="76" t="s">
        <v>315</v>
      </c>
      <c r="H160" s="80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5">
        <v>6</v>
      </c>
      <c r="B161" s="39">
        <v>46034</v>
      </c>
      <c r="C161" s="75">
        <v>1</v>
      </c>
      <c r="D161" s="41" t="s">
        <v>428</v>
      </c>
      <c r="E161" s="25" t="s">
        <v>137</v>
      </c>
      <c r="F161" s="42">
        <v>4.1029999999999998</v>
      </c>
      <c r="G161" s="76" t="s">
        <v>315</v>
      </c>
      <c r="H161" s="80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5">
        <v>6</v>
      </c>
      <c r="B162" s="39">
        <v>46034</v>
      </c>
      <c r="C162" s="75">
        <v>1</v>
      </c>
      <c r="D162" s="41" t="s">
        <v>428</v>
      </c>
      <c r="E162" s="25" t="s">
        <v>363</v>
      </c>
      <c r="F162" s="42">
        <v>0.30299999999999999</v>
      </c>
      <c r="G162" s="76" t="s">
        <v>315</v>
      </c>
      <c r="H162" s="80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5">
        <v>6</v>
      </c>
      <c r="B163" s="39">
        <v>46034</v>
      </c>
      <c r="C163" s="75">
        <v>1</v>
      </c>
      <c r="D163" s="41" t="s">
        <v>428</v>
      </c>
      <c r="E163" s="25" t="s">
        <v>134</v>
      </c>
      <c r="F163" s="42">
        <v>1.1879999999999999</v>
      </c>
      <c r="G163" s="76" t="s">
        <v>315</v>
      </c>
      <c r="H163" s="80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5">
        <v>6</v>
      </c>
      <c r="B164" s="39">
        <v>46034</v>
      </c>
      <c r="C164" s="75">
        <v>1</v>
      </c>
      <c r="D164" s="41" t="s">
        <v>428</v>
      </c>
      <c r="E164" s="25" t="s">
        <v>138</v>
      </c>
      <c r="F164" s="42">
        <v>8.6999999999999993</v>
      </c>
      <c r="G164" s="76" t="s">
        <v>315</v>
      </c>
      <c r="H164" s="80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5">
        <v>6</v>
      </c>
      <c r="B165" s="39">
        <v>46034</v>
      </c>
      <c r="C165" s="75">
        <v>1</v>
      </c>
      <c r="D165" s="41" t="s">
        <v>428</v>
      </c>
      <c r="E165" s="25" t="s">
        <v>364</v>
      </c>
      <c r="F165" s="42">
        <v>335</v>
      </c>
      <c r="G165" s="76" t="s">
        <v>315</v>
      </c>
      <c r="H165" s="80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5">
        <v>6</v>
      </c>
      <c r="B166" s="39">
        <v>46034</v>
      </c>
      <c r="C166" s="75">
        <v>1</v>
      </c>
      <c r="D166" s="41" t="s">
        <v>428</v>
      </c>
      <c r="E166" s="25" t="s">
        <v>126</v>
      </c>
      <c r="F166" s="42">
        <v>237</v>
      </c>
      <c r="G166" s="76" t="s">
        <v>315</v>
      </c>
      <c r="H166" s="80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5">
        <v>6</v>
      </c>
      <c r="B167" s="39">
        <v>46034</v>
      </c>
      <c r="C167" s="75">
        <v>1</v>
      </c>
      <c r="D167" s="41" t="s">
        <v>428</v>
      </c>
      <c r="E167" s="25" t="s">
        <v>127</v>
      </c>
      <c r="F167" s="42">
        <v>79</v>
      </c>
      <c r="G167" s="76" t="s">
        <v>315</v>
      </c>
      <c r="H167" s="80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5">
        <v>6</v>
      </c>
      <c r="B168" s="39">
        <v>46034</v>
      </c>
      <c r="C168" s="75">
        <v>1</v>
      </c>
      <c r="D168" s="41" t="s">
        <v>428</v>
      </c>
      <c r="E168" s="25" t="s">
        <v>124</v>
      </c>
      <c r="F168" s="42">
        <v>2.64</v>
      </c>
      <c r="G168" s="76" t="s">
        <v>315</v>
      </c>
      <c r="H168" s="80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5">
        <v>6</v>
      </c>
      <c r="B169" s="39">
        <v>46034</v>
      </c>
      <c r="C169" s="75">
        <v>1</v>
      </c>
      <c r="D169" s="41" t="s">
        <v>428</v>
      </c>
      <c r="E169" s="25" t="s">
        <v>366</v>
      </c>
      <c r="F169" s="42">
        <v>230</v>
      </c>
      <c r="G169" s="76" t="s">
        <v>315</v>
      </c>
      <c r="H169" s="80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5">
        <v>6</v>
      </c>
      <c r="B170" s="39">
        <v>46034</v>
      </c>
      <c r="C170" s="75">
        <v>1</v>
      </c>
      <c r="D170" s="41" t="s">
        <v>428</v>
      </c>
      <c r="E170" s="25" t="s">
        <v>139</v>
      </c>
      <c r="F170" s="42">
        <v>3.57</v>
      </c>
      <c r="G170" s="76" t="s">
        <v>315</v>
      </c>
      <c r="H170" s="80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5">
        <v>6</v>
      </c>
      <c r="B171" s="39">
        <v>46034</v>
      </c>
      <c r="C171" s="75">
        <v>1</v>
      </c>
      <c r="D171" s="41" t="s">
        <v>428</v>
      </c>
      <c r="E171" s="25" t="s">
        <v>118</v>
      </c>
      <c r="F171" s="42">
        <v>87</v>
      </c>
      <c r="G171" s="76" t="s">
        <v>315</v>
      </c>
      <c r="H171" s="80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5">
        <v>6</v>
      </c>
      <c r="B172" s="39">
        <v>46034</v>
      </c>
      <c r="C172" s="75">
        <v>1</v>
      </c>
      <c r="D172" s="41" t="s">
        <v>428</v>
      </c>
      <c r="E172" s="25" t="s">
        <v>367</v>
      </c>
      <c r="F172" s="42">
        <v>5.1100000000000003</v>
      </c>
      <c r="G172" s="76" t="s">
        <v>315</v>
      </c>
      <c r="H172" s="80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5">
        <v>6</v>
      </c>
      <c r="B173" s="39">
        <v>46034</v>
      </c>
      <c r="C173" s="75">
        <v>1</v>
      </c>
      <c r="D173" s="41" t="s">
        <v>428</v>
      </c>
      <c r="E173" s="25" t="s">
        <v>369</v>
      </c>
      <c r="F173" s="42">
        <v>2.13</v>
      </c>
      <c r="G173" s="76" t="s">
        <v>315</v>
      </c>
      <c r="H173" s="80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5">
        <v>6</v>
      </c>
      <c r="B174" s="39">
        <v>46034</v>
      </c>
      <c r="C174" s="75">
        <v>1</v>
      </c>
      <c r="D174" s="41" t="s">
        <v>428</v>
      </c>
      <c r="E174" s="25" t="s">
        <v>135</v>
      </c>
      <c r="F174" s="42">
        <v>7</v>
      </c>
      <c r="G174" s="76" t="s">
        <v>315</v>
      </c>
      <c r="H174" s="80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5">
        <v>6</v>
      </c>
      <c r="B175" s="39">
        <v>46034</v>
      </c>
      <c r="C175" s="75">
        <v>1</v>
      </c>
      <c r="D175" s="41" t="s">
        <v>428</v>
      </c>
      <c r="E175" s="25" t="s">
        <v>128</v>
      </c>
      <c r="F175" s="42">
        <v>160</v>
      </c>
      <c r="G175" s="76" t="s">
        <v>315</v>
      </c>
      <c r="H175" s="80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5">
        <v>6</v>
      </c>
      <c r="B176" s="39">
        <v>46034</v>
      </c>
      <c r="C176" s="75">
        <v>1</v>
      </c>
      <c r="D176" s="41" t="s">
        <v>428</v>
      </c>
      <c r="E176" s="25" t="s">
        <v>122</v>
      </c>
      <c r="F176" s="42">
        <v>34</v>
      </c>
      <c r="G176" s="76" t="s">
        <v>315</v>
      </c>
      <c r="H176" s="80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5">
        <v>6</v>
      </c>
      <c r="B177" s="39">
        <v>46034</v>
      </c>
      <c r="C177" s="75">
        <v>1</v>
      </c>
      <c r="D177" s="41" t="s">
        <v>428</v>
      </c>
      <c r="E177" s="25" t="s">
        <v>144</v>
      </c>
      <c r="F177" s="42">
        <v>75</v>
      </c>
      <c r="G177" s="76" t="s">
        <v>315</v>
      </c>
      <c r="H177" s="80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5">
        <v>6</v>
      </c>
      <c r="B178" s="39">
        <v>46034</v>
      </c>
      <c r="C178" s="75">
        <v>1</v>
      </c>
      <c r="D178" s="41" t="s">
        <v>428</v>
      </c>
      <c r="E178" s="25" t="s">
        <v>370</v>
      </c>
      <c r="F178" s="42">
        <v>143</v>
      </c>
      <c r="G178" s="76" t="s">
        <v>315</v>
      </c>
      <c r="H178" s="80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5">
        <v>6</v>
      </c>
      <c r="B179" s="39">
        <v>46034</v>
      </c>
      <c r="C179" s="75">
        <v>1</v>
      </c>
      <c r="D179" s="41" t="s">
        <v>428</v>
      </c>
      <c r="E179" s="25" t="s">
        <v>132</v>
      </c>
      <c r="F179" s="42">
        <v>107</v>
      </c>
      <c r="G179" s="76" t="s">
        <v>315</v>
      </c>
      <c r="H179" s="80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25">
      <c r="A180" s="75">
        <v>6</v>
      </c>
      <c r="B180" s="39">
        <v>46034</v>
      </c>
      <c r="C180" s="75">
        <v>1</v>
      </c>
      <c r="D180" s="41" t="s">
        <v>428</v>
      </c>
      <c r="E180" s="25" t="s">
        <v>133</v>
      </c>
      <c r="F180" s="42">
        <v>78</v>
      </c>
      <c r="G180" s="76" t="s">
        <v>315</v>
      </c>
      <c r="H180" s="80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25">
      <c r="A181" s="75">
        <v>6</v>
      </c>
      <c r="B181" s="39">
        <v>46034</v>
      </c>
      <c r="C181" s="75">
        <v>1</v>
      </c>
      <c r="D181" s="41" t="s">
        <v>428</v>
      </c>
      <c r="E181" s="25" t="s">
        <v>371</v>
      </c>
      <c r="F181" s="42">
        <v>170</v>
      </c>
      <c r="G181" s="76" t="s">
        <v>315</v>
      </c>
      <c r="H181" s="80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25">
      <c r="A182" s="75">
        <v>6</v>
      </c>
      <c r="B182" s="39">
        <v>46034</v>
      </c>
      <c r="C182" s="75">
        <v>1</v>
      </c>
      <c r="D182" s="41" t="s">
        <v>428</v>
      </c>
      <c r="E182" s="25" t="s">
        <v>372</v>
      </c>
      <c r="F182" s="42">
        <v>61</v>
      </c>
      <c r="G182" s="76" t="s">
        <v>315</v>
      </c>
      <c r="H182" s="80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25">
      <c r="A183" s="75">
        <v>6</v>
      </c>
      <c r="B183" s="39">
        <v>46034</v>
      </c>
      <c r="C183" s="75">
        <v>1</v>
      </c>
      <c r="D183" s="41" t="s">
        <v>428</v>
      </c>
      <c r="E183" s="25" t="s">
        <v>129</v>
      </c>
      <c r="F183" s="42">
        <v>49</v>
      </c>
      <c r="G183" s="76" t="s">
        <v>315</v>
      </c>
      <c r="H183" s="80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25">
      <c r="A184" s="75">
        <v>6</v>
      </c>
      <c r="B184" s="39">
        <v>46034</v>
      </c>
      <c r="C184" s="75">
        <v>1</v>
      </c>
      <c r="D184" s="41" t="s">
        <v>428</v>
      </c>
      <c r="E184" s="25" t="s">
        <v>131</v>
      </c>
      <c r="F184" s="42">
        <v>32</v>
      </c>
      <c r="G184" s="76" t="s">
        <v>315</v>
      </c>
      <c r="H184" s="80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25">
      <c r="A185" s="75">
        <v>6</v>
      </c>
      <c r="B185" s="39">
        <v>46034</v>
      </c>
      <c r="C185" s="75">
        <v>1</v>
      </c>
      <c r="D185" s="41" t="s">
        <v>428</v>
      </c>
      <c r="E185" s="25" t="s">
        <v>373</v>
      </c>
      <c r="F185" s="42">
        <v>1.06</v>
      </c>
      <c r="G185" s="76" t="s">
        <v>315</v>
      </c>
      <c r="H185" s="80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25">
      <c r="A186" s="75">
        <v>6</v>
      </c>
      <c r="B186" s="39">
        <v>46034</v>
      </c>
      <c r="C186" s="75">
        <v>1</v>
      </c>
      <c r="D186" s="41" t="s">
        <v>428</v>
      </c>
      <c r="E186" s="25" t="s">
        <v>375</v>
      </c>
      <c r="F186" s="42">
        <v>32.6</v>
      </c>
      <c r="G186" s="76" t="s">
        <v>315</v>
      </c>
      <c r="H186" s="80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25">
      <c r="A187" s="75">
        <v>6</v>
      </c>
      <c r="B187" s="39">
        <v>46034</v>
      </c>
      <c r="C187" s="75">
        <v>1</v>
      </c>
      <c r="D187" s="41" t="s">
        <v>428</v>
      </c>
      <c r="E187" s="25" t="s">
        <v>140</v>
      </c>
      <c r="F187" s="42">
        <v>143</v>
      </c>
      <c r="G187" s="76" t="s">
        <v>315</v>
      </c>
      <c r="H187" s="80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25">
      <c r="A188" s="75">
        <v>6</v>
      </c>
      <c r="B188" s="39">
        <v>46034</v>
      </c>
      <c r="C188" s="75">
        <v>1</v>
      </c>
      <c r="D188" s="41" t="s">
        <v>428</v>
      </c>
      <c r="E188" s="25" t="s">
        <v>142</v>
      </c>
      <c r="F188" s="42">
        <v>3.6</v>
      </c>
      <c r="G188" s="76" t="s">
        <v>315</v>
      </c>
      <c r="H188" s="80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25">
      <c r="A189" s="75">
        <v>6</v>
      </c>
      <c r="B189" s="39">
        <v>46034</v>
      </c>
      <c r="C189" s="75">
        <v>1</v>
      </c>
      <c r="D189" s="41" t="s">
        <v>428</v>
      </c>
      <c r="E189" s="25" t="s">
        <v>143</v>
      </c>
      <c r="F189" s="42">
        <v>116</v>
      </c>
      <c r="G189" s="76" t="s">
        <v>315</v>
      </c>
      <c r="H189" s="80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25">
      <c r="A190" s="75">
        <v>7</v>
      </c>
      <c r="B190" s="39">
        <v>46035</v>
      </c>
      <c r="C190" s="75">
        <v>1</v>
      </c>
      <c r="D190" s="41" t="s">
        <v>428</v>
      </c>
      <c r="E190" s="25" t="s">
        <v>361</v>
      </c>
      <c r="F190" s="42">
        <v>4.5</v>
      </c>
      <c r="G190" s="76" t="s">
        <v>315</v>
      </c>
      <c r="H190" s="80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5">
        <v>7</v>
      </c>
      <c r="B191" s="39">
        <v>46035</v>
      </c>
      <c r="C191" s="75">
        <v>1</v>
      </c>
      <c r="D191" s="41" t="s">
        <v>428</v>
      </c>
      <c r="E191" s="25" t="s">
        <v>125</v>
      </c>
      <c r="F191" s="42">
        <v>4.7</v>
      </c>
      <c r="G191" s="76" t="s">
        <v>315</v>
      </c>
      <c r="H191" s="80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5">
        <v>7</v>
      </c>
      <c r="B192" s="39">
        <v>46035</v>
      </c>
      <c r="C192" s="75">
        <v>1</v>
      </c>
      <c r="D192" s="41" t="s">
        <v>428</v>
      </c>
      <c r="E192" s="25" t="s">
        <v>137</v>
      </c>
      <c r="F192" s="42">
        <v>4.1189999999999998</v>
      </c>
      <c r="G192" s="76" t="s">
        <v>315</v>
      </c>
      <c r="H192" s="80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5">
        <v>7</v>
      </c>
      <c r="B193" s="39">
        <v>46035</v>
      </c>
      <c r="C193" s="75">
        <v>1</v>
      </c>
      <c r="D193" s="41" t="s">
        <v>428</v>
      </c>
      <c r="E193" s="25" t="s">
        <v>363</v>
      </c>
      <c r="F193" s="42">
        <v>0.309</v>
      </c>
      <c r="G193" s="76" t="s">
        <v>315</v>
      </c>
      <c r="H193" s="80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5">
        <v>7</v>
      </c>
      <c r="B194" s="39">
        <v>46035</v>
      </c>
      <c r="C194" s="75">
        <v>1</v>
      </c>
      <c r="D194" s="41" t="s">
        <v>428</v>
      </c>
      <c r="E194" s="25" t="s">
        <v>134</v>
      </c>
      <c r="F194" s="42">
        <v>1.1759999999999999</v>
      </c>
      <c r="G194" s="76" t="s">
        <v>315</v>
      </c>
      <c r="H194" s="80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5">
        <v>7</v>
      </c>
      <c r="B195" s="39">
        <v>46035</v>
      </c>
      <c r="C195" s="75">
        <v>1</v>
      </c>
      <c r="D195" s="41" t="s">
        <v>428</v>
      </c>
      <c r="E195" s="25" t="s">
        <v>138</v>
      </c>
      <c r="F195" s="42">
        <v>8.6</v>
      </c>
      <c r="G195" s="76" t="s">
        <v>315</v>
      </c>
      <c r="H195" s="80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5">
        <v>7</v>
      </c>
      <c r="B196" s="39">
        <v>46035</v>
      </c>
      <c r="C196" s="75">
        <v>1</v>
      </c>
      <c r="D196" s="41" t="s">
        <v>428</v>
      </c>
      <c r="E196" s="25" t="s">
        <v>364</v>
      </c>
      <c r="F196" s="42">
        <v>331</v>
      </c>
      <c r="G196" s="76" t="s">
        <v>315</v>
      </c>
      <c r="H196" s="80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5">
        <v>7</v>
      </c>
      <c r="B197" s="39">
        <v>46035</v>
      </c>
      <c r="C197" s="75">
        <v>1</v>
      </c>
      <c r="D197" s="41" t="s">
        <v>428</v>
      </c>
      <c r="E197" s="25" t="s">
        <v>126</v>
      </c>
      <c r="F197" s="42">
        <v>237</v>
      </c>
      <c r="G197" s="76" t="s">
        <v>315</v>
      </c>
      <c r="H197" s="80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5">
        <v>7</v>
      </c>
      <c r="B198" s="39">
        <v>46035</v>
      </c>
      <c r="C198" s="75">
        <v>1</v>
      </c>
      <c r="D198" s="41" t="s">
        <v>428</v>
      </c>
      <c r="E198" s="25" t="s">
        <v>127</v>
      </c>
      <c r="F198" s="42">
        <v>79</v>
      </c>
      <c r="G198" s="76" t="s">
        <v>315</v>
      </c>
      <c r="H198" s="80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5">
        <v>7</v>
      </c>
      <c r="B199" s="39">
        <v>46035</v>
      </c>
      <c r="C199" s="75">
        <v>1</v>
      </c>
      <c r="D199" s="41" t="s">
        <v>428</v>
      </c>
      <c r="E199" s="25" t="s">
        <v>124</v>
      </c>
      <c r="F199" s="42">
        <v>2.63</v>
      </c>
      <c r="G199" s="76" t="s">
        <v>315</v>
      </c>
      <c r="H199" s="80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5">
        <v>7</v>
      </c>
      <c r="B200" s="39">
        <v>46035</v>
      </c>
      <c r="C200" s="75">
        <v>1</v>
      </c>
      <c r="D200" s="41" t="s">
        <v>428</v>
      </c>
      <c r="E200" s="25" t="s">
        <v>366</v>
      </c>
      <c r="F200" s="42">
        <v>231</v>
      </c>
      <c r="G200" s="76" t="s">
        <v>315</v>
      </c>
      <c r="H200" s="80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5">
        <v>7</v>
      </c>
      <c r="B201" s="39">
        <v>46035</v>
      </c>
      <c r="C201" s="75">
        <v>1</v>
      </c>
      <c r="D201" s="41" t="s">
        <v>428</v>
      </c>
      <c r="E201" s="25" t="s">
        <v>139</v>
      </c>
      <c r="F201" s="42">
        <v>3.84</v>
      </c>
      <c r="G201" s="76" t="s">
        <v>315</v>
      </c>
      <c r="H201" s="80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5">
        <v>7</v>
      </c>
      <c r="B202" s="39">
        <v>46035</v>
      </c>
      <c r="C202" s="75">
        <v>1</v>
      </c>
      <c r="D202" s="41" t="s">
        <v>428</v>
      </c>
      <c r="E202" s="25" t="s">
        <v>118</v>
      </c>
      <c r="F202" s="42">
        <v>88</v>
      </c>
      <c r="G202" s="76" t="s">
        <v>315</v>
      </c>
      <c r="H202" s="80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5">
        <v>7</v>
      </c>
      <c r="B203" s="39">
        <v>46035</v>
      </c>
      <c r="C203" s="75">
        <v>1</v>
      </c>
      <c r="D203" s="41" t="s">
        <v>428</v>
      </c>
      <c r="E203" s="25" t="s">
        <v>367</v>
      </c>
      <c r="F203" s="42">
        <v>5.24</v>
      </c>
      <c r="G203" s="76" t="s">
        <v>315</v>
      </c>
      <c r="H203" s="80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5">
        <v>7</v>
      </c>
      <c r="B204" s="39">
        <v>46035</v>
      </c>
      <c r="C204" s="75">
        <v>1</v>
      </c>
      <c r="D204" s="41" t="s">
        <v>428</v>
      </c>
      <c r="E204" s="25" t="s">
        <v>369</v>
      </c>
      <c r="F204" s="42">
        <v>2.02</v>
      </c>
      <c r="G204" s="76" t="s">
        <v>315</v>
      </c>
      <c r="H204" s="80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5">
        <v>7</v>
      </c>
      <c r="B205" s="39">
        <v>46035</v>
      </c>
      <c r="C205" s="75">
        <v>1</v>
      </c>
      <c r="D205" s="41" t="s">
        <v>428</v>
      </c>
      <c r="E205" s="25" t="s">
        <v>135</v>
      </c>
      <c r="F205" s="42">
        <v>6.9</v>
      </c>
      <c r="G205" s="76" t="s">
        <v>315</v>
      </c>
      <c r="H205" s="80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5">
        <v>7</v>
      </c>
      <c r="B206" s="39">
        <v>46035</v>
      </c>
      <c r="C206" s="75">
        <v>1</v>
      </c>
      <c r="D206" s="41" t="s">
        <v>428</v>
      </c>
      <c r="E206" s="25" t="s">
        <v>128</v>
      </c>
      <c r="F206" s="42">
        <v>161</v>
      </c>
      <c r="G206" s="76" t="s">
        <v>315</v>
      </c>
      <c r="H206" s="80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5">
        <v>7</v>
      </c>
      <c r="B207" s="39">
        <v>46035</v>
      </c>
      <c r="C207" s="75">
        <v>1</v>
      </c>
      <c r="D207" s="41" t="s">
        <v>428</v>
      </c>
      <c r="E207" s="25" t="s">
        <v>122</v>
      </c>
      <c r="F207" s="42">
        <v>33</v>
      </c>
      <c r="G207" s="76" t="s">
        <v>315</v>
      </c>
      <c r="H207" s="80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5">
        <v>7</v>
      </c>
      <c r="B208" s="39">
        <v>46035</v>
      </c>
      <c r="C208" s="75">
        <v>1</v>
      </c>
      <c r="D208" s="41" t="s">
        <v>428</v>
      </c>
      <c r="E208" s="25" t="s">
        <v>144</v>
      </c>
      <c r="F208" s="42">
        <v>75</v>
      </c>
      <c r="G208" s="76" t="s">
        <v>315</v>
      </c>
      <c r="H208" s="80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5">
        <v>7</v>
      </c>
      <c r="B209" s="39">
        <v>46035</v>
      </c>
      <c r="C209" s="75">
        <v>1</v>
      </c>
      <c r="D209" s="41" t="s">
        <v>428</v>
      </c>
      <c r="E209" s="25" t="s">
        <v>370</v>
      </c>
      <c r="F209" s="42">
        <v>143</v>
      </c>
      <c r="G209" s="76" t="s">
        <v>315</v>
      </c>
      <c r="H209" s="80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5">
        <v>7</v>
      </c>
      <c r="B210" s="39">
        <v>46035</v>
      </c>
      <c r="C210" s="75">
        <v>1</v>
      </c>
      <c r="D210" s="41" t="s">
        <v>428</v>
      </c>
      <c r="E210" s="25" t="s">
        <v>132</v>
      </c>
      <c r="F210" s="42">
        <v>108</v>
      </c>
      <c r="G210" s="76" t="s">
        <v>315</v>
      </c>
      <c r="H210" s="80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5">
        <v>7</v>
      </c>
      <c r="B211" s="39">
        <v>46035</v>
      </c>
      <c r="C211" s="75">
        <v>1</v>
      </c>
      <c r="D211" s="41" t="s">
        <v>428</v>
      </c>
      <c r="E211" s="25" t="s">
        <v>133</v>
      </c>
      <c r="F211" s="42">
        <v>77</v>
      </c>
      <c r="G211" s="76" t="s">
        <v>315</v>
      </c>
      <c r="H211" s="80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5">
        <v>7</v>
      </c>
      <c r="B212" s="39">
        <v>46035</v>
      </c>
      <c r="C212" s="75">
        <v>1</v>
      </c>
      <c r="D212" s="41" t="s">
        <v>428</v>
      </c>
      <c r="E212" s="25" t="s">
        <v>371</v>
      </c>
      <c r="F212" s="42">
        <v>163</v>
      </c>
      <c r="G212" s="76" t="s">
        <v>315</v>
      </c>
      <c r="H212" s="80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5">
        <v>7</v>
      </c>
      <c r="B213" s="39">
        <v>46035</v>
      </c>
      <c r="C213" s="75">
        <v>1</v>
      </c>
      <c r="D213" s="41" t="s">
        <v>428</v>
      </c>
      <c r="E213" s="25" t="s">
        <v>372</v>
      </c>
      <c r="F213" s="42">
        <v>60</v>
      </c>
      <c r="G213" s="76" t="s">
        <v>315</v>
      </c>
      <c r="H213" s="80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5">
        <v>7</v>
      </c>
      <c r="B214" s="39">
        <v>46035</v>
      </c>
      <c r="C214" s="75">
        <v>1</v>
      </c>
      <c r="D214" s="41" t="s">
        <v>428</v>
      </c>
      <c r="E214" s="25" t="s">
        <v>129</v>
      </c>
      <c r="F214" s="42">
        <v>47</v>
      </c>
      <c r="G214" s="76" t="s">
        <v>315</v>
      </c>
      <c r="H214" s="80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5">
        <v>7</v>
      </c>
      <c r="B215" s="39">
        <v>46035</v>
      </c>
      <c r="C215" s="75">
        <v>1</v>
      </c>
      <c r="D215" s="41" t="s">
        <v>428</v>
      </c>
      <c r="E215" s="25" t="s">
        <v>131</v>
      </c>
      <c r="F215" s="42">
        <v>30</v>
      </c>
      <c r="G215" s="76" t="s">
        <v>315</v>
      </c>
      <c r="H215" s="80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5">
        <v>7</v>
      </c>
      <c r="B216" s="39">
        <v>46035</v>
      </c>
      <c r="C216" s="75">
        <v>1</v>
      </c>
      <c r="D216" s="41" t="s">
        <v>428</v>
      </c>
      <c r="E216" s="25" t="s">
        <v>373</v>
      </c>
      <c r="F216" s="42">
        <v>1.05</v>
      </c>
      <c r="G216" s="76" t="s">
        <v>315</v>
      </c>
      <c r="H216" s="80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5">
        <v>7</v>
      </c>
      <c r="B217" s="39">
        <v>46035</v>
      </c>
      <c r="C217" s="75">
        <v>1</v>
      </c>
      <c r="D217" s="41" t="s">
        <v>428</v>
      </c>
      <c r="E217" s="25" t="s">
        <v>375</v>
      </c>
      <c r="F217" s="42">
        <v>36.299999999999997</v>
      </c>
      <c r="G217" s="76" t="s">
        <v>315</v>
      </c>
      <c r="H217" s="80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5">
        <v>7</v>
      </c>
      <c r="B218" s="39">
        <v>46035</v>
      </c>
      <c r="C218" s="75">
        <v>1</v>
      </c>
      <c r="D218" s="41" t="s">
        <v>428</v>
      </c>
      <c r="E218" s="25" t="s">
        <v>140</v>
      </c>
      <c r="F218" s="42">
        <v>142</v>
      </c>
      <c r="G218" s="76" t="s">
        <v>315</v>
      </c>
      <c r="H218" s="80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5">
        <v>7</v>
      </c>
      <c r="B219" s="39">
        <v>46035</v>
      </c>
      <c r="C219" s="75">
        <v>1</v>
      </c>
      <c r="D219" s="41" t="s">
        <v>428</v>
      </c>
      <c r="E219" s="25" t="s">
        <v>142</v>
      </c>
      <c r="F219" s="42">
        <v>3.6</v>
      </c>
      <c r="G219" s="76" t="s">
        <v>315</v>
      </c>
      <c r="H219" s="80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5">
        <v>7</v>
      </c>
      <c r="B220" s="39">
        <v>46035</v>
      </c>
      <c r="C220" s="75">
        <v>1</v>
      </c>
      <c r="D220" s="41" t="s">
        <v>428</v>
      </c>
      <c r="E220" s="25" t="s">
        <v>143</v>
      </c>
      <c r="F220" s="42">
        <v>118</v>
      </c>
      <c r="G220" s="76" t="s">
        <v>315</v>
      </c>
      <c r="H220" s="80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5">
        <v>8</v>
      </c>
      <c r="B221" s="39">
        <v>46036</v>
      </c>
      <c r="C221" s="75">
        <v>1</v>
      </c>
      <c r="D221" s="41" t="s">
        <v>428</v>
      </c>
      <c r="E221" s="25" t="s">
        <v>361</v>
      </c>
      <c r="F221" s="42">
        <v>4.5999999999999996</v>
      </c>
      <c r="G221" s="76" t="s">
        <v>315</v>
      </c>
      <c r="H221" s="80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25">
      <c r="A222" s="75">
        <v>8</v>
      </c>
      <c r="B222" s="39">
        <v>46036</v>
      </c>
      <c r="C222" s="75">
        <v>1</v>
      </c>
      <c r="D222" s="41" t="s">
        <v>428</v>
      </c>
      <c r="E222" s="25" t="s">
        <v>125</v>
      </c>
      <c r="F222" s="42">
        <v>4.8</v>
      </c>
      <c r="G222" s="76" t="s">
        <v>315</v>
      </c>
      <c r="H222" s="80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5">
        <v>8</v>
      </c>
      <c r="B223" s="39">
        <v>46036</v>
      </c>
      <c r="C223" s="75">
        <v>1</v>
      </c>
      <c r="D223" s="41" t="s">
        <v>428</v>
      </c>
      <c r="E223" s="25" t="s">
        <v>137</v>
      </c>
      <c r="F223" s="42">
        <v>4.03</v>
      </c>
      <c r="G223" s="76" t="s">
        <v>315</v>
      </c>
      <c r="H223" s="80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5">
        <v>8</v>
      </c>
      <c r="B224" s="39">
        <v>46036</v>
      </c>
      <c r="C224" s="75">
        <v>1</v>
      </c>
      <c r="D224" s="41" t="s">
        <v>428</v>
      </c>
      <c r="E224" s="25" t="s">
        <v>363</v>
      </c>
      <c r="F224" s="42">
        <v>0.315</v>
      </c>
      <c r="G224" s="76" t="s">
        <v>315</v>
      </c>
      <c r="H224" s="80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5">
        <v>8</v>
      </c>
      <c r="B225" s="39">
        <v>46036</v>
      </c>
      <c r="C225" s="75">
        <v>1</v>
      </c>
      <c r="D225" s="41" t="s">
        <v>428</v>
      </c>
      <c r="E225" s="25" t="s">
        <v>134</v>
      </c>
      <c r="F225" s="42">
        <v>1.17</v>
      </c>
      <c r="G225" s="76" t="s">
        <v>315</v>
      </c>
      <c r="H225" s="80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5">
        <v>8</v>
      </c>
      <c r="B226" s="39">
        <v>46036</v>
      </c>
      <c r="C226" s="75">
        <v>1</v>
      </c>
      <c r="D226" s="41" t="s">
        <v>428</v>
      </c>
      <c r="E226" s="25" t="s">
        <v>138</v>
      </c>
      <c r="F226" s="42">
        <v>8.6999999999999993</v>
      </c>
      <c r="G226" s="76" t="s">
        <v>315</v>
      </c>
      <c r="H226" s="80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5">
        <v>8</v>
      </c>
      <c r="B227" s="39">
        <v>46036</v>
      </c>
      <c r="C227" s="75">
        <v>1</v>
      </c>
      <c r="D227" s="41" t="s">
        <v>428</v>
      </c>
      <c r="E227" s="25" t="s">
        <v>364</v>
      </c>
      <c r="F227" s="42">
        <v>323</v>
      </c>
      <c r="G227" s="76" t="s">
        <v>315</v>
      </c>
      <c r="H227" s="80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5">
        <v>8</v>
      </c>
      <c r="B228" s="39">
        <v>46036</v>
      </c>
      <c r="C228" s="75">
        <v>1</v>
      </c>
      <c r="D228" s="41" t="s">
        <v>428</v>
      </c>
      <c r="E228" s="25" t="s">
        <v>126</v>
      </c>
      <c r="F228" s="42">
        <v>238</v>
      </c>
      <c r="G228" s="76" t="s">
        <v>315</v>
      </c>
      <c r="H228" s="80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5">
        <v>8</v>
      </c>
      <c r="B229" s="39">
        <v>46036</v>
      </c>
      <c r="C229" s="75">
        <v>1</v>
      </c>
      <c r="D229" s="41" t="s">
        <v>428</v>
      </c>
      <c r="E229" s="25" t="s">
        <v>127</v>
      </c>
      <c r="F229" s="42">
        <v>80</v>
      </c>
      <c r="G229" s="76" t="s">
        <v>315</v>
      </c>
      <c r="H229" s="80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5">
        <v>8</v>
      </c>
      <c r="B230" s="39">
        <v>46036</v>
      </c>
      <c r="C230" s="75">
        <v>1</v>
      </c>
      <c r="D230" s="41" t="s">
        <v>428</v>
      </c>
      <c r="E230" s="25" t="s">
        <v>124</v>
      </c>
      <c r="F230" s="42">
        <v>2.59</v>
      </c>
      <c r="G230" s="76" t="s">
        <v>315</v>
      </c>
      <c r="H230" s="80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5">
        <v>8</v>
      </c>
      <c r="B231" s="39">
        <v>46036</v>
      </c>
      <c r="C231" s="75">
        <v>1</v>
      </c>
      <c r="D231" s="41" t="s">
        <v>428</v>
      </c>
      <c r="E231" s="25" t="s">
        <v>366</v>
      </c>
      <c r="F231" s="42">
        <v>229</v>
      </c>
      <c r="G231" s="76" t="s">
        <v>315</v>
      </c>
      <c r="H231" s="80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5">
        <v>8</v>
      </c>
      <c r="B232" s="39">
        <v>46036</v>
      </c>
      <c r="C232" s="75">
        <v>1</v>
      </c>
      <c r="D232" s="41" t="s">
        <v>428</v>
      </c>
      <c r="E232" s="25" t="s">
        <v>139</v>
      </c>
      <c r="F232" s="42">
        <v>3.6</v>
      </c>
      <c r="G232" s="76" t="s">
        <v>315</v>
      </c>
      <c r="H232" s="80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5">
        <v>8</v>
      </c>
      <c r="B233" s="39">
        <v>46036</v>
      </c>
      <c r="C233" s="75">
        <v>1</v>
      </c>
      <c r="D233" s="41" t="s">
        <v>428</v>
      </c>
      <c r="E233" s="25" t="s">
        <v>118</v>
      </c>
      <c r="F233" s="42">
        <v>86</v>
      </c>
      <c r="G233" s="76" t="s">
        <v>315</v>
      </c>
      <c r="H233" s="80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5">
        <v>8</v>
      </c>
      <c r="B234" s="39">
        <v>46036</v>
      </c>
      <c r="C234" s="75">
        <v>1</v>
      </c>
      <c r="D234" s="41" t="s">
        <v>428</v>
      </c>
      <c r="E234" s="25" t="s">
        <v>367</v>
      </c>
      <c r="F234" s="42">
        <v>5.36</v>
      </c>
      <c r="G234" s="76" t="s">
        <v>315</v>
      </c>
      <c r="H234" s="80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5">
        <v>8</v>
      </c>
      <c r="B235" s="39">
        <v>46036</v>
      </c>
      <c r="C235" s="75">
        <v>1</v>
      </c>
      <c r="D235" s="41" t="s">
        <v>428</v>
      </c>
      <c r="E235" s="25" t="s">
        <v>369</v>
      </c>
      <c r="F235" s="42">
        <v>1.98</v>
      </c>
      <c r="G235" s="76" t="s">
        <v>315</v>
      </c>
      <c r="H235" s="80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5">
        <v>8</v>
      </c>
      <c r="B236" s="39">
        <v>46036</v>
      </c>
      <c r="C236" s="75">
        <v>1</v>
      </c>
      <c r="D236" s="41" t="s">
        <v>428</v>
      </c>
      <c r="E236" s="25" t="s">
        <v>135</v>
      </c>
      <c r="F236" s="42">
        <v>7</v>
      </c>
      <c r="G236" s="76" t="s">
        <v>315</v>
      </c>
      <c r="H236" s="80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5">
        <v>8</v>
      </c>
      <c r="B237" s="39">
        <v>46036</v>
      </c>
      <c r="C237" s="75">
        <v>1</v>
      </c>
      <c r="D237" s="41" t="s">
        <v>428</v>
      </c>
      <c r="E237" s="25" t="s">
        <v>128</v>
      </c>
      <c r="F237" s="42">
        <v>158</v>
      </c>
      <c r="G237" s="76" t="s">
        <v>315</v>
      </c>
      <c r="H237" s="80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5">
        <v>8</v>
      </c>
      <c r="B238" s="39">
        <v>46036</v>
      </c>
      <c r="C238" s="75">
        <v>1</v>
      </c>
      <c r="D238" s="41" t="s">
        <v>428</v>
      </c>
      <c r="E238" s="25" t="s">
        <v>122</v>
      </c>
      <c r="F238" s="42">
        <v>34</v>
      </c>
      <c r="G238" s="76" t="s">
        <v>315</v>
      </c>
      <c r="H238" s="80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5">
        <v>8</v>
      </c>
      <c r="B239" s="39">
        <v>46036</v>
      </c>
      <c r="C239" s="75">
        <v>1</v>
      </c>
      <c r="D239" s="41" t="s">
        <v>428</v>
      </c>
      <c r="E239" s="25" t="s">
        <v>144</v>
      </c>
      <c r="F239" s="42">
        <v>74</v>
      </c>
      <c r="G239" s="76" t="s">
        <v>315</v>
      </c>
      <c r="H239" s="80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5">
        <v>8</v>
      </c>
      <c r="B240" s="39">
        <v>46036</v>
      </c>
      <c r="C240" s="75">
        <v>1</v>
      </c>
      <c r="D240" s="41" t="s">
        <v>428</v>
      </c>
      <c r="E240" s="25" t="s">
        <v>370</v>
      </c>
      <c r="F240" s="42">
        <v>143</v>
      </c>
      <c r="G240" s="76" t="s">
        <v>315</v>
      </c>
      <c r="H240" s="80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5">
        <v>8</v>
      </c>
      <c r="B241" s="39">
        <v>46036</v>
      </c>
      <c r="C241" s="75">
        <v>1</v>
      </c>
      <c r="D241" s="41" t="s">
        <v>428</v>
      </c>
      <c r="E241" s="25" t="s">
        <v>132</v>
      </c>
      <c r="F241" s="42">
        <v>105</v>
      </c>
      <c r="G241" s="76" t="s">
        <v>315</v>
      </c>
      <c r="H241" s="80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5">
        <v>8</v>
      </c>
      <c r="B242" s="39">
        <v>46036</v>
      </c>
      <c r="C242" s="75">
        <v>1</v>
      </c>
      <c r="D242" s="41" t="s">
        <v>428</v>
      </c>
      <c r="E242" s="25" t="s">
        <v>133</v>
      </c>
      <c r="F242" s="42">
        <v>80</v>
      </c>
      <c r="G242" s="76" t="s">
        <v>315</v>
      </c>
      <c r="H242" s="80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5">
        <v>8</v>
      </c>
      <c r="B243" s="39">
        <v>46036</v>
      </c>
      <c r="C243" s="75">
        <v>1</v>
      </c>
      <c r="D243" s="41" t="s">
        <v>428</v>
      </c>
      <c r="E243" s="25" t="s">
        <v>371</v>
      </c>
      <c r="F243" s="42">
        <v>152</v>
      </c>
      <c r="G243" s="76" t="s">
        <v>315</v>
      </c>
      <c r="H243" s="80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5">
        <v>8</v>
      </c>
      <c r="B244" s="39">
        <v>46036</v>
      </c>
      <c r="C244" s="75">
        <v>1</v>
      </c>
      <c r="D244" s="41" t="s">
        <v>428</v>
      </c>
      <c r="E244" s="25" t="s">
        <v>372</v>
      </c>
      <c r="F244" s="42">
        <v>61</v>
      </c>
      <c r="G244" s="76" t="s">
        <v>315</v>
      </c>
      <c r="H244" s="80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5">
        <v>8</v>
      </c>
      <c r="B245" s="39">
        <v>46036</v>
      </c>
      <c r="C245" s="75">
        <v>1</v>
      </c>
      <c r="D245" s="41" t="s">
        <v>428</v>
      </c>
      <c r="E245" s="25" t="s">
        <v>129</v>
      </c>
      <c r="F245" s="42">
        <v>48</v>
      </c>
      <c r="G245" s="76" t="s">
        <v>315</v>
      </c>
      <c r="H245" s="80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5">
        <v>8</v>
      </c>
      <c r="B246" s="39">
        <v>46036</v>
      </c>
      <c r="C246" s="75">
        <v>1</v>
      </c>
      <c r="D246" s="41" t="s">
        <v>428</v>
      </c>
      <c r="E246" s="25" t="s">
        <v>131</v>
      </c>
      <c r="F246" s="42">
        <v>30</v>
      </c>
      <c r="G246" s="76" t="s">
        <v>315</v>
      </c>
      <c r="H246" s="80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5">
        <v>8</v>
      </c>
      <c r="B247" s="39">
        <v>46036</v>
      </c>
      <c r="C247" s="75">
        <v>1</v>
      </c>
      <c r="D247" s="41" t="s">
        <v>428</v>
      </c>
      <c r="E247" s="25" t="s">
        <v>373</v>
      </c>
      <c r="F247" s="42">
        <v>1.05</v>
      </c>
      <c r="G247" s="76" t="s">
        <v>315</v>
      </c>
      <c r="H247" s="80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5">
        <v>8</v>
      </c>
      <c r="B248" s="39">
        <v>46036</v>
      </c>
      <c r="C248" s="75">
        <v>1</v>
      </c>
      <c r="D248" s="41" t="s">
        <v>428</v>
      </c>
      <c r="E248" s="25" t="s">
        <v>375</v>
      </c>
      <c r="F248" s="42">
        <v>35.200000000000003</v>
      </c>
      <c r="G248" s="76" t="s">
        <v>315</v>
      </c>
      <c r="H248" s="80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5">
        <v>8</v>
      </c>
      <c r="B249" s="39">
        <v>46036</v>
      </c>
      <c r="C249" s="75">
        <v>1</v>
      </c>
      <c r="D249" s="41" t="s">
        <v>428</v>
      </c>
      <c r="E249" s="25" t="s">
        <v>140</v>
      </c>
      <c r="F249" s="42">
        <v>140</v>
      </c>
      <c r="G249" s="76" t="s">
        <v>315</v>
      </c>
      <c r="H249" s="80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5">
        <v>8</v>
      </c>
      <c r="B250" s="39">
        <v>46036</v>
      </c>
      <c r="C250" s="75">
        <v>1</v>
      </c>
      <c r="D250" s="41" t="s">
        <v>428</v>
      </c>
      <c r="E250" s="25" t="s">
        <v>142</v>
      </c>
      <c r="F250" s="42">
        <v>3.6</v>
      </c>
      <c r="G250" s="76" t="s">
        <v>315</v>
      </c>
      <c r="H250" s="80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5">
        <v>8</v>
      </c>
      <c r="B251" s="39">
        <v>46036</v>
      </c>
      <c r="C251" s="75">
        <v>1</v>
      </c>
      <c r="D251" s="41" t="s">
        <v>428</v>
      </c>
      <c r="E251" s="25" t="s">
        <v>143</v>
      </c>
      <c r="F251" s="42">
        <v>116</v>
      </c>
      <c r="G251" s="76" t="s">
        <v>315</v>
      </c>
      <c r="H251" s="80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5">
        <v>9</v>
      </c>
      <c r="B252" s="39">
        <v>46037</v>
      </c>
      <c r="C252" s="75">
        <v>1</v>
      </c>
      <c r="D252" s="41" t="s">
        <v>428</v>
      </c>
      <c r="E252" s="25" t="s">
        <v>361</v>
      </c>
      <c r="F252" s="42">
        <v>4.57</v>
      </c>
      <c r="G252" s="76" t="s">
        <v>315</v>
      </c>
      <c r="H252" s="80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5">
        <v>9</v>
      </c>
      <c r="B253" s="39">
        <v>46037</v>
      </c>
      <c r="C253" s="75">
        <v>1</v>
      </c>
      <c r="D253" s="41" t="s">
        <v>428</v>
      </c>
      <c r="E253" s="25" t="s">
        <v>125</v>
      </c>
      <c r="F253" s="42">
        <v>4.7</v>
      </c>
      <c r="G253" s="76" t="s">
        <v>315</v>
      </c>
      <c r="H253" s="80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5">
        <v>9</v>
      </c>
      <c r="B254" s="39">
        <v>46037</v>
      </c>
      <c r="C254" s="75">
        <v>1</v>
      </c>
      <c r="D254" s="41" t="s">
        <v>428</v>
      </c>
      <c r="E254" s="25" t="s">
        <v>137</v>
      </c>
      <c r="F254" s="42">
        <v>4.0650000000000004</v>
      </c>
      <c r="G254" s="76" t="s">
        <v>315</v>
      </c>
      <c r="H254" s="80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5">
        <v>9</v>
      </c>
      <c r="B255" s="39">
        <v>46037</v>
      </c>
      <c r="C255" s="75">
        <v>1</v>
      </c>
      <c r="D255" s="41" t="s">
        <v>428</v>
      </c>
      <c r="E255" s="25" t="s">
        <v>363</v>
      </c>
      <c r="F255" s="42">
        <v>0.313</v>
      </c>
      <c r="G255" s="76" t="s">
        <v>315</v>
      </c>
      <c r="H255" s="80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5">
        <v>9</v>
      </c>
      <c r="B256" s="39">
        <v>46037</v>
      </c>
      <c r="C256" s="75">
        <v>1</v>
      </c>
      <c r="D256" s="41" t="s">
        <v>428</v>
      </c>
      <c r="E256" s="25" t="s">
        <v>134</v>
      </c>
      <c r="F256" s="42">
        <v>1.145</v>
      </c>
      <c r="G256" s="76" t="s">
        <v>315</v>
      </c>
      <c r="H256" s="80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5">
        <v>9</v>
      </c>
      <c r="B257" s="39">
        <v>46037</v>
      </c>
      <c r="C257" s="75">
        <v>1</v>
      </c>
      <c r="D257" s="41" t="s">
        <v>428</v>
      </c>
      <c r="E257" s="25" t="s">
        <v>138</v>
      </c>
      <c r="F257" s="42">
        <v>8.5</v>
      </c>
      <c r="G257" s="76" t="s">
        <v>315</v>
      </c>
      <c r="H257" s="80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5">
        <v>9</v>
      </c>
      <c r="B258" s="39">
        <v>46037</v>
      </c>
      <c r="C258" s="75">
        <v>1</v>
      </c>
      <c r="D258" s="41" t="s">
        <v>428</v>
      </c>
      <c r="E258" s="25" t="s">
        <v>364</v>
      </c>
      <c r="F258" s="42">
        <v>325</v>
      </c>
      <c r="G258" s="76" t="s">
        <v>315</v>
      </c>
      <c r="H258" s="80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5">
        <v>9</v>
      </c>
      <c r="B259" s="39">
        <v>46037</v>
      </c>
      <c r="C259" s="75">
        <v>1</v>
      </c>
      <c r="D259" s="41" t="s">
        <v>428</v>
      </c>
      <c r="E259" s="25" t="s">
        <v>126</v>
      </c>
      <c r="F259" s="42">
        <v>227</v>
      </c>
      <c r="G259" s="76" t="s">
        <v>315</v>
      </c>
      <c r="H259" s="80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5">
        <v>9</v>
      </c>
      <c r="B260" s="39">
        <v>46037</v>
      </c>
      <c r="C260" s="75">
        <v>1</v>
      </c>
      <c r="D260" s="41" t="s">
        <v>428</v>
      </c>
      <c r="E260" s="25" t="s">
        <v>127</v>
      </c>
      <c r="F260" s="42">
        <v>77</v>
      </c>
      <c r="G260" s="76" t="s">
        <v>315</v>
      </c>
      <c r="H260" s="80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5">
        <v>9</v>
      </c>
      <c r="B261" s="39">
        <v>46037</v>
      </c>
      <c r="C261" s="75">
        <v>1</v>
      </c>
      <c r="D261" s="41" t="s">
        <v>428</v>
      </c>
      <c r="E261" s="25" t="s">
        <v>124</v>
      </c>
      <c r="F261" s="42">
        <v>2.59</v>
      </c>
      <c r="G261" s="76" t="s">
        <v>315</v>
      </c>
      <c r="H261" s="80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5">
        <v>9</v>
      </c>
      <c r="B262" s="39">
        <v>46037</v>
      </c>
      <c r="C262" s="75">
        <v>1</v>
      </c>
      <c r="D262" s="41" t="s">
        <v>428</v>
      </c>
      <c r="E262" s="25" t="s">
        <v>366</v>
      </c>
      <c r="F262" s="42">
        <v>231</v>
      </c>
      <c r="G262" s="76" t="s">
        <v>315</v>
      </c>
      <c r="H262" s="80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5">
        <v>9</v>
      </c>
      <c r="B263" s="39">
        <v>46037</v>
      </c>
      <c r="C263" s="75">
        <v>1</v>
      </c>
      <c r="D263" s="41" t="s">
        <v>428</v>
      </c>
      <c r="E263" s="25" t="s">
        <v>139</v>
      </c>
      <c r="F263" s="42">
        <v>3.56</v>
      </c>
      <c r="G263" s="76" t="s">
        <v>315</v>
      </c>
      <c r="H263" s="80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5">
        <v>9</v>
      </c>
      <c r="B264" s="39">
        <v>46037</v>
      </c>
      <c r="C264" s="75">
        <v>1</v>
      </c>
      <c r="D264" s="41" t="s">
        <v>428</v>
      </c>
      <c r="E264" s="25" t="s">
        <v>118</v>
      </c>
      <c r="F264" s="42">
        <v>88</v>
      </c>
      <c r="G264" s="76" t="s">
        <v>315</v>
      </c>
      <c r="H264" s="80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5">
        <v>9</v>
      </c>
      <c r="B265" s="39">
        <v>46037</v>
      </c>
      <c r="C265" s="75">
        <v>1</v>
      </c>
      <c r="D265" s="41" t="s">
        <v>428</v>
      </c>
      <c r="E265" s="25" t="s">
        <v>367</v>
      </c>
      <c r="F265" s="42">
        <v>5.22</v>
      </c>
      <c r="G265" s="76" t="s">
        <v>315</v>
      </c>
      <c r="H265" s="80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5">
        <v>9</v>
      </c>
      <c r="B266" s="39">
        <v>46037</v>
      </c>
      <c r="C266" s="75">
        <v>1</v>
      </c>
      <c r="D266" s="41" t="s">
        <v>428</v>
      </c>
      <c r="E266" s="25" t="s">
        <v>369</v>
      </c>
      <c r="F266" s="42">
        <v>2.09</v>
      </c>
      <c r="G266" s="76" t="s">
        <v>315</v>
      </c>
      <c r="H266" s="80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5">
        <v>9</v>
      </c>
      <c r="B267" s="39">
        <v>46037</v>
      </c>
      <c r="C267" s="75">
        <v>1</v>
      </c>
      <c r="D267" s="41" t="s">
        <v>428</v>
      </c>
      <c r="E267" s="25" t="s">
        <v>135</v>
      </c>
      <c r="F267" s="42">
        <v>6.9</v>
      </c>
      <c r="G267" s="76" t="s">
        <v>315</v>
      </c>
      <c r="H267" s="80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5">
        <v>9</v>
      </c>
      <c r="B268" s="39">
        <v>46037</v>
      </c>
      <c r="C268" s="75">
        <v>1</v>
      </c>
      <c r="D268" s="41" t="s">
        <v>428</v>
      </c>
      <c r="E268" s="25" t="s">
        <v>128</v>
      </c>
      <c r="F268" s="42">
        <v>163</v>
      </c>
      <c r="G268" s="76" t="s">
        <v>315</v>
      </c>
      <c r="H268" s="80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5">
        <v>9</v>
      </c>
      <c r="B269" s="39">
        <v>46037</v>
      </c>
      <c r="C269" s="75">
        <v>1</v>
      </c>
      <c r="D269" s="41" t="s">
        <v>428</v>
      </c>
      <c r="E269" s="25" t="s">
        <v>122</v>
      </c>
      <c r="F269" s="42">
        <v>35</v>
      </c>
      <c r="G269" s="76" t="s">
        <v>315</v>
      </c>
      <c r="H269" s="80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5">
        <v>9</v>
      </c>
      <c r="B270" s="39">
        <v>46037</v>
      </c>
      <c r="C270" s="75">
        <v>1</v>
      </c>
      <c r="D270" s="41" t="s">
        <v>428</v>
      </c>
      <c r="E270" s="25" t="s">
        <v>144</v>
      </c>
      <c r="F270" s="42">
        <v>74</v>
      </c>
      <c r="G270" s="76" t="s">
        <v>315</v>
      </c>
      <c r="H270" s="80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5">
        <v>9</v>
      </c>
      <c r="B271" s="39">
        <v>46037</v>
      </c>
      <c r="C271" s="75">
        <v>1</v>
      </c>
      <c r="D271" s="41" t="s">
        <v>428</v>
      </c>
      <c r="E271" s="25" t="s">
        <v>370</v>
      </c>
      <c r="F271" s="42">
        <v>140</v>
      </c>
      <c r="G271" s="76" t="s">
        <v>315</v>
      </c>
      <c r="H271" s="80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5">
        <v>9</v>
      </c>
      <c r="B272" s="39">
        <v>46037</v>
      </c>
      <c r="C272" s="75">
        <v>1</v>
      </c>
      <c r="D272" s="41" t="s">
        <v>428</v>
      </c>
      <c r="E272" s="25" t="s">
        <v>132</v>
      </c>
      <c r="F272" s="42">
        <v>114</v>
      </c>
      <c r="G272" s="76" t="s">
        <v>315</v>
      </c>
      <c r="H272" s="80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5">
        <v>9</v>
      </c>
      <c r="B273" s="39">
        <v>46037</v>
      </c>
      <c r="C273" s="75">
        <v>1</v>
      </c>
      <c r="D273" s="41" t="s">
        <v>428</v>
      </c>
      <c r="E273" s="25" t="s">
        <v>133</v>
      </c>
      <c r="F273" s="42">
        <v>78</v>
      </c>
      <c r="G273" s="76" t="s">
        <v>315</v>
      </c>
      <c r="H273" s="80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5">
        <v>9</v>
      </c>
      <c r="B274" s="39">
        <v>46037</v>
      </c>
      <c r="C274" s="75">
        <v>1</v>
      </c>
      <c r="D274" s="41" t="s">
        <v>428</v>
      </c>
      <c r="E274" s="25" t="s">
        <v>371</v>
      </c>
      <c r="F274" s="42">
        <v>146</v>
      </c>
      <c r="G274" s="76" t="s">
        <v>315</v>
      </c>
      <c r="H274" s="80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5">
        <v>9</v>
      </c>
      <c r="B275" s="39">
        <v>46037</v>
      </c>
      <c r="C275" s="75">
        <v>1</v>
      </c>
      <c r="D275" s="41" t="s">
        <v>428</v>
      </c>
      <c r="E275" s="25" t="s">
        <v>372</v>
      </c>
      <c r="F275" s="42">
        <v>59</v>
      </c>
      <c r="G275" s="76" t="s">
        <v>315</v>
      </c>
      <c r="H275" s="80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5">
        <v>9</v>
      </c>
      <c r="B276" s="39">
        <v>46037</v>
      </c>
      <c r="C276" s="75">
        <v>1</v>
      </c>
      <c r="D276" s="41" t="s">
        <v>428</v>
      </c>
      <c r="E276" s="25" t="s">
        <v>129</v>
      </c>
      <c r="F276" s="42">
        <v>45</v>
      </c>
      <c r="G276" s="76" t="s">
        <v>315</v>
      </c>
      <c r="H276" s="80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5">
        <v>9</v>
      </c>
      <c r="B277" s="39">
        <v>46037</v>
      </c>
      <c r="C277" s="75">
        <v>1</v>
      </c>
      <c r="D277" s="41" t="s">
        <v>428</v>
      </c>
      <c r="E277" s="25" t="s">
        <v>131</v>
      </c>
      <c r="F277" s="42">
        <v>30</v>
      </c>
      <c r="G277" s="76" t="s">
        <v>315</v>
      </c>
      <c r="H277" s="80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5">
        <v>9</v>
      </c>
      <c r="B278" s="39">
        <v>46037</v>
      </c>
      <c r="C278" s="75">
        <v>1</v>
      </c>
      <c r="D278" s="41" t="s">
        <v>428</v>
      </c>
      <c r="E278" s="25" t="s">
        <v>373</v>
      </c>
      <c r="F278" s="42">
        <v>1.01</v>
      </c>
      <c r="G278" s="76" t="s">
        <v>315</v>
      </c>
      <c r="H278" s="80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5">
        <v>9</v>
      </c>
      <c r="B279" s="39">
        <v>46037</v>
      </c>
      <c r="C279" s="75">
        <v>1</v>
      </c>
      <c r="D279" s="41" t="s">
        <v>428</v>
      </c>
      <c r="E279" s="25" t="s">
        <v>375</v>
      </c>
      <c r="F279" s="42">
        <v>32.9</v>
      </c>
      <c r="G279" s="76" t="s">
        <v>315</v>
      </c>
      <c r="H279" s="80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5">
        <v>9</v>
      </c>
      <c r="B280" s="39">
        <v>46037</v>
      </c>
      <c r="C280" s="75">
        <v>1</v>
      </c>
      <c r="D280" s="41" t="s">
        <v>428</v>
      </c>
      <c r="E280" s="25" t="s">
        <v>140</v>
      </c>
      <c r="F280" s="42">
        <v>145</v>
      </c>
      <c r="G280" s="76" t="s">
        <v>315</v>
      </c>
      <c r="H280" s="80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5">
        <v>9</v>
      </c>
      <c r="B281" s="39">
        <v>46037</v>
      </c>
      <c r="C281" s="75">
        <v>1</v>
      </c>
      <c r="D281" s="41" t="s">
        <v>428</v>
      </c>
      <c r="E281" s="25" t="s">
        <v>142</v>
      </c>
      <c r="F281" s="42">
        <v>3.7</v>
      </c>
      <c r="G281" s="76" t="s">
        <v>315</v>
      </c>
      <c r="H281" s="80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5">
        <v>9</v>
      </c>
      <c r="B282" s="39">
        <v>46037</v>
      </c>
      <c r="C282" s="75">
        <v>1</v>
      </c>
      <c r="D282" s="41" t="s">
        <v>428</v>
      </c>
      <c r="E282" s="25" t="s">
        <v>143</v>
      </c>
      <c r="F282" s="42">
        <v>119</v>
      </c>
      <c r="G282" s="76" t="s">
        <v>315</v>
      </c>
      <c r="H282" s="80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5">
        <v>10</v>
      </c>
      <c r="B283" s="39">
        <v>46038</v>
      </c>
      <c r="C283" s="75">
        <v>1</v>
      </c>
      <c r="D283" s="41" t="s">
        <v>428</v>
      </c>
      <c r="E283" s="25" t="s">
        <v>361</v>
      </c>
      <c r="F283" s="42">
        <v>4.59</v>
      </c>
      <c r="G283" s="76" t="s">
        <v>315</v>
      </c>
      <c r="H283" s="80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25">
      <c r="A284" s="75">
        <v>10</v>
      </c>
      <c r="B284" s="39">
        <v>46038</v>
      </c>
      <c r="C284" s="75">
        <v>1</v>
      </c>
      <c r="D284" s="41" t="s">
        <v>428</v>
      </c>
      <c r="E284" s="25" t="s">
        <v>125</v>
      </c>
      <c r="F284" s="42">
        <v>4.5999999999999996</v>
      </c>
      <c r="G284" s="76" t="s">
        <v>315</v>
      </c>
      <c r="H284" s="80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25">
      <c r="A285" s="75">
        <v>10</v>
      </c>
      <c r="B285" s="39">
        <v>46038</v>
      </c>
      <c r="C285" s="75">
        <v>1</v>
      </c>
      <c r="D285" s="41" t="s">
        <v>428</v>
      </c>
      <c r="E285" s="25" t="s">
        <v>137</v>
      </c>
      <c r="F285" s="42">
        <v>4.0330000000000004</v>
      </c>
      <c r="G285" s="76" t="s">
        <v>315</v>
      </c>
      <c r="H285" s="80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25">
      <c r="A286" s="75">
        <v>10</v>
      </c>
      <c r="B286" s="39">
        <v>46038</v>
      </c>
      <c r="C286" s="75">
        <v>1</v>
      </c>
      <c r="D286" s="41" t="s">
        <v>428</v>
      </c>
      <c r="E286" s="25" t="s">
        <v>363</v>
      </c>
      <c r="F286" s="42">
        <v>0.28999999999999998</v>
      </c>
      <c r="G286" s="76" t="s">
        <v>315</v>
      </c>
      <c r="H286" s="80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25">
      <c r="A287" s="75">
        <v>10</v>
      </c>
      <c r="B287" s="39">
        <v>46038</v>
      </c>
      <c r="C287" s="75">
        <v>1</v>
      </c>
      <c r="D287" s="41" t="s">
        <v>428</v>
      </c>
      <c r="E287" s="25" t="s">
        <v>134</v>
      </c>
      <c r="F287" s="42">
        <v>1.1180000000000001</v>
      </c>
      <c r="G287" s="76" t="s">
        <v>315</v>
      </c>
      <c r="H287" s="80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25">
      <c r="A288" s="75">
        <v>10</v>
      </c>
      <c r="B288" s="39">
        <v>46038</v>
      </c>
      <c r="C288" s="75">
        <v>1</v>
      </c>
      <c r="D288" s="41" t="s">
        <v>428</v>
      </c>
      <c r="E288" s="25" t="s">
        <v>138</v>
      </c>
      <c r="F288" s="42">
        <v>8.6</v>
      </c>
      <c r="G288" s="76" t="s">
        <v>315</v>
      </c>
      <c r="H288" s="80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25">
      <c r="A289" s="75">
        <v>10</v>
      </c>
      <c r="B289" s="39">
        <v>46038</v>
      </c>
      <c r="C289" s="75">
        <v>1</v>
      </c>
      <c r="D289" s="41" t="s">
        <v>428</v>
      </c>
      <c r="E289" s="25" t="s">
        <v>364</v>
      </c>
      <c r="F289" s="42">
        <v>324</v>
      </c>
      <c r="G289" s="76" t="s">
        <v>315</v>
      </c>
      <c r="H289" s="80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25">
      <c r="A290" s="75">
        <v>10</v>
      </c>
      <c r="B290" s="39">
        <v>46038</v>
      </c>
      <c r="C290" s="75">
        <v>1</v>
      </c>
      <c r="D290" s="41" t="s">
        <v>428</v>
      </c>
      <c r="E290" s="25" t="s">
        <v>126</v>
      </c>
      <c r="F290" s="42">
        <v>233</v>
      </c>
      <c r="G290" s="76" t="s">
        <v>315</v>
      </c>
      <c r="H290" s="80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25">
      <c r="A291" s="75">
        <v>10</v>
      </c>
      <c r="B291" s="39">
        <v>46038</v>
      </c>
      <c r="C291" s="75">
        <v>1</v>
      </c>
      <c r="D291" s="41" t="s">
        <v>428</v>
      </c>
      <c r="E291" s="25" t="s">
        <v>127</v>
      </c>
      <c r="F291" s="42">
        <v>78</v>
      </c>
      <c r="G291" s="76" t="s">
        <v>315</v>
      </c>
      <c r="H291" s="80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25">
      <c r="A292" s="75">
        <v>10</v>
      </c>
      <c r="B292" s="39">
        <v>46038</v>
      </c>
      <c r="C292" s="75">
        <v>1</v>
      </c>
      <c r="D292" s="41" t="s">
        <v>428</v>
      </c>
      <c r="E292" s="25" t="s">
        <v>124</v>
      </c>
      <c r="F292" s="42">
        <v>2.58</v>
      </c>
      <c r="G292" s="76" t="s">
        <v>315</v>
      </c>
      <c r="H292" s="80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25">
      <c r="A293" s="75">
        <v>10</v>
      </c>
      <c r="B293" s="39">
        <v>46038</v>
      </c>
      <c r="C293" s="75">
        <v>1</v>
      </c>
      <c r="D293" s="41" t="s">
        <v>428</v>
      </c>
      <c r="E293" s="25" t="s">
        <v>366</v>
      </c>
      <c r="F293" s="42">
        <v>229</v>
      </c>
      <c r="G293" s="76" t="s">
        <v>315</v>
      </c>
      <c r="H293" s="80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25">
      <c r="A294" s="75">
        <v>10</v>
      </c>
      <c r="B294" s="39">
        <v>46038</v>
      </c>
      <c r="C294" s="75">
        <v>1</v>
      </c>
      <c r="D294" s="41" t="s">
        <v>428</v>
      </c>
      <c r="E294" s="25" t="s">
        <v>139</v>
      </c>
      <c r="F294" s="42">
        <v>3.58</v>
      </c>
      <c r="G294" s="76" t="s">
        <v>315</v>
      </c>
      <c r="H294" s="80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25">
      <c r="A295" s="75">
        <v>10</v>
      </c>
      <c r="B295" s="39">
        <v>46038</v>
      </c>
      <c r="C295" s="75">
        <v>1</v>
      </c>
      <c r="D295" s="41" t="s">
        <v>428</v>
      </c>
      <c r="E295" s="25" t="s">
        <v>118</v>
      </c>
      <c r="F295" s="42">
        <v>87</v>
      </c>
      <c r="G295" s="76" t="s">
        <v>315</v>
      </c>
      <c r="H295" s="80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25">
      <c r="A296" s="75">
        <v>10</v>
      </c>
      <c r="B296" s="39">
        <v>46038</v>
      </c>
      <c r="C296" s="75">
        <v>1</v>
      </c>
      <c r="D296" s="41" t="s">
        <v>428</v>
      </c>
      <c r="E296" s="25" t="s">
        <v>367</v>
      </c>
      <c r="F296" s="42">
        <v>5.24</v>
      </c>
      <c r="G296" s="76" t="s">
        <v>315</v>
      </c>
      <c r="H296" s="80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25">
      <c r="A297" s="75">
        <v>10</v>
      </c>
      <c r="B297" s="39">
        <v>46038</v>
      </c>
      <c r="C297" s="75">
        <v>1</v>
      </c>
      <c r="D297" s="41" t="s">
        <v>428</v>
      </c>
      <c r="E297" s="25" t="s">
        <v>369</v>
      </c>
      <c r="F297" s="42">
        <v>2.1</v>
      </c>
      <c r="G297" s="76" t="s">
        <v>315</v>
      </c>
      <c r="H297" s="80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25">
      <c r="A298" s="75">
        <v>10</v>
      </c>
      <c r="B298" s="39">
        <v>46038</v>
      </c>
      <c r="C298" s="75">
        <v>1</v>
      </c>
      <c r="D298" s="41" t="s">
        <v>428</v>
      </c>
      <c r="E298" s="25" t="s">
        <v>135</v>
      </c>
      <c r="F298" s="42">
        <v>6.9</v>
      </c>
      <c r="G298" s="76" t="s">
        <v>315</v>
      </c>
      <c r="H298" s="80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25">
      <c r="A299" s="75">
        <v>10</v>
      </c>
      <c r="B299" s="39">
        <v>46038</v>
      </c>
      <c r="C299" s="75">
        <v>1</v>
      </c>
      <c r="D299" s="41" t="s">
        <v>428</v>
      </c>
      <c r="E299" s="25" t="s">
        <v>128</v>
      </c>
      <c r="F299" s="42">
        <v>160</v>
      </c>
      <c r="G299" s="76" t="s">
        <v>315</v>
      </c>
      <c r="H299" s="80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25">
      <c r="A300" s="75">
        <v>10</v>
      </c>
      <c r="B300" s="39">
        <v>46038</v>
      </c>
      <c r="C300" s="75">
        <v>1</v>
      </c>
      <c r="D300" s="41" t="s">
        <v>428</v>
      </c>
      <c r="E300" s="25" t="s">
        <v>122</v>
      </c>
      <c r="F300" s="42">
        <v>34</v>
      </c>
      <c r="G300" s="76" t="s">
        <v>315</v>
      </c>
      <c r="H300" s="80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25">
      <c r="A301" s="75">
        <v>10</v>
      </c>
      <c r="B301" s="39">
        <v>46038</v>
      </c>
      <c r="C301" s="75">
        <v>1</v>
      </c>
      <c r="D301" s="41" t="s">
        <v>428</v>
      </c>
      <c r="E301" s="25" t="s">
        <v>144</v>
      </c>
      <c r="F301" s="42">
        <v>74</v>
      </c>
      <c r="G301" s="76" t="s">
        <v>315</v>
      </c>
      <c r="H301" s="80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25">
      <c r="A302" s="75">
        <v>10</v>
      </c>
      <c r="B302" s="39">
        <v>46038</v>
      </c>
      <c r="C302" s="75">
        <v>1</v>
      </c>
      <c r="D302" s="41" t="s">
        <v>428</v>
      </c>
      <c r="E302" s="25" t="s">
        <v>370</v>
      </c>
      <c r="F302" s="42">
        <v>141</v>
      </c>
      <c r="G302" s="76" t="s">
        <v>315</v>
      </c>
      <c r="H302" s="80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25">
      <c r="A303" s="75">
        <v>10</v>
      </c>
      <c r="B303" s="39">
        <v>46038</v>
      </c>
      <c r="C303" s="75">
        <v>1</v>
      </c>
      <c r="D303" s="41" t="s">
        <v>428</v>
      </c>
      <c r="E303" s="25" t="s">
        <v>132</v>
      </c>
      <c r="F303" s="42">
        <v>111</v>
      </c>
      <c r="G303" s="76" t="s">
        <v>315</v>
      </c>
      <c r="H303" s="80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25">
      <c r="A304" s="75">
        <v>10</v>
      </c>
      <c r="B304" s="39">
        <v>46038</v>
      </c>
      <c r="C304" s="75">
        <v>1</v>
      </c>
      <c r="D304" s="41" t="s">
        <v>428</v>
      </c>
      <c r="E304" s="25" t="s">
        <v>133</v>
      </c>
      <c r="F304" s="42">
        <v>79</v>
      </c>
      <c r="G304" s="76" t="s">
        <v>315</v>
      </c>
      <c r="H304" s="80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5">
        <v>10</v>
      </c>
      <c r="B305" s="39">
        <v>46038</v>
      </c>
      <c r="C305" s="75">
        <v>1</v>
      </c>
      <c r="D305" s="41" t="s">
        <v>428</v>
      </c>
      <c r="E305" s="25" t="s">
        <v>371</v>
      </c>
      <c r="F305" s="42">
        <v>160</v>
      </c>
      <c r="G305" s="76" t="s">
        <v>315</v>
      </c>
      <c r="H305" s="80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5">
        <v>10</v>
      </c>
      <c r="B306" s="39">
        <v>46038</v>
      </c>
      <c r="C306" s="75">
        <v>1</v>
      </c>
      <c r="D306" s="41" t="s">
        <v>428</v>
      </c>
      <c r="E306" s="25" t="s">
        <v>372</v>
      </c>
      <c r="F306" s="42">
        <v>60</v>
      </c>
      <c r="G306" s="76" t="s">
        <v>315</v>
      </c>
      <c r="H306" s="80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5">
        <v>10</v>
      </c>
      <c r="B307" s="39">
        <v>46038</v>
      </c>
      <c r="C307" s="75">
        <v>1</v>
      </c>
      <c r="D307" s="41" t="s">
        <v>428</v>
      </c>
      <c r="E307" s="25" t="s">
        <v>129</v>
      </c>
      <c r="F307" s="42">
        <v>48</v>
      </c>
      <c r="G307" s="76" t="s">
        <v>315</v>
      </c>
      <c r="H307" s="80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5">
        <v>10</v>
      </c>
      <c r="B308" s="39">
        <v>46038</v>
      </c>
      <c r="C308" s="75">
        <v>1</v>
      </c>
      <c r="D308" s="41" t="s">
        <v>428</v>
      </c>
      <c r="E308" s="25" t="s">
        <v>131</v>
      </c>
      <c r="F308" s="42">
        <v>31</v>
      </c>
      <c r="G308" s="76" t="s">
        <v>315</v>
      </c>
      <c r="H308" s="80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5">
        <v>10</v>
      </c>
      <c r="B309" s="39">
        <v>46038</v>
      </c>
      <c r="C309" s="75">
        <v>1</v>
      </c>
      <c r="D309" s="41" t="s">
        <v>428</v>
      </c>
      <c r="E309" s="25" t="s">
        <v>373</v>
      </c>
      <c r="F309" s="42">
        <v>1</v>
      </c>
      <c r="G309" s="76" t="s">
        <v>315</v>
      </c>
      <c r="H309" s="80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5">
        <v>10</v>
      </c>
      <c r="B310" s="39">
        <v>46038</v>
      </c>
      <c r="C310" s="75">
        <v>1</v>
      </c>
      <c r="D310" s="41" t="s">
        <v>428</v>
      </c>
      <c r="E310" s="25" t="s">
        <v>375</v>
      </c>
      <c r="F310" s="42">
        <v>33.700000000000003</v>
      </c>
      <c r="G310" s="76" t="s">
        <v>315</v>
      </c>
      <c r="H310" s="80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5">
        <v>10</v>
      </c>
      <c r="B311" s="39">
        <v>46038</v>
      </c>
      <c r="C311" s="75">
        <v>1</v>
      </c>
      <c r="D311" s="41" t="s">
        <v>428</v>
      </c>
      <c r="E311" s="25" t="s">
        <v>140</v>
      </c>
      <c r="F311" s="42">
        <v>140</v>
      </c>
      <c r="G311" s="76" t="s">
        <v>315</v>
      </c>
      <c r="H311" s="80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5">
        <v>10</v>
      </c>
      <c r="B312" s="39">
        <v>46038</v>
      </c>
      <c r="C312" s="75">
        <v>1</v>
      </c>
      <c r="D312" s="41" t="s">
        <v>428</v>
      </c>
      <c r="E312" s="25" t="s">
        <v>142</v>
      </c>
      <c r="F312" s="42">
        <v>3.8</v>
      </c>
      <c r="G312" s="76" t="s">
        <v>315</v>
      </c>
      <c r="H312" s="80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5">
        <v>10</v>
      </c>
      <c r="B313" s="39">
        <v>46038</v>
      </c>
      <c r="C313" s="75">
        <v>1</v>
      </c>
      <c r="D313" s="41" t="s">
        <v>428</v>
      </c>
      <c r="E313" s="25" t="s">
        <v>143</v>
      </c>
      <c r="F313" s="42">
        <v>120</v>
      </c>
      <c r="G313" s="76" t="s">
        <v>315</v>
      </c>
      <c r="H313" s="80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5">
        <v>11</v>
      </c>
      <c r="B314" s="39">
        <v>46043</v>
      </c>
      <c r="C314" s="75">
        <v>1</v>
      </c>
      <c r="D314" s="41" t="s">
        <v>428</v>
      </c>
      <c r="E314" s="25" t="s">
        <v>361</v>
      </c>
      <c r="F314" s="42">
        <v>4.6399999999999997</v>
      </c>
      <c r="G314" s="76" t="s">
        <v>315</v>
      </c>
      <c r="H314" s="80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5">
        <v>11</v>
      </c>
      <c r="B315" s="39">
        <v>46043</v>
      </c>
      <c r="C315" s="75">
        <v>1</v>
      </c>
      <c r="D315" s="41" t="s">
        <v>428</v>
      </c>
      <c r="E315" s="25" t="s">
        <v>125</v>
      </c>
      <c r="F315" s="42">
        <v>4.5999999999999996</v>
      </c>
      <c r="G315" s="76" t="s">
        <v>315</v>
      </c>
      <c r="H315" s="80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5">
        <v>11</v>
      </c>
      <c r="B316" s="39">
        <v>46043</v>
      </c>
      <c r="C316" s="75">
        <v>1</v>
      </c>
      <c r="D316" s="41" t="s">
        <v>428</v>
      </c>
      <c r="E316" s="25" t="s">
        <v>137</v>
      </c>
      <c r="F316" s="42">
        <v>4.0430000000000001</v>
      </c>
      <c r="G316" s="76" t="s">
        <v>315</v>
      </c>
      <c r="H316" s="80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5">
        <v>11</v>
      </c>
      <c r="B317" s="39">
        <v>46043</v>
      </c>
      <c r="C317" s="75">
        <v>1</v>
      </c>
      <c r="D317" s="41" t="s">
        <v>428</v>
      </c>
      <c r="E317" s="25" t="s">
        <v>363</v>
      </c>
      <c r="F317" s="42">
        <v>0.27500000000000002</v>
      </c>
      <c r="G317" s="76" t="s">
        <v>315</v>
      </c>
      <c r="H317" s="80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5">
        <v>11</v>
      </c>
      <c r="B318" s="39">
        <v>46043</v>
      </c>
      <c r="C318" s="75">
        <v>1</v>
      </c>
      <c r="D318" s="41" t="s">
        <v>428</v>
      </c>
      <c r="E318" s="25" t="s">
        <v>134</v>
      </c>
      <c r="F318" s="42">
        <v>1.169</v>
      </c>
      <c r="G318" s="76" t="s">
        <v>315</v>
      </c>
      <c r="H318" s="80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5">
        <v>11</v>
      </c>
      <c r="B319" s="39">
        <v>46043</v>
      </c>
      <c r="C319" s="75">
        <v>1</v>
      </c>
      <c r="D319" s="41" t="s">
        <v>428</v>
      </c>
      <c r="E319" s="25" t="s">
        <v>138</v>
      </c>
      <c r="F319" s="42">
        <v>8.6999999999999993</v>
      </c>
      <c r="G319" s="76" t="s">
        <v>315</v>
      </c>
      <c r="H319" s="80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5">
        <v>11</v>
      </c>
      <c r="B320" s="39">
        <v>46043</v>
      </c>
      <c r="C320" s="75">
        <v>1</v>
      </c>
      <c r="D320" s="41" t="s">
        <v>428</v>
      </c>
      <c r="E320" s="25" t="s">
        <v>364</v>
      </c>
      <c r="F320" s="42">
        <v>330</v>
      </c>
      <c r="G320" s="76" t="s">
        <v>315</v>
      </c>
      <c r="H320" s="80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5">
        <v>11</v>
      </c>
      <c r="B321" s="39">
        <v>46043</v>
      </c>
      <c r="C321" s="75">
        <v>1</v>
      </c>
      <c r="D321" s="41" t="s">
        <v>428</v>
      </c>
      <c r="E321" s="25" t="s">
        <v>126</v>
      </c>
      <c r="F321" s="42">
        <v>231</v>
      </c>
      <c r="G321" s="76" t="s">
        <v>315</v>
      </c>
      <c r="H321" s="80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5">
        <v>11</v>
      </c>
      <c r="B322" s="39">
        <v>46043</v>
      </c>
      <c r="C322" s="75">
        <v>1</v>
      </c>
      <c r="D322" s="41" t="s">
        <v>428</v>
      </c>
      <c r="E322" s="25" t="s">
        <v>127</v>
      </c>
      <c r="F322" s="42">
        <v>77</v>
      </c>
      <c r="G322" s="76" t="s">
        <v>315</v>
      </c>
      <c r="H322" s="80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5">
        <v>11</v>
      </c>
      <c r="B323" s="39">
        <v>46043</v>
      </c>
      <c r="C323" s="75">
        <v>1</v>
      </c>
      <c r="D323" s="41" t="s">
        <v>428</v>
      </c>
      <c r="E323" s="25" t="s">
        <v>124</v>
      </c>
      <c r="F323" s="42">
        <v>2.84</v>
      </c>
      <c r="G323" s="76" t="s">
        <v>315</v>
      </c>
      <c r="H323" s="80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5">
        <v>11</v>
      </c>
      <c r="B324" s="39">
        <v>46043</v>
      </c>
      <c r="C324" s="75">
        <v>1</v>
      </c>
      <c r="D324" s="41" t="s">
        <v>428</v>
      </c>
      <c r="E324" s="25" t="s">
        <v>366</v>
      </c>
      <c r="F324" s="42">
        <v>235</v>
      </c>
      <c r="G324" s="76" t="s">
        <v>315</v>
      </c>
      <c r="H324" s="80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5">
        <v>11</v>
      </c>
      <c r="B325" s="39">
        <v>46043</v>
      </c>
      <c r="C325" s="75">
        <v>1</v>
      </c>
      <c r="D325" s="41" t="s">
        <v>428</v>
      </c>
      <c r="E325" s="25" t="s">
        <v>139</v>
      </c>
      <c r="F325" s="42">
        <v>3.5</v>
      </c>
      <c r="G325" s="76" t="s">
        <v>315</v>
      </c>
      <c r="H325" s="80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5">
        <v>11</v>
      </c>
      <c r="B326" s="39">
        <v>46043</v>
      </c>
      <c r="C326" s="75">
        <v>1</v>
      </c>
      <c r="D326" s="41" t="s">
        <v>428</v>
      </c>
      <c r="E326" s="25" t="s">
        <v>118</v>
      </c>
      <c r="F326" s="42">
        <v>89</v>
      </c>
      <c r="G326" s="76" t="s">
        <v>315</v>
      </c>
      <c r="H326" s="80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5">
        <v>11</v>
      </c>
      <c r="B327" s="39">
        <v>46043</v>
      </c>
      <c r="C327" s="75">
        <v>1</v>
      </c>
      <c r="D327" s="41" t="s">
        <v>428</v>
      </c>
      <c r="E327" s="25" t="s">
        <v>367</v>
      </c>
      <c r="F327" s="42">
        <v>5.27</v>
      </c>
      <c r="G327" s="76" t="s">
        <v>315</v>
      </c>
      <c r="H327" s="80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5">
        <v>11</v>
      </c>
      <c r="B328" s="39">
        <v>46043</v>
      </c>
      <c r="C328" s="75">
        <v>1</v>
      </c>
      <c r="D328" s="41" t="s">
        <v>428</v>
      </c>
      <c r="E328" s="25" t="s">
        <v>369</v>
      </c>
      <c r="F328" s="42">
        <v>2.09</v>
      </c>
      <c r="G328" s="76" t="s">
        <v>315</v>
      </c>
      <c r="H328" s="80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5">
        <v>11</v>
      </c>
      <c r="B329" s="39">
        <v>46043</v>
      </c>
      <c r="C329" s="75">
        <v>1</v>
      </c>
      <c r="D329" s="41" t="s">
        <v>428</v>
      </c>
      <c r="E329" s="25" t="s">
        <v>135</v>
      </c>
      <c r="F329" s="42">
        <v>7.1</v>
      </c>
      <c r="G329" s="76" t="s">
        <v>315</v>
      </c>
      <c r="H329" s="80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5">
        <v>11</v>
      </c>
      <c r="B330" s="39">
        <v>46043</v>
      </c>
      <c r="C330" s="75">
        <v>1</v>
      </c>
      <c r="D330" s="41" t="s">
        <v>428</v>
      </c>
      <c r="E330" s="25" t="s">
        <v>128</v>
      </c>
      <c r="F330" s="42">
        <v>161</v>
      </c>
      <c r="G330" s="76" t="s">
        <v>315</v>
      </c>
      <c r="H330" s="80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5">
        <v>11</v>
      </c>
      <c r="B331" s="39">
        <v>46043</v>
      </c>
      <c r="C331" s="75">
        <v>1</v>
      </c>
      <c r="D331" s="41" t="s">
        <v>428</v>
      </c>
      <c r="E331" s="25" t="s">
        <v>122</v>
      </c>
      <c r="F331" s="42">
        <v>36</v>
      </c>
      <c r="G331" s="76" t="s">
        <v>315</v>
      </c>
      <c r="H331" s="80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5">
        <v>11</v>
      </c>
      <c r="B332" s="39">
        <v>46043</v>
      </c>
      <c r="C332" s="75">
        <v>1</v>
      </c>
      <c r="D332" s="41" t="s">
        <v>428</v>
      </c>
      <c r="E332" s="25" t="s">
        <v>144</v>
      </c>
      <c r="F332" s="42">
        <v>75</v>
      </c>
      <c r="G332" s="76" t="s">
        <v>315</v>
      </c>
      <c r="H332" s="80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5">
        <v>11</v>
      </c>
      <c r="B333" s="39">
        <v>46043</v>
      </c>
      <c r="C333" s="75">
        <v>1</v>
      </c>
      <c r="D333" s="41" t="s">
        <v>428</v>
      </c>
      <c r="E333" s="25" t="s">
        <v>370</v>
      </c>
      <c r="F333" s="42">
        <v>140</v>
      </c>
      <c r="G333" s="76" t="s">
        <v>315</v>
      </c>
      <c r="H333" s="80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5">
        <v>11</v>
      </c>
      <c r="B334" s="39">
        <v>46043</v>
      </c>
      <c r="C334" s="75">
        <v>1</v>
      </c>
      <c r="D334" s="41" t="s">
        <v>428</v>
      </c>
      <c r="E334" s="25" t="s">
        <v>132</v>
      </c>
      <c r="F334" s="42">
        <v>125</v>
      </c>
      <c r="G334" s="76" t="s">
        <v>315</v>
      </c>
      <c r="H334" s="80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5">
        <v>11</v>
      </c>
      <c r="B335" s="39">
        <v>46043</v>
      </c>
      <c r="C335" s="75">
        <v>1</v>
      </c>
      <c r="D335" s="41" t="s">
        <v>428</v>
      </c>
      <c r="E335" s="25" t="s">
        <v>133</v>
      </c>
      <c r="F335" s="42">
        <v>80</v>
      </c>
      <c r="G335" s="76" t="s">
        <v>315</v>
      </c>
      <c r="H335" s="80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5">
        <v>11</v>
      </c>
      <c r="B336" s="39">
        <v>46043</v>
      </c>
      <c r="C336" s="75">
        <v>1</v>
      </c>
      <c r="D336" s="41" t="s">
        <v>428</v>
      </c>
      <c r="E336" s="25" t="s">
        <v>371</v>
      </c>
      <c r="F336" s="42">
        <v>167</v>
      </c>
      <c r="G336" s="76" t="s">
        <v>315</v>
      </c>
      <c r="H336" s="80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5">
        <v>11</v>
      </c>
      <c r="B337" s="39">
        <v>46043</v>
      </c>
      <c r="C337" s="75">
        <v>1</v>
      </c>
      <c r="D337" s="41" t="s">
        <v>428</v>
      </c>
      <c r="E337" s="25" t="s">
        <v>372</v>
      </c>
      <c r="F337" s="42">
        <v>58</v>
      </c>
      <c r="G337" s="76" t="s">
        <v>315</v>
      </c>
      <c r="H337" s="80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5">
        <v>11</v>
      </c>
      <c r="B338" s="39">
        <v>46043</v>
      </c>
      <c r="C338" s="75">
        <v>1</v>
      </c>
      <c r="D338" s="41" t="s">
        <v>428</v>
      </c>
      <c r="E338" s="25" t="s">
        <v>129</v>
      </c>
      <c r="F338" s="42">
        <v>48</v>
      </c>
      <c r="G338" s="76" t="s">
        <v>315</v>
      </c>
      <c r="H338" s="80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5">
        <v>11</v>
      </c>
      <c r="B339" s="39">
        <v>46043</v>
      </c>
      <c r="C339" s="75">
        <v>1</v>
      </c>
      <c r="D339" s="41" t="s">
        <v>428</v>
      </c>
      <c r="E339" s="25" t="s">
        <v>131</v>
      </c>
      <c r="F339" s="42">
        <v>30</v>
      </c>
      <c r="G339" s="76" t="s">
        <v>315</v>
      </c>
      <c r="H339" s="80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5">
        <v>11</v>
      </c>
      <c r="B340" s="39">
        <v>46043</v>
      </c>
      <c r="C340" s="75">
        <v>1</v>
      </c>
      <c r="D340" s="41" t="s">
        <v>428</v>
      </c>
      <c r="E340" s="25" t="s">
        <v>373</v>
      </c>
      <c r="F340" s="42">
        <v>1</v>
      </c>
      <c r="G340" s="76" t="s">
        <v>315</v>
      </c>
      <c r="H340" s="80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5">
        <v>11</v>
      </c>
      <c r="B341" s="39">
        <v>46043</v>
      </c>
      <c r="C341" s="75">
        <v>1</v>
      </c>
      <c r="D341" s="41" t="s">
        <v>428</v>
      </c>
      <c r="E341" s="25" t="s">
        <v>375</v>
      </c>
      <c r="F341" s="42">
        <v>32.1</v>
      </c>
      <c r="G341" s="76" t="s">
        <v>315</v>
      </c>
      <c r="H341" s="80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5">
        <v>12</v>
      </c>
      <c r="B342" s="39">
        <v>46044</v>
      </c>
      <c r="C342" s="75">
        <v>1</v>
      </c>
      <c r="D342" s="41" t="s">
        <v>428</v>
      </c>
      <c r="E342" s="25" t="s">
        <v>361</v>
      </c>
      <c r="F342" s="42">
        <v>4.67</v>
      </c>
      <c r="G342" s="76" t="s">
        <v>315</v>
      </c>
      <c r="H342" s="80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25">
      <c r="A343" s="75">
        <v>12</v>
      </c>
      <c r="B343" s="39">
        <v>46044</v>
      </c>
      <c r="C343" s="75">
        <v>1</v>
      </c>
      <c r="D343" s="41" t="s">
        <v>428</v>
      </c>
      <c r="E343" s="25" t="s">
        <v>125</v>
      </c>
      <c r="F343" s="42">
        <v>4.8</v>
      </c>
      <c r="G343" s="76" t="s">
        <v>315</v>
      </c>
      <c r="H343" s="80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5">
        <v>12</v>
      </c>
      <c r="B344" s="39">
        <v>46044</v>
      </c>
      <c r="C344" s="75">
        <v>1</v>
      </c>
      <c r="D344" s="41" t="s">
        <v>428</v>
      </c>
      <c r="E344" s="25" t="s">
        <v>137</v>
      </c>
      <c r="F344" s="42">
        <v>4.0439999999999996</v>
      </c>
      <c r="G344" s="76" t="s">
        <v>315</v>
      </c>
      <c r="H344" s="80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5">
        <v>12</v>
      </c>
      <c r="B345" s="39">
        <v>46044</v>
      </c>
      <c r="C345" s="75">
        <v>1</v>
      </c>
      <c r="D345" s="41" t="s">
        <v>428</v>
      </c>
      <c r="E345" s="25" t="s">
        <v>363</v>
      </c>
      <c r="F345" s="42">
        <v>0.29499999999999998</v>
      </c>
      <c r="G345" s="76" t="s">
        <v>315</v>
      </c>
      <c r="H345" s="80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25">
      <c r="A346" s="75">
        <v>12</v>
      </c>
      <c r="B346" s="39">
        <v>46044</v>
      </c>
      <c r="C346" s="75">
        <v>1</v>
      </c>
      <c r="D346" s="41" t="s">
        <v>428</v>
      </c>
      <c r="E346" s="25" t="s">
        <v>134</v>
      </c>
      <c r="F346" s="42">
        <v>1.167</v>
      </c>
      <c r="G346" s="76" t="s">
        <v>315</v>
      </c>
      <c r="H346" s="80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25">
      <c r="A347" s="75">
        <v>12</v>
      </c>
      <c r="B347" s="39">
        <v>46044</v>
      </c>
      <c r="C347" s="75">
        <v>1</v>
      </c>
      <c r="D347" s="41" t="s">
        <v>428</v>
      </c>
      <c r="E347" s="25" t="s">
        <v>138</v>
      </c>
      <c r="F347" s="42">
        <v>8.5</v>
      </c>
      <c r="G347" s="76" t="s">
        <v>315</v>
      </c>
      <c r="H347" s="80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25">
      <c r="A348" s="75">
        <v>12</v>
      </c>
      <c r="B348" s="39">
        <v>46044</v>
      </c>
      <c r="C348" s="75">
        <v>1</v>
      </c>
      <c r="D348" s="41" t="s">
        <v>428</v>
      </c>
      <c r="E348" s="25" t="s">
        <v>364</v>
      </c>
      <c r="F348" s="42">
        <v>327</v>
      </c>
      <c r="G348" s="76" t="s">
        <v>315</v>
      </c>
      <c r="H348" s="80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25">
      <c r="A349" s="75">
        <v>12</v>
      </c>
      <c r="B349" s="39">
        <v>46044</v>
      </c>
      <c r="C349" s="75">
        <v>1</v>
      </c>
      <c r="D349" s="41" t="s">
        <v>428</v>
      </c>
      <c r="E349" s="25" t="s">
        <v>126</v>
      </c>
      <c r="F349" s="42">
        <v>239</v>
      </c>
      <c r="G349" s="76" t="s">
        <v>315</v>
      </c>
      <c r="H349" s="80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25">
      <c r="A350" s="75">
        <v>12</v>
      </c>
      <c r="B350" s="39">
        <v>46044</v>
      </c>
      <c r="C350" s="75">
        <v>1</v>
      </c>
      <c r="D350" s="41" t="s">
        <v>428</v>
      </c>
      <c r="E350" s="25" t="s">
        <v>127</v>
      </c>
      <c r="F350" s="42">
        <v>79</v>
      </c>
      <c r="G350" s="76" t="s">
        <v>315</v>
      </c>
      <c r="H350" s="80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25">
      <c r="A351" s="75">
        <v>12</v>
      </c>
      <c r="B351" s="39">
        <v>46044</v>
      </c>
      <c r="C351" s="75">
        <v>1</v>
      </c>
      <c r="D351" s="41" t="s">
        <v>428</v>
      </c>
      <c r="E351" s="25" t="s">
        <v>124</v>
      </c>
      <c r="F351" s="42">
        <v>2.64</v>
      </c>
      <c r="G351" s="76" t="s">
        <v>315</v>
      </c>
      <c r="H351" s="80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25">
      <c r="A352" s="75">
        <v>12</v>
      </c>
      <c r="B352" s="39">
        <v>46044</v>
      </c>
      <c r="C352" s="75">
        <v>1</v>
      </c>
      <c r="D352" s="41" t="s">
        <v>428</v>
      </c>
      <c r="E352" s="25" t="s">
        <v>366</v>
      </c>
      <c r="F352" s="42">
        <v>230</v>
      </c>
      <c r="G352" s="76" t="s">
        <v>315</v>
      </c>
      <c r="H352" s="80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25">
      <c r="A353" s="75">
        <v>12</v>
      </c>
      <c r="B353" s="39">
        <v>46044</v>
      </c>
      <c r="C353" s="75">
        <v>1</v>
      </c>
      <c r="D353" s="41" t="s">
        <v>428</v>
      </c>
      <c r="E353" s="25" t="s">
        <v>139</v>
      </c>
      <c r="F353" s="42">
        <v>3.57</v>
      </c>
      <c r="G353" s="76" t="s">
        <v>315</v>
      </c>
      <c r="H353" s="80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25">
      <c r="A354" s="75">
        <v>12</v>
      </c>
      <c r="B354" s="39">
        <v>46044</v>
      </c>
      <c r="C354" s="75">
        <v>1</v>
      </c>
      <c r="D354" s="41" t="s">
        <v>428</v>
      </c>
      <c r="E354" s="25" t="s">
        <v>118</v>
      </c>
      <c r="F354" s="42">
        <v>87</v>
      </c>
      <c r="G354" s="76" t="s">
        <v>315</v>
      </c>
      <c r="H354" s="80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5">
        <v>12</v>
      </c>
      <c r="B355" s="39">
        <v>46044</v>
      </c>
      <c r="C355" s="75">
        <v>1</v>
      </c>
      <c r="D355" s="41" t="s">
        <v>428</v>
      </c>
      <c r="E355" s="25" t="s">
        <v>367</v>
      </c>
      <c r="F355" s="42">
        <v>5.35</v>
      </c>
      <c r="G355" s="76" t="s">
        <v>315</v>
      </c>
      <c r="H355" s="80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5">
        <v>12</v>
      </c>
      <c r="B356" s="39">
        <v>46044</v>
      </c>
      <c r="C356" s="75">
        <v>1</v>
      </c>
      <c r="D356" s="41" t="s">
        <v>428</v>
      </c>
      <c r="E356" s="25" t="s">
        <v>369</v>
      </c>
      <c r="F356" s="42">
        <v>2.17</v>
      </c>
      <c r="G356" s="76" t="s">
        <v>315</v>
      </c>
      <c r="H356" s="80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5">
        <v>12</v>
      </c>
      <c r="B357" s="39">
        <v>46044</v>
      </c>
      <c r="C357" s="75">
        <v>1</v>
      </c>
      <c r="D357" s="41" t="s">
        <v>428</v>
      </c>
      <c r="E357" s="25" t="s">
        <v>135</v>
      </c>
      <c r="F357" s="42">
        <v>7</v>
      </c>
      <c r="G357" s="76" t="s">
        <v>315</v>
      </c>
      <c r="H357" s="80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5">
        <v>12</v>
      </c>
      <c r="B358" s="39">
        <v>46044</v>
      </c>
      <c r="C358" s="75">
        <v>1</v>
      </c>
      <c r="D358" s="41" t="s">
        <v>428</v>
      </c>
      <c r="E358" s="25" t="s">
        <v>128</v>
      </c>
      <c r="F358" s="42">
        <v>159</v>
      </c>
      <c r="G358" s="76" t="s">
        <v>315</v>
      </c>
      <c r="H358" s="80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5">
        <v>12</v>
      </c>
      <c r="B359" s="39">
        <v>46044</v>
      </c>
      <c r="C359" s="75">
        <v>1</v>
      </c>
      <c r="D359" s="41" t="s">
        <v>428</v>
      </c>
      <c r="E359" s="25" t="s">
        <v>122</v>
      </c>
      <c r="F359" s="42">
        <v>34</v>
      </c>
      <c r="G359" s="76" t="s">
        <v>315</v>
      </c>
      <c r="H359" s="80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5">
        <v>12</v>
      </c>
      <c r="B360" s="39">
        <v>46044</v>
      </c>
      <c r="C360" s="75">
        <v>1</v>
      </c>
      <c r="D360" s="41" t="s">
        <v>428</v>
      </c>
      <c r="E360" s="25" t="s">
        <v>144</v>
      </c>
      <c r="F360" s="42">
        <v>75</v>
      </c>
      <c r="G360" s="76" t="s">
        <v>315</v>
      </c>
      <c r="H360" s="80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5">
        <v>12</v>
      </c>
      <c r="B361" s="39">
        <v>46044</v>
      </c>
      <c r="C361" s="75">
        <v>1</v>
      </c>
      <c r="D361" s="41" t="s">
        <v>428</v>
      </c>
      <c r="E361" s="25" t="s">
        <v>370</v>
      </c>
      <c r="F361" s="42">
        <v>141</v>
      </c>
      <c r="G361" s="76" t="s">
        <v>315</v>
      </c>
      <c r="H361" s="80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5">
        <v>12</v>
      </c>
      <c r="B362" s="39">
        <v>46044</v>
      </c>
      <c r="C362" s="75">
        <v>1</v>
      </c>
      <c r="D362" s="41" t="s">
        <v>428</v>
      </c>
      <c r="E362" s="25" t="s">
        <v>132</v>
      </c>
      <c r="F362" s="42">
        <v>112</v>
      </c>
      <c r="G362" s="76" t="s">
        <v>315</v>
      </c>
      <c r="H362" s="80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5">
        <v>12</v>
      </c>
      <c r="B363" s="39">
        <v>46044</v>
      </c>
      <c r="C363" s="75">
        <v>1</v>
      </c>
      <c r="D363" s="41" t="s">
        <v>428</v>
      </c>
      <c r="E363" s="25" t="s">
        <v>133</v>
      </c>
      <c r="F363" s="42">
        <v>80</v>
      </c>
      <c r="G363" s="76" t="s">
        <v>315</v>
      </c>
      <c r="H363" s="80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5">
        <v>12</v>
      </c>
      <c r="B364" s="39">
        <v>46044</v>
      </c>
      <c r="C364" s="75">
        <v>1</v>
      </c>
      <c r="D364" s="41" t="s">
        <v>428</v>
      </c>
      <c r="E364" s="25" t="s">
        <v>371</v>
      </c>
      <c r="F364" s="42">
        <v>157</v>
      </c>
      <c r="G364" s="76" t="s">
        <v>315</v>
      </c>
      <c r="H364" s="80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5">
        <v>12</v>
      </c>
      <c r="B365" s="39">
        <v>46044</v>
      </c>
      <c r="C365" s="75">
        <v>1</v>
      </c>
      <c r="D365" s="41" t="s">
        <v>428</v>
      </c>
      <c r="E365" s="25" t="s">
        <v>372</v>
      </c>
      <c r="F365" s="42">
        <v>56</v>
      </c>
      <c r="G365" s="76" t="s">
        <v>315</v>
      </c>
      <c r="H365" s="80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5">
        <v>12</v>
      </c>
      <c r="B366" s="39">
        <v>46044</v>
      </c>
      <c r="C366" s="75">
        <v>1</v>
      </c>
      <c r="D366" s="41" t="s">
        <v>428</v>
      </c>
      <c r="E366" s="25" t="s">
        <v>129</v>
      </c>
      <c r="F366" s="42">
        <v>48</v>
      </c>
      <c r="G366" s="76" t="s">
        <v>315</v>
      </c>
      <c r="H366" s="80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5">
        <v>12</v>
      </c>
      <c r="B367" s="39">
        <v>46044</v>
      </c>
      <c r="C367" s="75">
        <v>1</v>
      </c>
      <c r="D367" s="41" t="s">
        <v>428</v>
      </c>
      <c r="E367" s="25" t="s">
        <v>131</v>
      </c>
      <c r="F367" s="42">
        <v>30</v>
      </c>
      <c r="G367" s="76" t="s">
        <v>315</v>
      </c>
      <c r="H367" s="80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5">
        <v>12</v>
      </c>
      <c r="B368" s="39">
        <v>46044</v>
      </c>
      <c r="C368" s="75">
        <v>1</v>
      </c>
      <c r="D368" s="41" t="s">
        <v>428</v>
      </c>
      <c r="E368" s="25" t="s">
        <v>373</v>
      </c>
      <c r="F368" s="42">
        <v>1</v>
      </c>
      <c r="G368" s="76" t="s">
        <v>315</v>
      </c>
      <c r="H368" s="80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5">
        <v>12</v>
      </c>
      <c r="B369" s="39">
        <v>46044</v>
      </c>
      <c r="C369" s="75">
        <v>1</v>
      </c>
      <c r="D369" s="41" t="s">
        <v>428</v>
      </c>
      <c r="E369" s="25" t="s">
        <v>375</v>
      </c>
      <c r="F369" s="42">
        <v>35.299999999999997</v>
      </c>
      <c r="G369" s="76" t="s">
        <v>315</v>
      </c>
      <c r="H369" s="80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5">
        <v>12</v>
      </c>
      <c r="B370" s="39">
        <v>46044</v>
      </c>
      <c r="C370" s="75">
        <v>1</v>
      </c>
      <c r="D370" s="41" t="s">
        <v>428</v>
      </c>
      <c r="E370" s="25" t="s">
        <v>140</v>
      </c>
      <c r="F370" s="42">
        <v>145</v>
      </c>
      <c r="G370" s="76" t="s">
        <v>315</v>
      </c>
      <c r="H370" s="80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5">
        <v>12</v>
      </c>
      <c r="B371" s="39">
        <v>46044</v>
      </c>
      <c r="C371" s="75">
        <v>1</v>
      </c>
      <c r="D371" s="41" t="s">
        <v>428</v>
      </c>
      <c r="E371" s="25" t="s">
        <v>142</v>
      </c>
      <c r="F371" s="42">
        <v>3.7</v>
      </c>
      <c r="G371" s="76" t="s">
        <v>315</v>
      </c>
      <c r="H371" s="80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5">
        <v>12</v>
      </c>
      <c r="B372" s="39">
        <v>46044</v>
      </c>
      <c r="C372" s="75">
        <v>1</v>
      </c>
      <c r="D372" s="41" t="s">
        <v>428</v>
      </c>
      <c r="E372" s="25" t="s">
        <v>143</v>
      </c>
      <c r="F372" s="42">
        <v>120</v>
      </c>
      <c r="G372" s="76" t="s">
        <v>315</v>
      </c>
      <c r="H372" s="80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5">
        <v>13</v>
      </c>
      <c r="B373" s="39">
        <v>46045</v>
      </c>
      <c r="C373" s="75">
        <v>1</v>
      </c>
      <c r="D373" s="41" t="s">
        <v>428</v>
      </c>
      <c r="E373" s="25" t="s">
        <v>361</v>
      </c>
      <c r="F373" s="42">
        <v>4.68</v>
      </c>
      <c r="G373" s="76" t="s">
        <v>315</v>
      </c>
      <c r="H373" s="80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25">
      <c r="A374" s="75">
        <v>13</v>
      </c>
      <c r="B374" s="39">
        <v>46045</v>
      </c>
      <c r="C374" s="75">
        <v>1</v>
      </c>
      <c r="D374" s="41" t="s">
        <v>428</v>
      </c>
      <c r="E374" s="25" t="s">
        <v>125</v>
      </c>
      <c r="F374" s="42">
        <v>4.8</v>
      </c>
      <c r="G374" s="76" t="s">
        <v>315</v>
      </c>
      <c r="H374" s="80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5">
        <v>13</v>
      </c>
      <c r="B375" s="39">
        <v>46045</v>
      </c>
      <c r="C375" s="75">
        <v>1</v>
      </c>
      <c r="D375" s="41" t="s">
        <v>428</v>
      </c>
      <c r="E375" s="25" t="s">
        <v>137</v>
      </c>
      <c r="F375" s="42">
        <v>4.1070000000000002</v>
      </c>
      <c r="G375" s="76" t="s">
        <v>315</v>
      </c>
      <c r="H375" s="80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5">
        <v>13</v>
      </c>
      <c r="B376" s="39">
        <v>46045</v>
      </c>
      <c r="C376" s="75">
        <v>1</v>
      </c>
      <c r="D376" s="41" t="s">
        <v>428</v>
      </c>
      <c r="E376" s="25" t="s">
        <v>363</v>
      </c>
      <c r="F376" s="42">
        <v>0.28999999999999998</v>
      </c>
      <c r="G376" s="76" t="s">
        <v>315</v>
      </c>
      <c r="H376" s="80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5">
        <v>13</v>
      </c>
      <c r="B377" s="39">
        <v>46045</v>
      </c>
      <c r="C377" s="75">
        <v>1</v>
      </c>
      <c r="D377" s="41" t="s">
        <v>428</v>
      </c>
      <c r="E377" s="25" t="s">
        <v>134</v>
      </c>
      <c r="F377" s="42">
        <v>1.1459999999999999</v>
      </c>
      <c r="G377" s="76" t="s">
        <v>315</v>
      </c>
      <c r="H377" s="80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5">
        <v>13</v>
      </c>
      <c r="B378" s="39">
        <v>46045</v>
      </c>
      <c r="C378" s="75">
        <v>1</v>
      </c>
      <c r="D378" s="41" t="s">
        <v>428</v>
      </c>
      <c r="E378" s="25" t="s">
        <v>138</v>
      </c>
      <c r="F378" s="42">
        <v>8.5</v>
      </c>
      <c r="G378" s="76" t="s">
        <v>315</v>
      </c>
      <c r="H378" s="80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5">
        <v>13</v>
      </c>
      <c r="B379" s="39">
        <v>46045</v>
      </c>
      <c r="C379" s="75">
        <v>1</v>
      </c>
      <c r="D379" s="41" t="s">
        <v>428</v>
      </c>
      <c r="E379" s="25" t="s">
        <v>364</v>
      </c>
      <c r="F379" s="42">
        <v>330</v>
      </c>
      <c r="G379" s="76" t="s">
        <v>315</v>
      </c>
      <c r="H379" s="80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5">
        <v>13</v>
      </c>
      <c r="B380" s="39">
        <v>46045</v>
      </c>
      <c r="C380" s="75">
        <v>1</v>
      </c>
      <c r="D380" s="41" t="s">
        <v>428</v>
      </c>
      <c r="E380" s="25" t="s">
        <v>126</v>
      </c>
      <c r="F380" s="42">
        <v>235</v>
      </c>
      <c r="G380" s="76" t="s">
        <v>315</v>
      </c>
      <c r="H380" s="80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5">
        <v>13</v>
      </c>
      <c r="B381" s="39">
        <v>46045</v>
      </c>
      <c r="C381" s="75">
        <v>1</v>
      </c>
      <c r="D381" s="41" t="s">
        <v>428</v>
      </c>
      <c r="E381" s="25" t="s">
        <v>127</v>
      </c>
      <c r="F381" s="42">
        <v>77</v>
      </c>
      <c r="G381" s="76" t="s">
        <v>315</v>
      </c>
      <c r="H381" s="80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5">
        <v>13</v>
      </c>
      <c r="B382" s="39">
        <v>46045</v>
      </c>
      <c r="C382" s="75">
        <v>1</v>
      </c>
      <c r="D382" s="41" t="s">
        <v>428</v>
      </c>
      <c r="E382" s="25" t="s">
        <v>124</v>
      </c>
      <c r="F382" s="42">
        <v>2.64</v>
      </c>
      <c r="G382" s="76" t="s">
        <v>315</v>
      </c>
      <c r="H382" s="80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5">
        <v>13</v>
      </c>
      <c r="B383" s="39">
        <v>46045</v>
      </c>
      <c r="C383" s="75">
        <v>1</v>
      </c>
      <c r="D383" s="41" t="s">
        <v>428</v>
      </c>
      <c r="E383" s="25" t="s">
        <v>366</v>
      </c>
      <c r="F383" s="42">
        <v>229</v>
      </c>
      <c r="G383" s="76" t="s">
        <v>315</v>
      </c>
      <c r="H383" s="80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5">
        <v>13</v>
      </c>
      <c r="B384" s="39">
        <v>46045</v>
      </c>
      <c r="C384" s="75">
        <v>1</v>
      </c>
      <c r="D384" s="41" t="s">
        <v>428</v>
      </c>
      <c r="E384" s="25" t="s">
        <v>139</v>
      </c>
      <c r="F384" s="42">
        <v>3.64</v>
      </c>
      <c r="G384" s="76" t="s">
        <v>315</v>
      </c>
      <c r="H384" s="80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5">
        <v>13</v>
      </c>
      <c r="B385" s="39">
        <v>46045</v>
      </c>
      <c r="C385" s="75">
        <v>1</v>
      </c>
      <c r="D385" s="41" t="s">
        <v>428</v>
      </c>
      <c r="E385" s="25" t="s">
        <v>118</v>
      </c>
      <c r="F385" s="42">
        <v>88</v>
      </c>
      <c r="G385" s="76" t="s">
        <v>315</v>
      </c>
      <c r="H385" s="80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5">
        <v>13</v>
      </c>
      <c r="B386" s="39">
        <v>46045</v>
      </c>
      <c r="C386" s="75">
        <v>1</v>
      </c>
      <c r="D386" s="41" t="s">
        <v>428</v>
      </c>
      <c r="E386" s="25" t="s">
        <v>367</v>
      </c>
      <c r="F386" s="42">
        <v>5.28</v>
      </c>
      <c r="G386" s="76" t="s">
        <v>315</v>
      </c>
      <c r="H386" s="80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5">
        <v>13</v>
      </c>
      <c r="B387" s="39">
        <v>46045</v>
      </c>
      <c r="C387" s="75">
        <v>1</v>
      </c>
      <c r="D387" s="41" t="s">
        <v>428</v>
      </c>
      <c r="E387" s="25" t="s">
        <v>369</v>
      </c>
      <c r="F387" s="42">
        <v>2.2200000000000002</v>
      </c>
      <c r="G387" s="76" t="s">
        <v>315</v>
      </c>
      <c r="H387" s="80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5">
        <v>13</v>
      </c>
      <c r="B388" s="39">
        <v>46045</v>
      </c>
      <c r="C388" s="75">
        <v>1</v>
      </c>
      <c r="D388" s="41" t="s">
        <v>428</v>
      </c>
      <c r="E388" s="25" t="s">
        <v>135</v>
      </c>
      <c r="F388" s="42">
        <v>6.9</v>
      </c>
      <c r="G388" s="76" t="s">
        <v>315</v>
      </c>
      <c r="H388" s="80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5">
        <v>13</v>
      </c>
      <c r="B389" s="39">
        <v>46045</v>
      </c>
      <c r="C389" s="75">
        <v>1</v>
      </c>
      <c r="D389" s="41" t="s">
        <v>428</v>
      </c>
      <c r="E389" s="25" t="s">
        <v>128</v>
      </c>
      <c r="F389" s="42">
        <v>160</v>
      </c>
      <c r="G389" s="76" t="s">
        <v>315</v>
      </c>
      <c r="H389" s="80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5">
        <v>13</v>
      </c>
      <c r="B390" s="39">
        <v>46045</v>
      </c>
      <c r="C390" s="75">
        <v>1</v>
      </c>
      <c r="D390" s="41" t="s">
        <v>428</v>
      </c>
      <c r="E390" s="25" t="s">
        <v>122</v>
      </c>
      <c r="F390" s="42">
        <v>34</v>
      </c>
      <c r="G390" s="76" t="s">
        <v>315</v>
      </c>
      <c r="H390" s="80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5">
        <v>13</v>
      </c>
      <c r="B391" s="39">
        <v>46045</v>
      </c>
      <c r="C391" s="75">
        <v>1</v>
      </c>
      <c r="D391" s="41" t="s">
        <v>428</v>
      </c>
      <c r="E391" s="25" t="s">
        <v>144</v>
      </c>
      <c r="F391" s="42">
        <v>75</v>
      </c>
      <c r="G391" s="76" t="s">
        <v>315</v>
      </c>
      <c r="H391" s="80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5">
        <v>13</v>
      </c>
      <c r="B392" s="39">
        <v>46045</v>
      </c>
      <c r="C392" s="75">
        <v>1</v>
      </c>
      <c r="D392" s="41" t="s">
        <v>428</v>
      </c>
      <c r="E392" s="25" t="s">
        <v>370</v>
      </c>
      <c r="F392" s="42">
        <v>140</v>
      </c>
      <c r="G392" s="76" t="s">
        <v>315</v>
      </c>
      <c r="H392" s="80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5">
        <v>13</v>
      </c>
      <c r="B393" s="39">
        <v>46045</v>
      </c>
      <c r="C393" s="75">
        <v>1</v>
      </c>
      <c r="D393" s="41" t="s">
        <v>428</v>
      </c>
      <c r="E393" s="25" t="s">
        <v>132</v>
      </c>
      <c r="F393" s="42">
        <v>111</v>
      </c>
      <c r="G393" s="76" t="s">
        <v>315</v>
      </c>
      <c r="H393" s="80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5">
        <v>13</v>
      </c>
      <c r="B394" s="39">
        <v>46045</v>
      </c>
      <c r="C394" s="75">
        <v>1</v>
      </c>
      <c r="D394" s="41" t="s">
        <v>428</v>
      </c>
      <c r="E394" s="25" t="s">
        <v>133</v>
      </c>
      <c r="F394" s="42">
        <v>76</v>
      </c>
      <c r="G394" s="76" t="s">
        <v>315</v>
      </c>
      <c r="H394" s="80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5">
        <v>13</v>
      </c>
      <c r="B395" s="39">
        <v>46045</v>
      </c>
      <c r="C395" s="75">
        <v>1</v>
      </c>
      <c r="D395" s="41" t="s">
        <v>428</v>
      </c>
      <c r="E395" s="25" t="s">
        <v>371</v>
      </c>
      <c r="F395" s="42">
        <v>160</v>
      </c>
      <c r="G395" s="76" t="s">
        <v>315</v>
      </c>
      <c r="H395" s="80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5">
        <v>13</v>
      </c>
      <c r="B396" s="39">
        <v>46045</v>
      </c>
      <c r="C396" s="75">
        <v>1</v>
      </c>
      <c r="D396" s="41" t="s">
        <v>428</v>
      </c>
      <c r="E396" s="25" t="s">
        <v>372</v>
      </c>
      <c r="F396" s="42">
        <v>60</v>
      </c>
      <c r="G396" s="76" t="s">
        <v>315</v>
      </c>
      <c r="H396" s="80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5">
        <v>13</v>
      </c>
      <c r="B397" s="39">
        <v>46045</v>
      </c>
      <c r="C397" s="75">
        <v>1</v>
      </c>
      <c r="D397" s="41" t="s">
        <v>428</v>
      </c>
      <c r="E397" s="25" t="s">
        <v>129</v>
      </c>
      <c r="F397" s="42">
        <v>47</v>
      </c>
      <c r="G397" s="76" t="s">
        <v>315</v>
      </c>
      <c r="H397" s="80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5">
        <v>13</v>
      </c>
      <c r="B398" s="39">
        <v>46045</v>
      </c>
      <c r="C398" s="75">
        <v>1</v>
      </c>
      <c r="D398" s="41" t="s">
        <v>428</v>
      </c>
      <c r="E398" s="25" t="s">
        <v>131</v>
      </c>
      <c r="F398" s="42">
        <v>29</v>
      </c>
      <c r="G398" s="76" t="s">
        <v>315</v>
      </c>
      <c r="H398" s="80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5">
        <v>13</v>
      </c>
      <c r="B399" s="39">
        <v>46045</v>
      </c>
      <c r="C399" s="75">
        <v>1</v>
      </c>
      <c r="D399" s="41" t="s">
        <v>428</v>
      </c>
      <c r="E399" s="25" t="s">
        <v>373</v>
      </c>
      <c r="F399" s="42">
        <v>0.98</v>
      </c>
      <c r="G399" s="76" t="s">
        <v>315</v>
      </c>
      <c r="H399" s="80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5">
        <v>13</v>
      </c>
      <c r="B400" s="39">
        <v>46045</v>
      </c>
      <c r="C400" s="75">
        <v>1</v>
      </c>
      <c r="D400" s="41" t="s">
        <v>428</v>
      </c>
      <c r="E400" s="25" t="s">
        <v>375</v>
      </c>
      <c r="F400" s="42">
        <v>11.7</v>
      </c>
      <c r="G400" s="76" t="s">
        <v>315</v>
      </c>
      <c r="H400" s="80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5">
        <v>13</v>
      </c>
      <c r="B401" s="39">
        <v>46045</v>
      </c>
      <c r="C401" s="75">
        <v>1</v>
      </c>
      <c r="D401" s="41" t="s">
        <v>428</v>
      </c>
      <c r="E401" s="25" t="s">
        <v>140</v>
      </c>
      <c r="F401" s="42">
        <v>146</v>
      </c>
      <c r="G401" s="76" t="s">
        <v>315</v>
      </c>
      <c r="H401" s="80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5">
        <v>13</v>
      </c>
      <c r="B402" s="39">
        <v>46045</v>
      </c>
      <c r="C402" s="75">
        <v>1</v>
      </c>
      <c r="D402" s="41" t="s">
        <v>428</v>
      </c>
      <c r="E402" s="25" t="s">
        <v>142</v>
      </c>
      <c r="F402" s="42">
        <v>3.8</v>
      </c>
      <c r="G402" s="76" t="s">
        <v>315</v>
      </c>
      <c r="H402" s="80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5">
        <v>13</v>
      </c>
      <c r="B403" s="39">
        <v>46045</v>
      </c>
      <c r="C403" s="75">
        <v>1</v>
      </c>
      <c r="D403" s="41" t="s">
        <v>428</v>
      </c>
      <c r="E403" s="25" t="s">
        <v>143</v>
      </c>
      <c r="F403" s="42">
        <v>119</v>
      </c>
      <c r="G403" s="76" t="s">
        <v>315</v>
      </c>
      <c r="H403" s="80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5">
        <v>14</v>
      </c>
      <c r="B404" s="39">
        <v>46048</v>
      </c>
      <c r="C404" s="75">
        <v>1</v>
      </c>
      <c r="D404" s="41" t="s">
        <v>428</v>
      </c>
      <c r="E404" s="25" t="s">
        <v>361</v>
      </c>
      <c r="F404" s="42">
        <v>4.72</v>
      </c>
      <c r="G404" s="76" t="s">
        <v>315</v>
      </c>
      <c r="H404" s="80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25">
      <c r="A405" s="75">
        <v>14</v>
      </c>
      <c r="B405" s="39">
        <v>46048</v>
      </c>
      <c r="C405" s="75">
        <v>1</v>
      </c>
      <c r="D405" s="41" t="s">
        <v>428</v>
      </c>
      <c r="E405" s="25" t="s">
        <v>125</v>
      </c>
      <c r="F405" s="42">
        <v>4.5999999999999996</v>
      </c>
      <c r="G405" s="76" t="s">
        <v>315</v>
      </c>
      <c r="H405" s="80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5">
        <v>14</v>
      </c>
      <c r="B406" s="39">
        <v>46048</v>
      </c>
      <c r="C406" s="75">
        <v>1</v>
      </c>
      <c r="D406" s="41" t="s">
        <v>428</v>
      </c>
      <c r="E406" s="25" t="s">
        <v>137</v>
      </c>
      <c r="F406" s="42">
        <v>4.0919999999999996</v>
      </c>
      <c r="G406" s="76" t="s">
        <v>315</v>
      </c>
      <c r="H406" s="80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5">
        <v>14</v>
      </c>
      <c r="B407" s="39">
        <v>46048</v>
      </c>
      <c r="C407" s="75">
        <v>1</v>
      </c>
      <c r="D407" s="41" t="s">
        <v>428</v>
      </c>
      <c r="E407" s="25" t="s">
        <v>363</v>
      </c>
      <c r="F407" s="42">
        <v>0.27500000000000002</v>
      </c>
      <c r="G407" s="76" t="s">
        <v>315</v>
      </c>
      <c r="H407" s="80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5">
        <v>14</v>
      </c>
      <c r="B408" s="39">
        <v>46048</v>
      </c>
      <c r="C408" s="75">
        <v>1</v>
      </c>
      <c r="D408" s="41" t="s">
        <v>428</v>
      </c>
      <c r="E408" s="25" t="s">
        <v>134</v>
      </c>
      <c r="F408" s="42">
        <v>1.173</v>
      </c>
      <c r="G408" s="76" t="s">
        <v>315</v>
      </c>
      <c r="H408" s="80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5">
        <v>14</v>
      </c>
      <c r="B409" s="39">
        <v>46048</v>
      </c>
      <c r="C409" s="75">
        <v>1</v>
      </c>
      <c r="D409" s="41" t="s">
        <v>428</v>
      </c>
      <c r="E409" s="25" t="s">
        <v>138</v>
      </c>
      <c r="F409" s="42">
        <v>8.6999999999999993</v>
      </c>
      <c r="G409" s="76" t="s">
        <v>315</v>
      </c>
      <c r="H409" s="80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5">
        <v>14</v>
      </c>
      <c r="B410" s="39">
        <v>46048</v>
      </c>
      <c r="C410" s="75">
        <v>1</v>
      </c>
      <c r="D410" s="41" t="s">
        <v>428</v>
      </c>
      <c r="E410" s="25" t="s">
        <v>364</v>
      </c>
      <c r="F410" s="42">
        <v>329</v>
      </c>
      <c r="G410" s="76" t="s">
        <v>315</v>
      </c>
      <c r="H410" s="80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5">
        <v>14</v>
      </c>
      <c r="B411" s="39">
        <v>46048</v>
      </c>
      <c r="C411" s="75">
        <v>1</v>
      </c>
      <c r="D411" s="41" t="s">
        <v>428</v>
      </c>
      <c r="E411" s="25" t="s">
        <v>126</v>
      </c>
      <c r="F411" s="42">
        <v>235</v>
      </c>
      <c r="G411" s="76" t="s">
        <v>315</v>
      </c>
      <c r="H411" s="80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5">
        <v>14</v>
      </c>
      <c r="B412" s="39">
        <v>46048</v>
      </c>
      <c r="C412" s="75">
        <v>1</v>
      </c>
      <c r="D412" s="41" t="s">
        <v>428</v>
      </c>
      <c r="E412" s="25" t="s">
        <v>127</v>
      </c>
      <c r="F412" s="42">
        <v>77</v>
      </c>
      <c r="G412" s="76" t="s">
        <v>315</v>
      </c>
      <c r="H412" s="80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5">
        <v>14</v>
      </c>
      <c r="B413" s="39">
        <v>46048</v>
      </c>
      <c r="C413" s="75">
        <v>1</v>
      </c>
      <c r="D413" s="41" t="s">
        <v>428</v>
      </c>
      <c r="E413" s="25" t="s">
        <v>124</v>
      </c>
      <c r="F413" s="42">
        <v>2.64</v>
      </c>
      <c r="G413" s="76" t="s">
        <v>315</v>
      </c>
      <c r="H413" s="80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5">
        <v>14</v>
      </c>
      <c r="B414" s="39">
        <v>46048</v>
      </c>
      <c r="C414" s="75">
        <v>1</v>
      </c>
      <c r="D414" s="41" t="s">
        <v>428</v>
      </c>
      <c r="E414" s="25" t="s">
        <v>366</v>
      </c>
      <c r="F414" s="42">
        <v>231</v>
      </c>
      <c r="G414" s="76" t="s">
        <v>315</v>
      </c>
      <c r="H414" s="80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5">
        <v>14</v>
      </c>
      <c r="B415" s="39">
        <v>46048</v>
      </c>
      <c r="C415" s="75">
        <v>1</v>
      </c>
      <c r="D415" s="41" t="s">
        <v>428</v>
      </c>
      <c r="E415" s="25" t="s">
        <v>139</v>
      </c>
      <c r="F415" s="42">
        <v>3.55</v>
      </c>
      <c r="G415" s="76" t="s">
        <v>315</v>
      </c>
      <c r="H415" s="80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5">
        <v>14</v>
      </c>
      <c r="B416" s="39">
        <v>46048</v>
      </c>
      <c r="C416" s="75">
        <v>1</v>
      </c>
      <c r="D416" s="41" t="s">
        <v>428</v>
      </c>
      <c r="E416" s="25" t="s">
        <v>118</v>
      </c>
      <c r="F416" s="42">
        <v>88</v>
      </c>
      <c r="G416" s="76" t="s">
        <v>315</v>
      </c>
      <c r="H416" s="80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5">
        <v>14</v>
      </c>
      <c r="B417" s="39">
        <v>46048</v>
      </c>
      <c r="C417" s="75">
        <v>1</v>
      </c>
      <c r="D417" s="41" t="s">
        <v>428</v>
      </c>
      <c r="E417" s="25" t="s">
        <v>367</v>
      </c>
      <c r="F417" s="42">
        <v>4.99</v>
      </c>
      <c r="G417" s="76" t="s">
        <v>315</v>
      </c>
      <c r="H417" s="80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5">
        <v>14</v>
      </c>
      <c r="B418" s="39">
        <v>46048</v>
      </c>
      <c r="C418" s="75">
        <v>1</v>
      </c>
      <c r="D418" s="41" t="s">
        <v>428</v>
      </c>
      <c r="E418" s="25" t="s">
        <v>369</v>
      </c>
      <c r="F418" s="42">
        <v>2.2000000000000002</v>
      </c>
      <c r="G418" s="76" t="s">
        <v>315</v>
      </c>
      <c r="H418" s="80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5">
        <v>14</v>
      </c>
      <c r="B419" s="39">
        <v>46048</v>
      </c>
      <c r="C419" s="75">
        <v>1</v>
      </c>
      <c r="D419" s="41" t="s">
        <v>428</v>
      </c>
      <c r="E419" s="25" t="s">
        <v>135</v>
      </c>
      <c r="F419" s="42">
        <v>6.9</v>
      </c>
      <c r="G419" s="76" t="s">
        <v>315</v>
      </c>
      <c r="H419" s="80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5">
        <v>14</v>
      </c>
      <c r="B420" s="39">
        <v>46048</v>
      </c>
      <c r="C420" s="75">
        <v>1</v>
      </c>
      <c r="D420" s="41" t="s">
        <v>428</v>
      </c>
      <c r="E420" s="25" t="s">
        <v>128</v>
      </c>
      <c r="F420" s="42">
        <v>161</v>
      </c>
      <c r="G420" s="76" t="s">
        <v>315</v>
      </c>
      <c r="H420" s="80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5">
        <v>14</v>
      </c>
      <c r="B421" s="39">
        <v>46048</v>
      </c>
      <c r="C421" s="75">
        <v>1</v>
      </c>
      <c r="D421" s="41" t="s">
        <v>428</v>
      </c>
      <c r="E421" s="25" t="s">
        <v>122</v>
      </c>
      <c r="F421" s="42">
        <v>31</v>
      </c>
      <c r="G421" s="76" t="s">
        <v>315</v>
      </c>
      <c r="H421" s="80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5">
        <v>14</v>
      </c>
      <c r="B422" s="39">
        <v>46048</v>
      </c>
      <c r="C422" s="75">
        <v>1</v>
      </c>
      <c r="D422" s="41" t="s">
        <v>428</v>
      </c>
      <c r="E422" s="25" t="s">
        <v>144</v>
      </c>
      <c r="F422" s="42">
        <v>75</v>
      </c>
      <c r="G422" s="76" t="s">
        <v>315</v>
      </c>
      <c r="H422" s="80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5">
        <v>14</v>
      </c>
      <c r="B423" s="39">
        <v>46048</v>
      </c>
      <c r="C423" s="75">
        <v>1</v>
      </c>
      <c r="D423" s="41" t="s">
        <v>428</v>
      </c>
      <c r="E423" s="25" t="s">
        <v>370</v>
      </c>
      <c r="F423" s="42">
        <v>140</v>
      </c>
      <c r="G423" s="76" t="s">
        <v>315</v>
      </c>
      <c r="H423" s="80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5">
        <v>14</v>
      </c>
      <c r="B424" s="39">
        <v>46048</v>
      </c>
      <c r="C424" s="75">
        <v>1</v>
      </c>
      <c r="D424" s="41" t="s">
        <v>428</v>
      </c>
      <c r="E424" s="25" t="s">
        <v>132</v>
      </c>
      <c r="F424" s="42">
        <v>124</v>
      </c>
      <c r="G424" s="76" t="s">
        <v>315</v>
      </c>
      <c r="H424" s="80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5">
        <v>14</v>
      </c>
      <c r="B425" s="39">
        <v>46048</v>
      </c>
      <c r="C425" s="75">
        <v>1</v>
      </c>
      <c r="D425" s="41" t="s">
        <v>428</v>
      </c>
      <c r="E425" s="25" t="s">
        <v>133</v>
      </c>
      <c r="F425" s="42">
        <v>79</v>
      </c>
      <c r="G425" s="76" t="s">
        <v>315</v>
      </c>
      <c r="H425" s="80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5">
        <v>14</v>
      </c>
      <c r="B426" s="39">
        <v>46048</v>
      </c>
      <c r="C426" s="75">
        <v>1</v>
      </c>
      <c r="D426" s="41" t="s">
        <v>428</v>
      </c>
      <c r="E426" s="25" t="s">
        <v>371</v>
      </c>
      <c r="F426" s="42">
        <v>167</v>
      </c>
      <c r="G426" s="76" t="s">
        <v>315</v>
      </c>
      <c r="H426" s="80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5">
        <v>14</v>
      </c>
      <c r="B427" s="39">
        <v>46048</v>
      </c>
      <c r="C427" s="75">
        <v>1</v>
      </c>
      <c r="D427" s="41" t="s">
        <v>428</v>
      </c>
      <c r="E427" s="25" t="s">
        <v>372</v>
      </c>
      <c r="F427" s="42">
        <v>56</v>
      </c>
      <c r="G427" s="76" t="s">
        <v>315</v>
      </c>
      <c r="H427" s="80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5">
        <v>14</v>
      </c>
      <c r="B428" s="39">
        <v>46048</v>
      </c>
      <c r="C428" s="75">
        <v>1</v>
      </c>
      <c r="D428" s="41" t="s">
        <v>428</v>
      </c>
      <c r="E428" s="25" t="s">
        <v>129</v>
      </c>
      <c r="F428" s="42">
        <v>46</v>
      </c>
      <c r="G428" s="76" t="s">
        <v>315</v>
      </c>
      <c r="H428" s="80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5">
        <v>14</v>
      </c>
      <c r="B429" s="39">
        <v>46048</v>
      </c>
      <c r="C429" s="75">
        <v>1</v>
      </c>
      <c r="D429" s="41" t="s">
        <v>428</v>
      </c>
      <c r="E429" s="25" t="s">
        <v>131</v>
      </c>
      <c r="F429" s="42">
        <v>28</v>
      </c>
      <c r="G429" s="76" t="s">
        <v>315</v>
      </c>
      <c r="H429" s="80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25">
      <c r="A430" s="75">
        <v>14</v>
      </c>
      <c r="B430" s="39">
        <v>46048</v>
      </c>
      <c r="C430" s="75">
        <v>1</v>
      </c>
      <c r="D430" s="41" t="s">
        <v>428</v>
      </c>
      <c r="E430" s="25" t="s">
        <v>373</v>
      </c>
      <c r="F430" s="42">
        <v>0.98</v>
      </c>
      <c r="G430" s="76" t="s">
        <v>315</v>
      </c>
      <c r="H430" s="80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25">
      <c r="A431" s="75">
        <v>14</v>
      </c>
      <c r="B431" s="39">
        <v>46048</v>
      </c>
      <c r="C431" s="75">
        <v>1</v>
      </c>
      <c r="D431" s="41" t="s">
        <v>428</v>
      </c>
      <c r="E431" s="25" t="s">
        <v>375</v>
      </c>
      <c r="F431" s="42">
        <v>33.4</v>
      </c>
      <c r="G431" s="76" t="s">
        <v>315</v>
      </c>
      <c r="H431" s="80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25">
      <c r="A432" s="75">
        <v>14</v>
      </c>
      <c r="B432" s="39">
        <v>46048</v>
      </c>
      <c r="C432" s="75">
        <v>1</v>
      </c>
      <c r="D432" s="41" t="s">
        <v>428</v>
      </c>
      <c r="E432" s="25" t="s">
        <v>140</v>
      </c>
      <c r="F432" s="42">
        <v>146</v>
      </c>
      <c r="G432" s="76" t="s">
        <v>315</v>
      </c>
      <c r="H432" s="80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25">
      <c r="A433" s="75">
        <v>14</v>
      </c>
      <c r="B433" s="39">
        <v>46048</v>
      </c>
      <c r="C433" s="75">
        <v>1</v>
      </c>
      <c r="D433" s="41" t="s">
        <v>428</v>
      </c>
      <c r="E433" s="25" t="s">
        <v>142</v>
      </c>
      <c r="F433" s="42">
        <v>3.7</v>
      </c>
      <c r="G433" s="76" t="s">
        <v>315</v>
      </c>
      <c r="H433" s="80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25">
      <c r="A434" s="75">
        <v>14</v>
      </c>
      <c r="B434" s="39">
        <v>46048</v>
      </c>
      <c r="C434" s="75">
        <v>1</v>
      </c>
      <c r="D434" s="41" t="s">
        <v>428</v>
      </c>
      <c r="E434" s="25" t="s">
        <v>143</v>
      </c>
      <c r="F434" s="42">
        <v>115</v>
      </c>
      <c r="G434" s="76" t="s">
        <v>315</v>
      </c>
      <c r="H434" s="80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25">
      <c r="A435" s="75">
        <v>15</v>
      </c>
      <c r="B435" s="39">
        <v>46049</v>
      </c>
      <c r="C435" s="75">
        <v>1</v>
      </c>
      <c r="D435" s="41" t="s">
        <v>428</v>
      </c>
      <c r="E435" s="25" t="s">
        <v>361</v>
      </c>
      <c r="F435" s="42">
        <v>4.6399999999999997</v>
      </c>
      <c r="G435" s="76" t="s">
        <v>315</v>
      </c>
      <c r="H435" s="80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25">
      <c r="A436" s="75">
        <v>15</v>
      </c>
      <c r="B436" s="39">
        <v>46049</v>
      </c>
      <c r="C436" s="75">
        <v>1</v>
      </c>
      <c r="D436" s="41" t="s">
        <v>428</v>
      </c>
      <c r="E436" s="25" t="s">
        <v>125</v>
      </c>
      <c r="F436" s="42">
        <v>4.5999999999999996</v>
      </c>
      <c r="G436" s="76" t="s">
        <v>315</v>
      </c>
      <c r="H436" s="80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25">
      <c r="A437" s="75">
        <v>15</v>
      </c>
      <c r="B437" s="39">
        <v>46049</v>
      </c>
      <c r="C437" s="75">
        <v>1</v>
      </c>
      <c r="D437" s="41" t="s">
        <v>428</v>
      </c>
      <c r="E437" s="25" t="s">
        <v>137</v>
      </c>
      <c r="F437" s="42">
        <v>4.0949999999999998</v>
      </c>
      <c r="G437" s="76" t="s">
        <v>315</v>
      </c>
      <c r="H437" s="80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25">
      <c r="A438" s="75">
        <v>15</v>
      </c>
      <c r="B438" s="39">
        <v>46049</v>
      </c>
      <c r="C438" s="75">
        <v>1</v>
      </c>
      <c r="D438" s="41" t="s">
        <v>428</v>
      </c>
      <c r="E438" s="25" t="s">
        <v>363</v>
      </c>
      <c r="F438" s="42">
        <v>0.28699999999999998</v>
      </c>
      <c r="G438" s="76" t="s">
        <v>315</v>
      </c>
      <c r="H438" s="80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25">
      <c r="A439" s="75">
        <v>15</v>
      </c>
      <c r="B439" s="39">
        <v>46049</v>
      </c>
      <c r="C439" s="75">
        <v>1</v>
      </c>
      <c r="D439" s="41" t="s">
        <v>428</v>
      </c>
      <c r="E439" s="25" t="s">
        <v>134</v>
      </c>
      <c r="F439" s="42">
        <v>1.1379999999999999</v>
      </c>
      <c r="G439" s="76" t="s">
        <v>315</v>
      </c>
      <c r="H439" s="80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5">
        <v>15</v>
      </c>
      <c r="B440" s="39">
        <v>46049</v>
      </c>
      <c r="C440" s="75">
        <v>1</v>
      </c>
      <c r="D440" s="41" t="s">
        <v>428</v>
      </c>
      <c r="E440" s="25" t="s">
        <v>138</v>
      </c>
      <c r="F440" s="42">
        <v>8.3000000000000007</v>
      </c>
      <c r="G440" s="76" t="s">
        <v>315</v>
      </c>
      <c r="H440" s="80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5">
        <v>15</v>
      </c>
      <c r="B441" s="39">
        <v>46049</v>
      </c>
      <c r="C441" s="75">
        <v>1</v>
      </c>
      <c r="D441" s="41" t="s">
        <v>428</v>
      </c>
      <c r="E441" s="25" t="s">
        <v>364</v>
      </c>
      <c r="F441" s="42">
        <v>322</v>
      </c>
      <c r="G441" s="76" t="s">
        <v>315</v>
      </c>
      <c r="H441" s="80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5">
        <v>15</v>
      </c>
      <c r="B442" s="39">
        <v>46049</v>
      </c>
      <c r="C442" s="75">
        <v>1</v>
      </c>
      <c r="D442" s="41" t="s">
        <v>428</v>
      </c>
      <c r="E442" s="25" t="s">
        <v>126</v>
      </c>
      <c r="F442" s="42">
        <v>235</v>
      </c>
      <c r="G442" s="76" t="s">
        <v>315</v>
      </c>
      <c r="H442" s="80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5">
        <v>15</v>
      </c>
      <c r="B443" s="39">
        <v>46049</v>
      </c>
      <c r="C443" s="75">
        <v>1</v>
      </c>
      <c r="D443" s="41" t="s">
        <v>428</v>
      </c>
      <c r="E443" s="25" t="s">
        <v>127</v>
      </c>
      <c r="F443" s="42">
        <v>77</v>
      </c>
      <c r="G443" s="76" t="s">
        <v>315</v>
      </c>
      <c r="H443" s="80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5">
        <v>15</v>
      </c>
      <c r="B444" s="39">
        <v>46049</v>
      </c>
      <c r="C444" s="75">
        <v>1</v>
      </c>
      <c r="D444" s="41" t="s">
        <v>428</v>
      </c>
      <c r="E444" s="25" t="s">
        <v>124</v>
      </c>
      <c r="F444" s="42">
        <v>2.57</v>
      </c>
      <c r="G444" s="76" t="s">
        <v>315</v>
      </c>
      <c r="H444" s="80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5">
        <v>15</v>
      </c>
      <c r="B445" s="39">
        <v>46049</v>
      </c>
      <c r="C445" s="75">
        <v>1</v>
      </c>
      <c r="D445" s="41" t="s">
        <v>428</v>
      </c>
      <c r="E445" s="25" t="s">
        <v>366</v>
      </c>
      <c r="F445" s="42">
        <v>227</v>
      </c>
      <c r="G445" s="76" t="s">
        <v>315</v>
      </c>
      <c r="H445" s="80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5">
        <v>15</v>
      </c>
      <c r="B446" s="39">
        <v>46049</v>
      </c>
      <c r="C446" s="75">
        <v>1</v>
      </c>
      <c r="D446" s="41" t="s">
        <v>428</v>
      </c>
      <c r="E446" s="25" t="s">
        <v>139</v>
      </c>
      <c r="F446" s="42">
        <v>3.55</v>
      </c>
      <c r="G446" s="76" t="s">
        <v>315</v>
      </c>
      <c r="H446" s="80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5">
        <v>15</v>
      </c>
      <c r="B447" s="39">
        <v>46049</v>
      </c>
      <c r="C447" s="75">
        <v>1</v>
      </c>
      <c r="D447" s="41" t="s">
        <v>428</v>
      </c>
      <c r="E447" s="25" t="s">
        <v>118</v>
      </c>
      <c r="F447" s="42">
        <v>88</v>
      </c>
      <c r="G447" s="76" t="s">
        <v>315</v>
      </c>
      <c r="H447" s="80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5">
        <v>15</v>
      </c>
      <c r="B448" s="39">
        <v>46049</v>
      </c>
      <c r="C448" s="75">
        <v>1</v>
      </c>
      <c r="D448" s="41" t="s">
        <v>428</v>
      </c>
      <c r="E448" s="25" t="s">
        <v>367</v>
      </c>
      <c r="F448" s="42">
        <v>5.2</v>
      </c>
      <c r="G448" s="76" t="s">
        <v>315</v>
      </c>
      <c r="H448" s="80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5">
        <v>15</v>
      </c>
      <c r="B449" s="39">
        <v>46049</v>
      </c>
      <c r="C449" s="75">
        <v>1</v>
      </c>
      <c r="D449" s="41" t="s">
        <v>428</v>
      </c>
      <c r="E449" s="25" t="s">
        <v>369</v>
      </c>
      <c r="F449" s="42">
        <v>1.97</v>
      </c>
      <c r="G449" s="76" t="s">
        <v>315</v>
      </c>
      <c r="H449" s="80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5">
        <v>15</v>
      </c>
      <c r="B450" s="39">
        <v>46049</v>
      </c>
      <c r="C450" s="75">
        <v>1</v>
      </c>
      <c r="D450" s="41" t="s">
        <v>428</v>
      </c>
      <c r="E450" s="25" t="s">
        <v>135</v>
      </c>
      <c r="F450" s="42">
        <v>6.9</v>
      </c>
      <c r="G450" s="76" t="s">
        <v>315</v>
      </c>
      <c r="H450" s="80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5">
        <v>15</v>
      </c>
      <c r="B451" s="39">
        <v>46049</v>
      </c>
      <c r="C451" s="75">
        <v>1</v>
      </c>
      <c r="D451" s="41" t="s">
        <v>428</v>
      </c>
      <c r="E451" s="25" t="s">
        <v>128</v>
      </c>
      <c r="F451" s="42">
        <v>157</v>
      </c>
      <c r="G451" s="76" t="s">
        <v>315</v>
      </c>
      <c r="H451" s="80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5">
        <v>15</v>
      </c>
      <c r="B452" s="39">
        <v>46049</v>
      </c>
      <c r="C452" s="75">
        <v>1</v>
      </c>
      <c r="D452" s="41" t="s">
        <v>428</v>
      </c>
      <c r="E452" s="25" t="s">
        <v>122</v>
      </c>
      <c r="F452" s="42">
        <v>34</v>
      </c>
      <c r="G452" s="76" t="s">
        <v>315</v>
      </c>
      <c r="H452" s="80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5">
        <v>15</v>
      </c>
      <c r="B453" s="39">
        <v>46049</v>
      </c>
      <c r="C453" s="75">
        <v>1</v>
      </c>
      <c r="D453" s="41" t="s">
        <v>428</v>
      </c>
      <c r="E453" s="25" t="s">
        <v>144</v>
      </c>
      <c r="F453" s="42">
        <v>75</v>
      </c>
      <c r="G453" s="76" t="s">
        <v>315</v>
      </c>
      <c r="H453" s="80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5">
        <v>15</v>
      </c>
      <c r="B454" s="39">
        <v>46049</v>
      </c>
      <c r="C454" s="75">
        <v>1</v>
      </c>
      <c r="D454" s="41" t="s">
        <v>428</v>
      </c>
      <c r="E454" s="25" t="s">
        <v>370</v>
      </c>
      <c r="F454" s="42">
        <v>142</v>
      </c>
      <c r="G454" s="76" t="s">
        <v>315</v>
      </c>
      <c r="H454" s="80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5">
        <v>15</v>
      </c>
      <c r="B455" s="39">
        <v>46049</v>
      </c>
      <c r="C455" s="75">
        <v>1</v>
      </c>
      <c r="D455" s="41" t="s">
        <v>428</v>
      </c>
      <c r="E455" s="25" t="s">
        <v>132</v>
      </c>
      <c r="F455" s="42">
        <v>110</v>
      </c>
      <c r="G455" s="76" t="s">
        <v>315</v>
      </c>
      <c r="H455" s="80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5">
        <v>15</v>
      </c>
      <c r="B456" s="39">
        <v>46049</v>
      </c>
      <c r="C456" s="75">
        <v>1</v>
      </c>
      <c r="D456" s="41" t="s">
        <v>428</v>
      </c>
      <c r="E456" s="25" t="s">
        <v>133</v>
      </c>
      <c r="F456" s="42">
        <v>78</v>
      </c>
      <c r="G456" s="76" t="s">
        <v>315</v>
      </c>
      <c r="H456" s="80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5">
        <v>15</v>
      </c>
      <c r="B457" s="39">
        <v>46049</v>
      </c>
      <c r="C457" s="75">
        <v>1</v>
      </c>
      <c r="D457" s="41" t="s">
        <v>428</v>
      </c>
      <c r="E457" s="25" t="s">
        <v>371</v>
      </c>
      <c r="F457" s="42">
        <v>160</v>
      </c>
      <c r="G457" s="76" t="s">
        <v>315</v>
      </c>
      <c r="H457" s="80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5">
        <v>15</v>
      </c>
      <c r="B458" s="39">
        <v>46049</v>
      </c>
      <c r="C458" s="75">
        <v>1</v>
      </c>
      <c r="D458" s="41" t="s">
        <v>428</v>
      </c>
      <c r="E458" s="25" t="s">
        <v>372</v>
      </c>
      <c r="F458" s="42">
        <v>60</v>
      </c>
      <c r="G458" s="76" t="s">
        <v>315</v>
      </c>
      <c r="H458" s="80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5">
        <v>15</v>
      </c>
      <c r="B459" s="39">
        <v>46049</v>
      </c>
      <c r="C459" s="75">
        <v>1</v>
      </c>
      <c r="D459" s="41" t="s">
        <v>428</v>
      </c>
      <c r="E459" s="25" t="s">
        <v>129</v>
      </c>
      <c r="F459" s="42">
        <v>49</v>
      </c>
      <c r="G459" s="76" t="s">
        <v>315</v>
      </c>
      <c r="H459" s="80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5">
        <v>15</v>
      </c>
      <c r="B460" s="39">
        <v>46049</v>
      </c>
      <c r="C460" s="75">
        <v>1</v>
      </c>
      <c r="D460" s="41" t="s">
        <v>428</v>
      </c>
      <c r="E460" s="25" t="s">
        <v>131</v>
      </c>
      <c r="F460" s="42">
        <v>30</v>
      </c>
      <c r="G460" s="76" t="s">
        <v>315</v>
      </c>
      <c r="H460" s="80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5">
        <v>15</v>
      </c>
      <c r="B461" s="39">
        <v>46049</v>
      </c>
      <c r="C461" s="75">
        <v>1</v>
      </c>
      <c r="D461" s="41" t="s">
        <v>428</v>
      </c>
      <c r="E461" s="25" t="s">
        <v>373</v>
      </c>
      <c r="F461" s="42">
        <v>0.99</v>
      </c>
      <c r="G461" s="76" t="s">
        <v>315</v>
      </c>
      <c r="H461" s="80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5">
        <v>15</v>
      </c>
      <c r="B462" s="39">
        <v>46049</v>
      </c>
      <c r="C462" s="75">
        <v>1</v>
      </c>
      <c r="D462" s="41" t="s">
        <v>428</v>
      </c>
      <c r="E462" s="25" t="s">
        <v>375</v>
      </c>
      <c r="F462" s="42">
        <v>38.4</v>
      </c>
      <c r="G462" s="76" t="s">
        <v>315</v>
      </c>
      <c r="H462" s="80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5">
        <v>15</v>
      </c>
      <c r="B463" s="39">
        <v>46049</v>
      </c>
      <c r="C463" s="75">
        <v>1</v>
      </c>
      <c r="D463" s="41" t="s">
        <v>428</v>
      </c>
      <c r="E463" s="25" t="s">
        <v>140</v>
      </c>
      <c r="F463" s="42">
        <v>144</v>
      </c>
      <c r="G463" s="76" t="s">
        <v>315</v>
      </c>
      <c r="H463" s="80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5">
        <v>15</v>
      </c>
      <c r="B464" s="39">
        <v>46049</v>
      </c>
      <c r="C464" s="75">
        <v>1</v>
      </c>
      <c r="D464" s="41" t="s">
        <v>428</v>
      </c>
      <c r="E464" s="25" t="s">
        <v>142</v>
      </c>
      <c r="F464" s="42">
        <v>3.7</v>
      </c>
      <c r="G464" s="76" t="s">
        <v>315</v>
      </c>
      <c r="H464" s="80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5">
        <v>15</v>
      </c>
      <c r="B465" s="39">
        <v>46049</v>
      </c>
      <c r="C465" s="75">
        <v>1</v>
      </c>
      <c r="D465" s="41" t="s">
        <v>428</v>
      </c>
      <c r="E465" s="25" t="s">
        <v>143</v>
      </c>
      <c r="F465" s="42">
        <v>116</v>
      </c>
      <c r="G465" s="76" t="s">
        <v>315</v>
      </c>
      <c r="H465" s="80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5">
        <v>16</v>
      </c>
      <c r="B466" s="39">
        <v>46050</v>
      </c>
      <c r="C466" s="75">
        <v>1</v>
      </c>
      <c r="D466" s="41" t="s">
        <v>428</v>
      </c>
      <c r="E466" s="25" t="s">
        <v>361</v>
      </c>
      <c r="F466" s="42">
        <v>4.6399999999999997</v>
      </c>
      <c r="G466" s="76" t="s">
        <v>315</v>
      </c>
      <c r="H466" s="80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25">
      <c r="A467" s="75">
        <v>16</v>
      </c>
      <c r="B467" s="39">
        <v>46050</v>
      </c>
      <c r="C467" s="75">
        <v>1</v>
      </c>
      <c r="D467" s="41" t="s">
        <v>428</v>
      </c>
      <c r="E467" s="25" t="s">
        <v>125</v>
      </c>
      <c r="F467" s="42">
        <v>4.8</v>
      </c>
      <c r="G467" s="76" t="s">
        <v>315</v>
      </c>
      <c r="H467" s="80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5">
        <v>16</v>
      </c>
      <c r="B468" s="39">
        <v>46050</v>
      </c>
      <c r="C468" s="75">
        <v>1</v>
      </c>
      <c r="D468" s="41" t="s">
        <v>428</v>
      </c>
      <c r="E468" s="25" t="s">
        <v>137</v>
      </c>
      <c r="F468" s="42">
        <v>3.7829999999999999</v>
      </c>
      <c r="G468" s="76" t="s">
        <v>315</v>
      </c>
      <c r="H468" s="80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5">
        <v>16</v>
      </c>
      <c r="B469" s="39">
        <v>46050</v>
      </c>
      <c r="C469" s="75">
        <v>1</v>
      </c>
      <c r="D469" s="41" t="s">
        <v>428</v>
      </c>
      <c r="E469" s="25" t="s">
        <v>363</v>
      </c>
      <c r="F469" s="42">
        <v>0.29799999999999999</v>
      </c>
      <c r="G469" s="76" t="s">
        <v>315</v>
      </c>
      <c r="H469" s="80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5">
        <v>16</v>
      </c>
      <c r="B470" s="39">
        <v>46050</v>
      </c>
      <c r="C470" s="75">
        <v>1</v>
      </c>
      <c r="D470" s="41" t="s">
        <v>428</v>
      </c>
      <c r="E470" s="25" t="s">
        <v>134</v>
      </c>
      <c r="F470" s="42">
        <v>1.135</v>
      </c>
      <c r="G470" s="76" t="s">
        <v>315</v>
      </c>
      <c r="H470" s="80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5">
        <v>16</v>
      </c>
      <c r="B471" s="39">
        <v>46050</v>
      </c>
      <c r="C471" s="75">
        <v>1</v>
      </c>
      <c r="D471" s="41" t="s">
        <v>428</v>
      </c>
      <c r="E471" s="25" t="s">
        <v>138</v>
      </c>
      <c r="F471" s="42">
        <v>8.6</v>
      </c>
      <c r="G471" s="76" t="s">
        <v>315</v>
      </c>
      <c r="H471" s="80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5">
        <v>16</v>
      </c>
      <c r="B472" s="39">
        <v>46050</v>
      </c>
      <c r="C472" s="75">
        <v>1</v>
      </c>
      <c r="D472" s="41" t="s">
        <v>428</v>
      </c>
      <c r="E472" s="25" t="s">
        <v>364</v>
      </c>
      <c r="F472" s="42">
        <v>321</v>
      </c>
      <c r="G472" s="76" t="s">
        <v>315</v>
      </c>
      <c r="H472" s="80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5">
        <v>16</v>
      </c>
      <c r="B473" s="39">
        <v>46050</v>
      </c>
      <c r="C473" s="75">
        <v>1</v>
      </c>
      <c r="D473" s="41" t="s">
        <v>428</v>
      </c>
      <c r="E473" s="25" t="s">
        <v>126</v>
      </c>
      <c r="F473" s="42">
        <v>233</v>
      </c>
      <c r="G473" s="76" t="s">
        <v>315</v>
      </c>
      <c r="H473" s="80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5">
        <v>16</v>
      </c>
      <c r="B474" s="39">
        <v>46050</v>
      </c>
      <c r="C474" s="75">
        <v>1</v>
      </c>
      <c r="D474" s="41" t="s">
        <v>428</v>
      </c>
      <c r="E474" s="25" t="s">
        <v>127</v>
      </c>
      <c r="F474" s="42">
        <v>76</v>
      </c>
      <c r="G474" s="76" t="s">
        <v>315</v>
      </c>
      <c r="H474" s="80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5">
        <v>16</v>
      </c>
      <c r="B475" s="39">
        <v>46050</v>
      </c>
      <c r="C475" s="75">
        <v>1</v>
      </c>
      <c r="D475" s="41" t="s">
        <v>428</v>
      </c>
      <c r="E475" s="25" t="s">
        <v>124</v>
      </c>
      <c r="F475" s="42">
        <v>2.6</v>
      </c>
      <c r="G475" s="76" t="s">
        <v>315</v>
      </c>
      <c r="H475" s="80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5">
        <v>16</v>
      </c>
      <c r="B476" s="39">
        <v>46050</v>
      </c>
      <c r="C476" s="75">
        <v>1</v>
      </c>
      <c r="D476" s="41" t="s">
        <v>428</v>
      </c>
      <c r="E476" s="25" t="s">
        <v>366</v>
      </c>
      <c r="F476" s="42">
        <v>227</v>
      </c>
      <c r="G476" s="76" t="s">
        <v>315</v>
      </c>
      <c r="H476" s="80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5">
        <v>16</v>
      </c>
      <c r="B477" s="39">
        <v>46050</v>
      </c>
      <c r="C477" s="75">
        <v>1</v>
      </c>
      <c r="D477" s="41" t="s">
        <v>428</v>
      </c>
      <c r="E477" s="25" t="s">
        <v>139</v>
      </c>
      <c r="F477" s="42">
        <v>3.57</v>
      </c>
      <c r="G477" s="76" t="s">
        <v>315</v>
      </c>
      <c r="H477" s="80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5">
        <v>16</v>
      </c>
      <c r="B478" s="39">
        <v>46050</v>
      </c>
      <c r="C478" s="75">
        <v>1</v>
      </c>
      <c r="D478" s="41" t="s">
        <v>428</v>
      </c>
      <c r="E478" s="25" t="s">
        <v>118</v>
      </c>
      <c r="F478" s="42">
        <v>88</v>
      </c>
      <c r="G478" s="76" t="s">
        <v>315</v>
      </c>
      <c r="H478" s="80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5">
        <v>16</v>
      </c>
      <c r="B479" s="39">
        <v>46050</v>
      </c>
      <c r="C479" s="75">
        <v>1</v>
      </c>
      <c r="D479" s="41" t="s">
        <v>428</v>
      </c>
      <c r="E479" s="25" t="s">
        <v>367</v>
      </c>
      <c r="F479" s="42">
        <v>5.28</v>
      </c>
      <c r="G479" s="76" t="s">
        <v>315</v>
      </c>
      <c r="H479" s="80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25">
      <c r="A480" s="75">
        <v>16</v>
      </c>
      <c r="B480" s="39">
        <v>46050</v>
      </c>
      <c r="C480" s="75">
        <v>1</v>
      </c>
      <c r="D480" s="41" t="s">
        <v>428</v>
      </c>
      <c r="E480" s="25" t="s">
        <v>369</v>
      </c>
      <c r="F480" s="42">
        <v>1.99</v>
      </c>
      <c r="G480" s="76" t="s">
        <v>315</v>
      </c>
      <c r="H480" s="80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25">
      <c r="A481" s="75">
        <v>16</v>
      </c>
      <c r="B481" s="39">
        <v>46050</v>
      </c>
      <c r="C481" s="75">
        <v>1</v>
      </c>
      <c r="D481" s="41" t="s">
        <v>428</v>
      </c>
      <c r="E481" s="25" t="s">
        <v>135</v>
      </c>
      <c r="F481" s="42">
        <v>6.9</v>
      </c>
      <c r="G481" s="76" t="s">
        <v>315</v>
      </c>
      <c r="H481" s="80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25">
      <c r="A482" s="75">
        <v>16</v>
      </c>
      <c r="B482" s="39">
        <v>46050</v>
      </c>
      <c r="C482" s="75">
        <v>1</v>
      </c>
      <c r="D482" s="41" t="s">
        <v>428</v>
      </c>
      <c r="E482" s="25" t="s">
        <v>128</v>
      </c>
      <c r="F482" s="42">
        <v>157</v>
      </c>
      <c r="G482" s="76" t="s">
        <v>315</v>
      </c>
      <c r="H482" s="80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25">
      <c r="A483" s="75">
        <v>16</v>
      </c>
      <c r="B483" s="39">
        <v>46050</v>
      </c>
      <c r="C483" s="75">
        <v>1</v>
      </c>
      <c r="D483" s="41" t="s">
        <v>428</v>
      </c>
      <c r="E483" s="25" t="s">
        <v>122</v>
      </c>
      <c r="F483" s="42">
        <v>33</v>
      </c>
      <c r="G483" s="76" t="s">
        <v>315</v>
      </c>
      <c r="H483" s="80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25">
      <c r="A484" s="75">
        <v>16</v>
      </c>
      <c r="B484" s="39">
        <v>46050</v>
      </c>
      <c r="C484" s="75">
        <v>1</v>
      </c>
      <c r="D484" s="41" t="s">
        <v>428</v>
      </c>
      <c r="E484" s="25" t="s">
        <v>144</v>
      </c>
      <c r="F484" s="42">
        <v>75</v>
      </c>
      <c r="G484" s="76" t="s">
        <v>315</v>
      </c>
      <c r="H484" s="80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25">
      <c r="A485" s="75">
        <v>16</v>
      </c>
      <c r="B485" s="39">
        <v>46050</v>
      </c>
      <c r="C485" s="75">
        <v>1</v>
      </c>
      <c r="D485" s="41" t="s">
        <v>428</v>
      </c>
      <c r="E485" s="25" t="s">
        <v>370</v>
      </c>
      <c r="F485" s="42">
        <v>140</v>
      </c>
      <c r="G485" s="76" t="s">
        <v>315</v>
      </c>
      <c r="H485" s="80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25">
      <c r="A486" s="75">
        <v>16</v>
      </c>
      <c r="B486" s="39">
        <v>46050</v>
      </c>
      <c r="C486" s="75">
        <v>1</v>
      </c>
      <c r="D486" s="41" t="s">
        <v>428</v>
      </c>
      <c r="E486" s="25" t="s">
        <v>132</v>
      </c>
      <c r="F486" s="42">
        <v>118</v>
      </c>
      <c r="G486" s="76" t="s">
        <v>315</v>
      </c>
      <c r="H486" s="80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25">
      <c r="A487" s="75">
        <v>16</v>
      </c>
      <c r="B487" s="39">
        <v>46050</v>
      </c>
      <c r="C487" s="75">
        <v>1</v>
      </c>
      <c r="D487" s="41" t="s">
        <v>428</v>
      </c>
      <c r="E487" s="25" t="s">
        <v>133</v>
      </c>
      <c r="F487" s="42">
        <v>75</v>
      </c>
      <c r="G487" s="76" t="s">
        <v>315</v>
      </c>
      <c r="H487" s="80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25">
      <c r="A488" s="75">
        <v>16</v>
      </c>
      <c r="B488" s="39">
        <v>46050</v>
      </c>
      <c r="C488" s="75">
        <v>1</v>
      </c>
      <c r="D488" s="41" t="s">
        <v>428</v>
      </c>
      <c r="E488" s="25" t="s">
        <v>371</v>
      </c>
      <c r="F488" s="42">
        <v>159</v>
      </c>
      <c r="G488" s="76" t="s">
        <v>315</v>
      </c>
      <c r="H488" s="80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25">
      <c r="A489" s="75">
        <v>16</v>
      </c>
      <c r="B489" s="39">
        <v>46050</v>
      </c>
      <c r="C489" s="75">
        <v>1</v>
      </c>
      <c r="D489" s="41" t="s">
        <v>428</v>
      </c>
      <c r="E489" s="25" t="s">
        <v>372</v>
      </c>
      <c r="F489" s="42">
        <v>57</v>
      </c>
      <c r="G489" s="76" t="s">
        <v>315</v>
      </c>
      <c r="H489" s="80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25">
      <c r="A490" s="75">
        <v>16</v>
      </c>
      <c r="B490" s="39">
        <v>46050</v>
      </c>
      <c r="C490" s="75">
        <v>1</v>
      </c>
      <c r="D490" s="41" t="s">
        <v>428</v>
      </c>
      <c r="E490" s="25" t="s">
        <v>129</v>
      </c>
      <c r="F490" s="42">
        <v>46</v>
      </c>
      <c r="G490" s="76" t="s">
        <v>315</v>
      </c>
      <c r="H490" s="80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25">
      <c r="A491" s="75">
        <v>16</v>
      </c>
      <c r="B491" s="39">
        <v>46050</v>
      </c>
      <c r="C491" s="75">
        <v>1</v>
      </c>
      <c r="D491" s="41" t="s">
        <v>428</v>
      </c>
      <c r="E491" s="25" t="s">
        <v>131</v>
      </c>
      <c r="F491" s="42">
        <v>31</v>
      </c>
      <c r="G491" s="76" t="s">
        <v>315</v>
      </c>
      <c r="H491" s="80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25">
      <c r="A492" s="75">
        <v>16</v>
      </c>
      <c r="B492" s="39">
        <v>46050</v>
      </c>
      <c r="C492" s="75">
        <v>1</v>
      </c>
      <c r="D492" s="41" t="s">
        <v>428</v>
      </c>
      <c r="E492" s="25" t="s">
        <v>373</v>
      </c>
      <c r="F492" s="42">
        <v>1.02</v>
      </c>
      <c r="G492" s="76" t="s">
        <v>315</v>
      </c>
      <c r="H492" s="80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25">
      <c r="A493" s="75">
        <v>16</v>
      </c>
      <c r="B493" s="39">
        <v>46050</v>
      </c>
      <c r="C493" s="75">
        <v>1</v>
      </c>
      <c r="D493" s="41" t="s">
        <v>428</v>
      </c>
      <c r="E493" s="25" t="s">
        <v>375</v>
      </c>
      <c r="F493" s="42">
        <v>34.4</v>
      </c>
      <c r="G493" s="76" t="s">
        <v>315</v>
      </c>
      <c r="H493" s="80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25">
      <c r="A494" s="75">
        <v>16</v>
      </c>
      <c r="B494" s="39">
        <v>46050</v>
      </c>
      <c r="C494" s="75">
        <v>1</v>
      </c>
      <c r="D494" s="41" t="s">
        <v>428</v>
      </c>
      <c r="E494" s="25" t="s">
        <v>140</v>
      </c>
      <c r="F494" s="42">
        <v>145</v>
      </c>
      <c r="G494" s="76" t="s">
        <v>315</v>
      </c>
      <c r="H494" s="80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25">
      <c r="A495" s="75">
        <v>16</v>
      </c>
      <c r="B495" s="39">
        <v>46050</v>
      </c>
      <c r="C495" s="75">
        <v>1</v>
      </c>
      <c r="D495" s="41" t="s">
        <v>428</v>
      </c>
      <c r="E495" s="25" t="s">
        <v>142</v>
      </c>
      <c r="F495" s="42">
        <v>3.7</v>
      </c>
      <c r="G495" s="76" t="s">
        <v>315</v>
      </c>
      <c r="H495" s="80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25">
      <c r="A496" s="75">
        <v>16</v>
      </c>
      <c r="B496" s="39">
        <v>46050</v>
      </c>
      <c r="C496" s="75">
        <v>1</v>
      </c>
      <c r="D496" s="41" t="s">
        <v>428</v>
      </c>
      <c r="E496" s="25" t="s">
        <v>143</v>
      </c>
      <c r="F496" s="42">
        <v>120</v>
      </c>
      <c r="G496" s="76" t="s">
        <v>315</v>
      </c>
      <c r="H496" s="80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25">
      <c r="A497" s="75">
        <v>17</v>
      </c>
      <c r="B497" s="39">
        <v>46051</v>
      </c>
      <c r="C497" s="75">
        <v>1</v>
      </c>
      <c r="D497" s="41" t="s">
        <v>428</v>
      </c>
      <c r="E497" s="25" t="s">
        <v>361</v>
      </c>
      <c r="F497" s="42">
        <v>4.57</v>
      </c>
      <c r="G497" s="76" t="s">
        <v>315</v>
      </c>
      <c r="H497" s="80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25">
      <c r="A498" s="75">
        <v>17</v>
      </c>
      <c r="B498" s="39">
        <v>46051</v>
      </c>
      <c r="C498" s="75">
        <v>1</v>
      </c>
      <c r="D498" s="41" t="s">
        <v>428</v>
      </c>
      <c r="E498" s="25" t="s">
        <v>125</v>
      </c>
      <c r="F498" s="42">
        <v>4.8</v>
      </c>
      <c r="G498" s="76" t="s">
        <v>315</v>
      </c>
      <c r="H498" s="80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25">
      <c r="A499" s="75">
        <v>17</v>
      </c>
      <c r="B499" s="39">
        <v>46051</v>
      </c>
      <c r="C499" s="75">
        <v>1</v>
      </c>
      <c r="D499" s="41" t="s">
        <v>428</v>
      </c>
      <c r="E499" s="25" t="s">
        <v>137</v>
      </c>
      <c r="F499" s="42">
        <v>3.89</v>
      </c>
      <c r="G499" s="76" t="s">
        <v>315</v>
      </c>
      <c r="H499" s="80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25">
      <c r="A500" s="75">
        <v>17</v>
      </c>
      <c r="B500" s="39">
        <v>46051</v>
      </c>
      <c r="C500" s="75">
        <v>1</v>
      </c>
      <c r="D500" s="41" t="s">
        <v>428</v>
      </c>
      <c r="E500" s="25" t="s">
        <v>363</v>
      </c>
      <c r="F500" s="42">
        <v>0.28699999999999998</v>
      </c>
      <c r="G500" s="76" t="s">
        <v>315</v>
      </c>
      <c r="H500" s="80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25">
      <c r="A501" s="75">
        <v>17</v>
      </c>
      <c r="B501" s="39">
        <v>46051</v>
      </c>
      <c r="C501" s="75">
        <v>1</v>
      </c>
      <c r="D501" s="41" t="s">
        <v>428</v>
      </c>
      <c r="E501" s="25" t="s">
        <v>134</v>
      </c>
      <c r="F501" s="42">
        <v>1.18</v>
      </c>
      <c r="G501" s="76" t="s">
        <v>315</v>
      </c>
      <c r="H501" s="80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5">
        <v>17</v>
      </c>
      <c r="B502" s="39">
        <v>46051</v>
      </c>
      <c r="C502" s="75">
        <v>1</v>
      </c>
      <c r="D502" s="41" t="s">
        <v>428</v>
      </c>
      <c r="E502" s="25" t="s">
        <v>138</v>
      </c>
      <c r="F502" s="42">
        <v>8.6</v>
      </c>
      <c r="G502" s="76" t="s">
        <v>315</v>
      </c>
      <c r="H502" s="80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5">
        <v>17</v>
      </c>
      <c r="B503" s="39">
        <v>46051</v>
      </c>
      <c r="C503" s="75">
        <v>1</v>
      </c>
      <c r="D503" s="41" t="s">
        <v>428</v>
      </c>
      <c r="E503" s="25" t="s">
        <v>364</v>
      </c>
      <c r="F503" s="42">
        <v>331</v>
      </c>
      <c r="G503" s="76" t="s">
        <v>315</v>
      </c>
      <c r="H503" s="80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5">
        <v>17</v>
      </c>
      <c r="B504" s="39">
        <v>46051</v>
      </c>
      <c r="C504" s="75">
        <v>1</v>
      </c>
      <c r="D504" s="41" t="s">
        <v>428</v>
      </c>
      <c r="E504" s="25" t="s">
        <v>126</v>
      </c>
      <c r="F504" s="42">
        <v>226</v>
      </c>
      <c r="G504" s="76" t="s">
        <v>315</v>
      </c>
      <c r="H504" s="80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5">
        <v>17</v>
      </c>
      <c r="B505" s="39">
        <v>46051</v>
      </c>
      <c r="C505" s="75">
        <v>1</v>
      </c>
      <c r="D505" s="41" t="s">
        <v>428</v>
      </c>
      <c r="E505" s="25" t="s">
        <v>127</v>
      </c>
      <c r="F505" s="42">
        <v>76</v>
      </c>
      <c r="G505" s="76" t="s">
        <v>315</v>
      </c>
      <c r="H505" s="80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5">
        <v>17</v>
      </c>
      <c r="B506" s="39">
        <v>46051</v>
      </c>
      <c r="C506" s="75">
        <v>1</v>
      </c>
      <c r="D506" s="41" t="s">
        <v>428</v>
      </c>
      <c r="E506" s="25" t="s">
        <v>124</v>
      </c>
      <c r="F506" s="42">
        <v>2.62</v>
      </c>
      <c r="G506" s="76" t="s">
        <v>315</v>
      </c>
      <c r="H506" s="80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5">
        <v>17</v>
      </c>
      <c r="B507" s="39">
        <v>46051</v>
      </c>
      <c r="C507" s="75">
        <v>1</v>
      </c>
      <c r="D507" s="41" t="s">
        <v>428</v>
      </c>
      <c r="E507" s="25" t="s">
        <v>366</v>
      </c>
      <c r="F507" s="42">
        <v>228</v>
      </c>
      <c r="G507" s="76" t="s">
        <v>315</v>
      </c>
      <c r="H507" s="80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5">
        <v>17</v>
      </c>
      <c r="B508" s="39">
        <v>46051</v>
      </c>
      <c r="C508" s="75">
        <v>1</v>
      </c>
      <c r="D508" s="41" t="s">
        <v>428</v>
      </c>
      <c r="E508" s="25" t="s">
        <v>139</v>
      </c>
      <c r="F508" s="42">
        <v>3.61</v>
      </c>
      <c r="G508" s="76" t="s">
        <v>315</v>
      </c>
      <c r="H508" s="80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5">
        <v>17</v>
      </c>
      <c r="B509" s="39">
        <v>46051</v>
      </c>
      <c r="C509" s="75">
        <v>1</v>
      </c>
      <c r="D509" s="41" t="s">
        <v>428</v>
      </c>
      <c r="E509" s="25" t="s">
        <v>118</v>
      </c>
      <c r="F509" s="42">
        <v>87</v>
      </c>
      <c r="G509" s="76" t="s">
        <v>315</v>
      </c>
      <c r="H509" s="80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5">
        <v>17</v>
      </c>
      <c r="B510" s="39">
        <v>46051</v>
      </c>
      <c r="C510" s="75">
        <v>1</v>
      </c>
      <c r="D510" s="41" t="s">
        <v>428</v>
      </c>
      <c r="E510" s="25" t="s">
        <v>367</v>
      </c>
      <c r="F510" s="42">
        <v>5.12</v>
      </c>
      <c r="G510" s="76" t="s">
        <v>315</v>
      </c>
      <c r="H510" s="80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5">
        <v>17</v>
      </c>
      <c r="B511" s="39">
        <v>46051</v>
      </c>
      <c r="C511" s="75">
        <v>1</v>
      </c>
      <c r="D511" s="41" t="s">
        <v>428</v>
      </c>
      <c r="E511" s="25" t="s">
        <v>369</v>
      </c>
      <c r="F511" s="42">
        <v>2.1</v>
      </c>
      <c r="G511" s="76" t="s">
        <v>315</v>
      </c>
      <c r="H511" s="80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5">
        <v>17</v>
      </c>
      <c r="B512" s="39">
        <v>46051</v>
      </c>
      <c r="C512" s="75">
        <v>1</v>
      </c>
      <c r="D512" s="41" t="s">
        <v>428</v>
      </c>
      <c r="E512" s="25" t="s">
        <v>135</v>
      </c>
      <c r="F512" s="42">
        <v>6.8</v>
      </c>
      <c r="G512" s="76" t="s">
        <v>315</v>
      </c>
      <c r="H512" s="80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5">
        <v>17</v>
      </c>
      <c r="B513" s="39">
        <v>46051</v>
      </c>
      <c r="C513" s="75">
        <v>1</v>
      </c>
      <c r="D513" s="41" t="s">
        <v>428</v>
      </c>
      <c r="E513" s="25" t="s">
        <v>128</v>
      </c>
      <c r="F513" s="42">
        <v>155</v>
      </c>
      <c r="G513" s="76" t="s">
        <v>315</v>
      </c>
      <c r="H513" s="80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5">
        <v>17</v>
      </c>
      <c r="B514" s="39">
        <v>46051</v>
      </c>
      <c r="C514" s="75">
        <v>1</v>
      </c>
      <c r="D514" s="41" t="s">
        <v>428</v>
      </c>
      <c r="E514" s="25" t="s">
        <v>122</v>
      </c>
      <c r="F514" s="42">
        <v>32</v>
      </c>
      <c r="G514" s="76" t="s">
        <v>315</v>
      </c>
      <c r="H514" s="80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5">
        <v>17</v>
      </c>
      <c r="B515" s="39">
        <v>46051</v>
      </c>
      <c r="C515" s="75">
        <v>1</v>
      </c>
      <c r="D515" s="41" t="s">
        <v>428</v>
      </c>
      <c r="E515" s="25" t="s">
        <v>144</v>
      </c>
      <c r="F515" s="42">
        <v>75</v>
      </c>
      <c r="G515" s="76" t="s">
        <v>315</v>
      </c>
      <c r="H515" s="80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5">
        <v>17</v>
      </c>
      <c r="B516" s="39">
        <v>46051</v>
      </c>
      <c r="C516" s="75">
        <v>1</v>
      </c>
      <c r="D516" s="41" t="s">
        <v>428</v>
      </c>
      <c r="E516" s="25" t="s">
        <v>370</v>
      </c>
      <c r="F516" s="42">
        <v>141</v>
      </c>
      <c r="G516" s="76" t="s">
        <v>315</v>
      </c>
      <c r="H516" s="80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5">
        <v>17</v>
      </c>
      <c r="B517" s="39">
        <v>46051</v>
      </c>
      <c r="C517" s="75">
        <v>1</v>
      </c>
      <c r="D517" s="41" t="s">
        <v>428</v>
      </c>
      <c r="E517" s="25" t="s">
        <v>132</v>
      </c>
      <c r="F517" s="42">
        <v>109</v>
      </c>
      <c r="G517" s="76" t="s">
        <v>315</v>
      </c>
      <c r="H517" s="80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5">
        <v>17</v>
      </c>
      <c r="B518" s="39">
        <v>46051</v>
      </c>
      <c r="C518" s="75">
        <v>1</v>
      </c>
      <c r="D518" s="41" t="s">
        <v>428</v>
      </c>
      <c r="E518" s="25" t="s">
        <v>133</v>
      </c>
      <c r="F518" s="42">
        <v>80</v>
      </c>
      <c r="G518" s="76" t="s">
        <v>315</v>
      </c>
      <c r="H518" s="80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5">
        <v>17</v>
      </c>
      <c r="B519" s="39">
        <v>46051</v>
      </c>
      <c r="C519" s="75">
        <v>1</v>
      </c>
      <c r="D519" s="41" t="s">
        <v>428</v>
      </c>
      <c r="E519" s="25" t="s">
        <v>371</v>
      </c>
      <c r="F519" s="42">
        <v>158</v>
      </c>
      <c r="G519" s="76" t="s">
        <v>315</v>
      </c>
      <c r="H519" s="80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5">
        <v>17</v>
      </c>
      <c r="B520" s="39">
        <v>46051</v>
      </c>
      <c r="C520" s="75">
        <v>1</v>
      </c>
      <c r="D520" s="41" t="s">
        <v>428</v>
      </c>
      <c r="E520" s="25" t="s">
        <v>372</v>
      </c>
      <c r="F520" s="42">
        <v>60</v>
      </c>
      <c r="G520" s="76" t="s">
        <v>315</v>
      </c>
      <c r="H520" s="80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5">
        <v>17</v>
      </c>
      <c r="B521" s="39">
        <v>46051</v>
      </c>
      <c r="C521" s="75">
        <v>1</v>
      </c>
      <c r="D521" s="41" t="s">
        <v>428</v>
      </c>
      <c r="E521" s="25" t="s">
        <v>129</v>
      </c>
      <c r="F521" s="42">
        <v>47</v>
      </c>
      <c r="G521" s="76" t="s">
        <v>315</v>
      </c>
      <c r="H521" s="80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5">
        <v>17</v>
      </c>
      <c r="B522" s="39">
        <v>46051</v>
      </c>
      <c r="C522" s="75">
        <v>1</v>
      </c>
      <c r="D522" s="41" t="s">
        <v>428</v>
      </c>
      <c r="E522" s="25" t="s">
        <v>131</v>
      </c>
      <c r="F522" s="42">
        <v>30</v>
      </c>
      <c r="G522" s="76" t="s">
        <v>315</v>
      </c>
      <c r="H522" s="80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5">
        <v>17</v>
      </c>
      <c r="B523" s="39">
        <v>46051</v>
      </c>
      <c r="C523" s="75">
        <v>1</v>
      </c>
      <c r="D523" s="41" t="s">
        <v>428</v>
      </c>
      <c r="E523" s="25" t="s">
        <v>373</v>
      </c>
      <c r="F523" s="42">
        <v>1.1200000000000001</v>
      </c>
      <c r="G523" s="76" t="s">
        <v>315</v>
      </c>
      <c r="H523" s="80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5">
        <v>17</v>
      </c>
      <c r="B524" s="39">
        <v>46051</v>
      </c>
      <c r="C524" s="75">
        <v>1</v>
      </c>
      <c r="D524" s="41" t="s">
        <v>428</v>
      </c>
      <c r="E524" s="25" t="s">
        <v>375</v>
      </c>
      <c r="F524" s="42">
        <v>34.6</v>
      </c>
      <c r="G524" s="76" t="s">
        <v>315</v>
      </c>
      <c r="H524" s="80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5">
        <v>17</v>
      </c>
      <c r="B525" s="39">
        <v>46051</v>
      </c>
      <c r="C525" s="75">
        <v>1</v>
      </c>
      <c r="D525" s="41" t="s">
        <v>428</v>
      </c>
      <c r="E525" s="25" t="s">
        <v>140</v>
      </c>
      <c r="F525" s="42">
        <v>146</v>
      </c>
      <c r="G525" s="76" t="s">
        <v>315</v>
      </c>
      <c r="H525" s="80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5">
        <v>17</v>
      </c>
      <c r="B526" s="39">
        <v>46051</v>
      </c>
      <c r="C526" s="75">
        <v>1</v>
      </c>
      <c r="D526" s="41" t="s">
        <v>428</v>
      </c>
      <c r="E526" s="25" t="s">
        <v>142</v>
      </c>
      <c r="F526" s="42">
        <v>3.7</v>
      </c>
      <c r="G526" s="76" t="s">
        <v>315</v>
      </c>
      <c r="H526" s="80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5">
        <v>17</v>
      </c>
      <c r="B527" s="39">
        <v>46051</v>
      </c>
      <c r="C527" s="75">
        <v>1</v>
      </c>
      <c r="D527" s="41" t="s">
        <v>428</v>
      </c>
      <c r="E527" s="25" t="s">
        <v>143</v>
      </c>
      <c r="F527" s="42">
        <v>116</v>
      </c>
      <c r="G527" s="76" t="s">
        <v>315</v>
      </c>
      <c r="H527" s="80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5">
        <v>18</v>
      </c>
      <c r="B528" s="39">
        <v>46052</v>
      </c>
      <c r="C528" s="75">
        <v>1</v>
      </c>
      <c r="D528" s="41" t="s">
        <v>428</v>
      </c>
      <c r="E528" s="25" t="s">
        <v>361</v>
      </c>
      <c r="F528" s="42">
        <v>4.53</v>
      </c>
      <c r="G528" s="76" t="s">
        <v>315</v>
      </c>
      <c r="H528" s="80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25">
      <c r="A529" s="75">
        <v>18</v>
      </c>
      <c r="B529" s="39">
        <v>46052</v>
      </c>
      <c r="C529" s="75">
        <v>1</v>
      </c>
      <c r="D529" s="41" t="s">
        <v>428</v>
      </c>
      <c r="E529" s="25" t="s">
        <v>125</v>
      </c>
      <c r="F529" s="42">
        <v>4.7</v>
      </c>
      <c r="G529" s="76" t="s">
        <v>315</v>
      </c>
      <c r="H529" s="80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5">
        <v>18</v>
      </c>
      <c r="B530" s="39">
        <v>46052</v>
      </c>
      <c r="C530" s="75">
        <v>1</v>
      </c>
      <c r="D530" s="41" t="s">
        <v>428</v>
      </c>
      <c r="E530" s="25" t="s">
        <v>137</v>
      </c>
      <c r="F530" s="42">
        <v>3.8860000000000001</v>
      </c>
      <c r="G530" s="76" t="s">
        <v>315</v>
      </c>
      <c r="H530" s="80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5">
        <v>18</v>
      </c>
      <c r="B531" s="39">
        <v>46052</v>
      </c>
      <c r="C531" s="75">
        <v>1</v>
      </c>
      <c r="D531" s="41" t="s">
        <v>428</v>
      </c>
      <c r="E531" s="25" t="s">
        <v>363</v>
      </c>
      <c r="F531" s="42">
        <v>0.30299999999999999</v>
      </c>
      <c r="G531" s="76" t="s">
        <v>315</v>
      </c>
      <c r="H531" s="80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5">
        <v>18</v>
      </c>
      <c r="B532" s="39">
        <v>46052</v>
      </c>
      <c r="C532" s="75">
        <v>1</v>
      </c>
      <c r="D532" s="41" t="s">
        <v>428</v>
      </c>
      <c r="E532" s="25" t="s">
        <v>134</v>
      </c>
      <c r="F532" s="42">
        <v>1.137</v>
      </c>
      <c r="G532" s="76" t="s">
        <v>315</v>
      </c>
      <c r="H532" s="80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5">
        <v>18</v>
      </c>
      <c r="B533" s="39">
        <v>46052</v>
      </c>
      <c r="C533" s="75">
        <v>1</v>
      </c>
      <c r="D533" s="41" t="s">
        <v>428</v>
      </c>
      <c r="E533" s="25" t="s">
        <v>138</v>
      </c>
      <c r="F533" s="42">
        <v>8.6999999999999993</v>
      </c>
      <c r="G533" s="76" t="s">
        <v>315</v>
      </c>
      <c r="H533" s="80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5">
        <v>18</v>
      </c>
      <c r="B534" s="39">
        <v>46052</v>
      </c>
      <c r="C534" s="75">
        <v>1</v>
      </c>
      <c r="D534" s="41" t="s">
        <v>428</v>
      </c>
      <c r="E534" s="25" t="s">
        <v>364</v>
      </c>
      <c r="F534" s="42">
        <v>323</v>
      </c>
      <c r="G534" s="76" t="s">
        <v>315</v>
      </c>
      <c r="H534" s="80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5">
        <v>18</v>
      </c>
      <c r="B535" s="39">
        <v>46052</v>
      </c>
      <c r="C535" s="75">
        <v>1</v>
      </c>
      <c r="D535" s="41" t="s">
        <v>428</v>
      </c>
      <c r="E535" s="25" t="s">
        <v>126</v>
      </c>
      <c r="F535" s="42">
        <v>238</v>
      </c>
      <c r="G535" s="76" t="s">
        <v>315</v>
      </c>
      <c r="H535" s="80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5">
        <v>18</v>
      </c>
      <c r="B536" s="39">
        <v>46052</v>
      </c>
      <c r="C536" s="75">
        <v>1</v>
      </c>
      <c r="D536" s="41" t="s">
        <v>428</v>
      </c>
      <c r="E536" s="25" t="s">
        <v>127</v>
      </c>
      <c r="F536" s="42">
        <v>78</v>
      </c>
      <c r="G536" s="76" t="s">
        <v>315</v>
      </c>
      <c r="H536" s="80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5">
        <v>18</v>
      </c>
      <c r="B537" s="39">
        <v>46052</v>
      </c>
      <c r="C537" s="75">
        <v>1</v>
      </c>
      <c r="D537" s="41" t="s">
        <v>428</v>
      </c>
      <c r="E537" s="25" t="s">
        <v>124</v>
      </c>
      <c r="F537" s="42">
        <v>2.69</v>
      </c>
      <c r="G537" s="76" t="s">
        <v>315</v>
      </c>
      <c r="H537" s="80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5">
        <v>18</v>
      </c>
      <c r="B538" s="39">
        <v>46052</v>
      </c>
      <c r="C538" s="75">
        <v>1</v>
      </c>
      <c r="D538" s="41" t="s">
        <v>428</v>
      </c>
      <c r="E538" s="25" t="s">
        <v>366</v>
      </c>
      <c r="F538" s="42">
        <v>229</v>
      </c>
      <c r="G538" s="76" t="s">
        <v>315</v>
      </c>
      <c r="H538" s="80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5">
        <v>18</v>
      </c>
      <c r="B539" s="39">
        <v>46052</v>
      </c>
      <c r="C539" s="75">
        <v>1</v>
      </c>
      <c r="D539" s="41" t="s">
        <v>428</v>
      </c>
      <c r="E539" s="25" t="s">
        <v>139</v>
      </c>
      <c r="F539" s="42">
        <v>3.52</v>
      </c>
      <c r="G539" s="76" t="s">
        <v>315</v>
      </c>
      <c r="H539" s="80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5">
        <v>18</v>
      </c>
      <c r="B540" s="39">
        <v>46052</v>
      </c>
      <c r="C540" s="75">
        <v>1</v>
      </c>
      <c r="D540" s="41" t="s">
        <v>428</v>
      </c>
      <c r="E540" s="25" t="s">
        <v>118</v>
      </c>
      <c r="F540" s="42">
        <v>87</v>
      </c>
      <c r="G540" s="76" t="s">
        <v>315</v>
      </c>
      <c r="H540" s="80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5">
        <v>18</v>
      </c>
      <c r="B541" s="39">
        <v>46052</v>
      </c>
      <c r="C541" s="75">
        <v>1</v>
      </c>
      <c r="D541" s="41" t="s">
        <v>428</v>
      </c>
      <c r="E541" s="25" t="s">
        <v>367</v>
      </c>
      <c r="F541" s="42">
        <v>5.25</v>
      </c>
      <c r="G541" s="76" t="s">
        <v>315</v>
      </c>
      <c r="H541" s="80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5">
        <v>18</v>
      </c>
      <c r="B542" s="39">
        <v>46052</v>
      </c>
      <c r="C542" s="75">
        <v>1</v>
      </c>
      <c r="D542" s="41" t="s">
        <v>428</v>
      </c>
      <c r="E542" s="25" t="s">
        <v>369</v>
      </c>
      <c r="F542" s="42">
        <v>1.98</v>
      </c>
      <c r="G542" s="76" t="s">
        <v>315</v>
      </c>
      <c r="H542" s="80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5">
        <v>18</v>
      </c>
      <c r="B543" s="39">
        <v>46052</v>
      </c>
      <c r="C543" s="75">
        <v>1</v>
      </c>
      <c r="D543" s="41" t="s">
        <v>428</v>
      </c>
      <c r="E543" s="25" t="s">
        <v>135</v>
      </c>
      <c r="F543" s="42">
        <v>6.8</v>
      </c>
      <c r="G543" s="76" t="s">
        <v>315</v>
      </c>
      <c r="H543" s="80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5">
        <v>18</v>
      </c>
      <c r="B544" s="39">
        <v>46052</v>
      </c>
      <c r="C544" s="75">
        <v>1</v>
      </c>
      <c r="D544" s="41" t="s">
        <v>428</v>
      </c>
      <c r="E544" s="25" t="s">
        <v>128</v>
      </c>
      <c r="F544" s="42">
        <v>158</v>
      </c>
      <c r="G544" s="76" t="s">
        <v>315</v>
      </c>
      <c r="H544" s="80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5">
        <v>18</v>
      </c>
      <c r="B545" s="39">
        <v>46052</v>
      </c>
      <c r="C545" s="75">
        <v>1</v>
      </c>
      <c r="D545" s="41" t="s">
        <v>428</v>
      </c>
      <c r="E545" s="25" t="s">
        <v>122</v>
      </c>
      <c r="F545" s="42">
        <v>33</v>
      </c>
      <c r="G545" s="76" t="s">
        <v>315</v>
      </c>
      <c r="H545" s="80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5">
        <v>18</v>
      </c>
      <c r="B546" s="39">
        <v>46052</v>
      </c>
      <c r="C546" s="75">
        <v>1</v>
      </c>
      <c r="D546" s="41" t="s">
        <v>428</v>
      </c>
      <c r="E546" s="25" t="s">
        <v>144</v>
      </c>
      <c r="F546" s="42">
        <v>76</v>
      </c>
      <c r="G546" s="76" t="s">
        <v>315</v>
      </c>
      <c r="H546" s="80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5">
        <v>18</v>
      </c>
      <c r="B547" s="39">
        <v>46052</v>
      </c>
      <c r="C547" s="75">
        <v>1</v>
      </c>
      <c r="D547" s="41" t="s">
        <v>428</v>
      </c>
      <c r="E547" s="25" t="s">
        <v>370</v>
      </c>
      <c r="F547" s="42">
        <v>140</v>
      </c>
      <c r="G547" s="76" t="s">
        <v>315</v>
      </c>
      <c r="H547" s="80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5">
        <v>18</v>
      </c>
      <c r="B548" s="39">
        <v>46052</v>
      </c>
      <c r="C548" s="75">
        <v>1</v>
      </c>
      <c r="D548" s="41" t="s">
        <v>428</v>
      </c>
      <c r="E548" s="25" t="s">
        <v>132</v>
      </c>
      <c r="F548" s="42">
        <v>112</v>
      </c>
      <c r="G548" s="76" t="s">
        <v>315</v>
      </c>
      <c r="H548" s="80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5">
        <v>18</v>
      </c>
      <c r="B549" s="39">
        <v>46052</v>
      </c>
      <c r="C549" s="75">
        <v>1</v>
      </c>
      <c r="D549" s="41" t="s">
        <v>428</v>
      </c>
      <c r="E549" s="25" t="s">
        <v>133</v>
      </c>
      <c r="F549" s="42">
        <v>79</v>
      </c>
      <c r="G549" s="76" t="s">
        <v>315</v>
      </c>
      <c r="H549" s="80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5">
        <v>18</v>
      </c>
      <c r="B550" s="39">
        <v>46052</v>
      </c>
      <c r="C550" s="75">
        <v>1</v>
      </c>
      <c r="D550" s="41" t="s">
        <v>428</v>
      </c>
      <c r="E550" s="25" t="s">
        <v>371</v>
      </c>
      <c r="F550" s="42">
        <v>154</v>
      </c>
      <c r="G550" s="76" t="s">
        <v>315</v>
      </c>
      <c r="H550" s="80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5">
        <v>18</v>
      </c>
      <c r="B551" s="39">
        <v>46052</v>
      </c>
      <c r="C551" s="75">
        <v>1</v>
      </c>
      <c r="D551" s="41" t="s">
        <v>428</v>
      </c>
      <c r="E551" s="25" t="s">
        <v>372</v>
      </c>
      <c r="F551" s="42">
        <v>60</v>
      </c>
      <c r="G551" s="76" t="s">
        <v>315</v>
      </c>
      <c r="H551" s="80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5">
        <v>18</v>
      </c>
      <c r="B552" s="39">
        <v>46052</v>
      </c>
      <c r="C552" s="75">
        <v>1</v>
      </c>
      <c r="D552" s="41" t="s">
        <v>428</v>
      </c>
      <c r="E552" s="25" t="s">
        <v>129</v>
      </c>
      <c r="F552" s="42">
        <v>47</v>
      </c>
      <c r="G552" s="76" t="s">
        <v>315</v>
      </c>
      <c r="H552" s="80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5">
        <v>18</v>
      </c>
      <c r="B553" s="39">
        <v>46052</v>
      </c>
      <c r="C553" s="75">
        <v>1</v>
      </c>
      <c r="D553" s="41" t="s">
        <v>428</v>
      </c>
      <c r="E553" s="25" t="s">
        <v>131</v>
      </c>
      <c r="F553" s="42">
        <v>30</v>
      </c>
      <c r="G553" s="76" t="s">
        <v>315</v>
      </c>
      <c r="H553" s="80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5">
        <v>18</v>
      </c>
      <c r="B554" s="39">
        <v>46052</v>
      </c>
      <c r="C554" s="75">
        <v>1</v>
      </c>
      <c r="D554" s="41" t="s">
        <v>428</v>
      </c>
      <c r="E554" s="25" t="s">
        <v>373</v>
      </c>
      <c r="F554" s="42">
        <v>1.02</v>
      </c>
      <c r="G554" s="76" t="s">
        <v>315</v>
      </c>
      <c r="H554" s="80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5">
        <v>18</v>
      </c>
      <c r="B555" s="39">
        <v>46052</v>
      </c>
      <c r="C555" s="75">
        <v>1</v>
      </c>
      <c r="D555" s="41" t="s">
        <v>428</v>
      </c>
      <c r="E555" s="25" t="s">
        <v>375</v>
      </c>
      <c r="F555" s="42">
        <v>36</v>
      </c>
      <c r="G555" s="76" t="s">
        <v>315</v>
      </c>
      <c r="H555" s="80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5">
        <v>18</v>
      </c>
      <c r="B556" s="39">
        <v>46052</v>
      </c>
      <c r="C556" s="75">
        <v>1</v>
      </c>
      <c r="D556" s="41" t="s">
        <v>428</v>
      </c>
      <c r="E556" s="25" t="s">
        <v>140</v>
      </c>
      <c r="F556" s="42">
        <v>147</v>
      </c>
      <c r="G556" s="76" t="s">
        <v>315</v>
      </c>
      <c r="H556" s="80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5">
        <v>18</v>
      </c>
      <c r="B557" s="39">
        <v>46052</v>
      </c>
      <c r="C557" s="75">
        <v>1</v>
      </c>
      <c r="D557" s="41" t="s">
        <v>428</v>
      </c>
      <c r="E557" s="25" t="s">
        <v>142</v>
      </c>
      <c r="F557" s="42">
        <v>3.8</v>
      </c>
      <c r="G557" s="76" t="s">
        <v>315</v>
      </c>
      <c r="H557" s="80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5">
        <v>18</v>
      </c>
      <c r="B558" s="39">
        <v>46052</v>
      </c>
      <c r="C558" s="75">
        <v>1</v>
      </c>
      <c r="D558" s="41" t="s">
        <v>428</v>
      </c>
      <c r="E558" s="25" t="s">
        <v>143</v>
      </c>
      <c r="F558" s="42">
        <v>116</v>
      </c>
      <c r="G558" s="76" t="s">
        <v>315</v>
      </c>
      <c r="H558" s="80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5">
        <v>1</v>
      </c>
      <c r="B559" s="39">
        <v>46027</v>
      </c>
      <c r="C559" s="75">
        <v>2</v>
      </c>
      <c r="D559" s="41" t="s">
        <v>432</v>
      </c>
      <c r="E559" s="25" t="s">
        <v>361</v>
      </c>
      <c r="F559" s="42">
        <v>1.24</v>
      </c>
      <c r="G559" s="76" t="s">
        <v>315</v>
      </c>
      <c r="H559" s="80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5">
        <v>1</v>
      </c>
      <c r="B560" s="39">
        <v>46027</v>
      </c>
      <c r="C560" s="75">
        <v>2</v>
      </c>
      <c r="D560" s="41" t="s">
        <v>432</v>
      </c>
      <c r="E560" s="25" t="s">
        <v>125</v>
      </c>
      <c r="F560" s="42">
        <v>9.4</v>
      </c>
      <c r="G560" s="76" t="s">
        <v>315</v>
      </c>
      <c r="H560" s="80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5">
        <v>1</v>
      </c>
      <c r="B561" s="39">
        <v>46027</v>
      </c>
      <c r="C561" s="75">
        <v>2</v>
      </c>
      <c r="D561" s="41" t="s">
        <v>432</v>
      </c>
      <c r="E561" s="25" t="s">
        <v>137</v>
      </c>
      <c r="F561" s="42">
        <v>2.4900000000000002</v>
      </c>
      <c r="G561" s="76" t="s">
        <v>315</v>
      </c>
      <c r="H561" s="80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5">
        <v>1</v>
      </c>
      <c r="B562" s="39">
        <v>46027</v>
      </c>
      <c r="C562" s="75">
        <v>2</v>
      </c>
      <c r="D562" s="41" t="s">
        <v>432</v>
      </c>
      <c r="E562" s="25" t="s">
        <v>363</v>
      </c>
      <c r="F562" s="42">
        <v>1.1299999999999999</v>
      </c>
      <c r="G562" s="76" t="s">
        <v>315</v>
      </c>
      <c r="H562" s="80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5">
        <v>1</v>
      </c>
      <c r="B563" s="39">
        <v>46027</v>
      </c>
      <c r="C563" s="75">
        <v>2</v>
      </c>
      <c r="D563" s="41" t="s">
        <v>432</v>
      </c>
      <c r="E563" s="25" t="s">
        <v>134</v>
      </c>
      <c r="F563" s="42">
        <v>4.6399999999999997</v>
      </c>
      <c r="G563" s="76" t="s">
        <v>315</v>
      </c>
      <c r="H563" s="80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5">
        <v>1</v>
      </c>
      <c r="B564" s="39">
        <v>46027</v>
      </c>
      <c r="C564" s="75">
        <v>2</v>
      </c>
      <c r="D564" s="41" t="s">
        <v>432</v>
      </c>
      <c r="E564" s="25" t="s">
        <v>138</v>
      </c>
      <c r="F564" s="42">
        <v>12.4</v>
      </c>
      <c r="G564" s="76" t="s">
        <v>315</v>
      </c>
      <c r="H564" s="80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5">
        <v>1</v>
      </c>
      <c r="B565" s="39">
        <v>46027</v>
      </c>
      <c r="C565" s="75">
        <v>2</v>
      </c>
      <c r="D565" s="41" t="s">
        <v>432</v>
      </c>
      <c r="E565" s="25" t="s">
        <v>364</v>
      </c>
      <c r="F565" s="42">
        <v>209</v>
      </c>
      <c r="G565" s="76" t="s">
        <v>315</v>
      </c>
      <c r="H565" s="80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5">
        <v>1</v>
      </c>
      <c r="B566" s="39">
        <v>46027</v>
      </c>
      <c r="C566" s="75">
        <v>2</v>
      </c>
      <c r="D566" s="41" t="s">
        <v>432</v>
      </c>
      <c r="E566" s="25" t="s">
        <v>126</v>
      </c>
      <c r="F566" s="42">
        <v>86</v>
      </c>
      <c r="G566" s="76" t="s">
        <v>315</v>
      </c>
      <c r="H566" s="80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5">
        <v>1</v>
      </c>
      <c r="B567" s="39">
        <v>46027</v>
      </c>
      <c r="C567" s="75">
        <v>2</v>
      </c>
      <c r="D567" s="41" t="s">
        <v>432</v>
      </c>
      <c r="E567" s="25" t="s">
        <v>127</v>
      </c>
      <c r="F567" s="42">
        <v>26</v>
      </c>
      <c r="G567" s="76" t="s">
        <v>315</v>
      </c>
      <c r="H567" s="80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5">
        <v>1</v>
      </c>
      <c r="B568" s="39">
        <v>46027</v>
      </c>
      <c r="C568" s="75">
        <v>2</v>
      </c>
      <c r="D568" s="41" t="s">
        <v>432</v>
      </c>
      <c r="E568" s="25" t="s">
        <v>124</v>
      </c>
      <c r="F568" s="42">
        <v>6.26</v>
      </c>
      <c r="G568" s="76" t="s">
        <v>315</v>
      </c>
      <c r="H568" s="80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5">
        <v>1</v>
      </c>
      <c r="B569" s="39">
        <v>46027</v>
      </c>
      <c r="C569" s="75">
        <v>2</v>
      </c>
      <c r="D569" s="41" t="s">
        <v>432</v>
      </c>
      <c r="E569" s="25" t="s">
        <v>366</v>
      </c>
      <c r="F569" s="42">
        <v>69</v>
      </c>
      <c r="G569" s="76" t="s">
        <v>315</v>
      </c>
      <c r="H569" s="80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5">
        <v>1</v>
      </c>
      <c r="B570" s="39">
        <v>46027</v>
      </c>
      <c r="C570" s="75">
        <v>2</v>
      </c>
      <c r="D570" s="41" t="s">
        <v>432</v>
      </c>
      <c r="E570" s="25" t="s">
        <v>139</v>
      </c>
      <c r="F570" s="42">
        <v>7.29</v>
      </c>
      <c r="G570" s="76" t="s">
        <v>315</v>
      </c>
      <c r="H570" s="80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5">
        <v>1</v>
      </c>
      <c r="B571" s="39">
        <v>46027</v>
      </c>
      <c r="C571" s="75">
        <v>2</v>
      </c>
      <c r="D571" s="41" t="s">
        <v>432</v>
      </c>
      <c r="E571" s="25" t="s">
        <v>118</v>
      </c>
      <c r="F571" s="42">
        <v>290</v>
      </c>
      <c r="G571" s="76" t="s">
        <v>315</v>
      </c>
      <c r="H571" s="80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5">
        <v>1</v>
      </c>
      <c r="B572" s="39">
        <v>46027</v>
      </c>
      <c r="C572" s="75">
        <v>2</v>
      </c>
      <c r="D572" s="41" t="s">
        <v>432</v>
      </c>
      <c r="E572" s="25" t="s">
        <v>367</v>
      </c>
      <c r="F572" s="42">
        <v>10.1</v>
      </c>
      <c r="G572" s="76" t="s">
        <v>315</v>
      </c>
      <c r="H572" s="80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5">
        <v>1</v>
      </c>
      <c r="B573" s="39">
        <v>46027</v>
      </c>
      <c r="C573" s="75">
        <v>2</v>
      </c>
      <c r="D573" s="41" t="s">
        <v>432</v>
      </c>
      <c r="E573" s="25" t="s">
        <v>369</v>
      </c>
      <c r="F573" s="42">
        <v>4.67</v>
      </c>
      <c r="G573" s="76" t="s">
        <v>315</v>
      </c>
      <c r="H573" s="80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5">
        <v>1</v>
      </c>
      <c r="B574" s="39">
        <v>46027</v>
      </c>
      <c r="C574" s="75">
        <v>2</v>
      </c>
      <c r="D574" s="41" t="s">
        <v>432</v>
      </c>
      <c r="E574" s="25" t="s">
        <v>135</v>
      </c>
      <c r="F574" s="42">
        <v>4.5999999999999996</v>
      </c>
      <c r="G574" s="76" t="s">
        <v>315</v>
      </c>
      <c r="H574" s="80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5">
        <v>1</v>
      </c>
      <c r="B575" s="39">
        <v>46027</v>
      </c>
      <c r="C575" s="75">
        <v>2</v>
      </c>
      <c r="D575" s="41" t="s">
        <v>432</v>
      </c>
      <c r="E575" s="25" t="s">
        <v>128</v>
      </c>
      <c r="F575" s="42">
        <v>82</v>
      </c>
      <c r="G575" s="76" t="s">
        <v>315</v>
      </c>
      <c r="H575" s="80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5">
        <v>1</v>
      </c>
      <c r="B576" s="39">
        <v>46027</v>
      </c>
      <c r="C576" s="75">
        <v>2</v>
      </c>
      <c r="D576" s="41" t="s">
        <v>432</v>
      </c>
      <c r="E576" s="25" t="s">
        <v>122</v>
      </c>
      <c r="F576" s="42">
        <v>100</v>
      </c>
      <c r="G576" s="76" t="s">
        <v>315</v>
      </c>
      <c r="H576" s="80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5">
        <v>1</v>
      </c>
      <c r="B577" s="39">
        <v>46027</v>
      </c>
      <c r="C577" s="75">
        <v>2</v>
      </c>
      <c r="D577" s="41" t="s">
        <v>432</v>
      </c>
      <c r="E577" s="25" t="s">
        <v>144</v>
      </c>
      <c r="F577" s="42">
        <v>470</v>
      </c>
      <c r="G577" s="76" t="s">
        <v>315</v>
      </c>
      <c r="H577" s="80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5">
        <v>1</v>
      </c>
      <c r="B578" s="39">
        <v>46027</v>
      </c>
      <c r="C578" s="75">
        <v>2</v>
      </c>
      <c r="D578" s="41" t="s">
        <v>432</v>
      </c>
      <c r="E578" s="25" t="s">
        <v>370</v>
      </c>
      <c r="F578" s="42">
        <v>419</v>
      </c>
      <c r="G578" s="76" t="s">
        <v>315</v>
      </c>
      <c r="H578" s="80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5">
        <v>1</v>
      </c>
      <c r="B579" s="39">
        <v>46027</v>
      </c>
      <c r="C579" s="75">
        <v>2</v>
      </c>
      <c r="D579" s="41" t="s">
        <v>432</v>
      </c>
      <c r="E579" s="25" t="s">
        <v>132</v>
      </c>
      <c r="F579" s="42">
        <v>434</v>
      </c>
      <c r="G579" s="76" t="s">
        <v>315</v>
      </c>
      <c r="H579" s="80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5">
        <v>1</v>
      </c>
      <c r="B580" s="39">
        <v>46027</v>
      </c>
      <c r="C580" s="75">
        <v>2</v>
      </c>
      <c r="D580" s="41" t="s">
        <v>432</v>
      </c>
      <c r="E580" s="25" t="s">
        <v>133</v>
      </c>
      <c r="F580" s="42">
        <v>154</v>
      </c>
      <c r="G580" s="76" t="s">
        <v>315</v>
      </c>
      <c r="H580" s="80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5">
        <v>1</v>
      </c>
      <c r="B581" s="39">
        <v>46027</v>
      </c>
      <c r="C581" s="75">
        <v>2</v>
      </c>
      <c r="D581" s="41" t="s">
        <v>432</v>
      </c>
      <c r="E581" s="25" t="s">
        <v>371</v>
      </c>
      <c r="F581" s="42">
        <v>380</v>
      </c>
      <c r="G581" s="76" t="s">
        <v>315</v>
      </c>
      <c r="H581" s="80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5">
        <v>1</v>
      </c>
      <c r="B582" s="39">
        <v>46027</v>
      </c>
      <c r="C582" s="75">
        <v>2</v>
      </c>
      <c r="D582" s="41" t="s">
        <v>432</v>
      </c>
      <c r="E582" s="25" t="s">
        <v>372</v>
      </c>
      <c r="F582" s="42">
        <v>86</v>
      </c>
      <c r="G582" s="76" t="s">
        <v>315</v>
      </c>
      <c r="H582" s="80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5">
        <v>1</v>
      </c>
      <c r="B583" s="39">
        <v>46027</v>
      </c>
      <c r="C583" s="75">
        <v>2</v>
      </c>
      <c r="D583" s="41" t="s">
        <v>432</v>
      </c>
      <c r="E583" s="25" t="s">
        <v>129</v>
      </c>
      <c r="F583" s="42">
        <v>213</v>
      </c>
      <c r="G583" s="76" t="s">
        <v>315</v>
      </c>
      <c r="H583" s="80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5">
        <v>1</v>
      </c>
      <c r="B584" s="39">
        <v>46027</v>
      </c>
      <c r="C584" s="75">
        <v>2</v>
      </c>
      <c r="D584" s="41" t="s">
        <v>432</v>
      </c>
      <c r="E584" s="25" t="s">
        <v>131</v>
      </c>
      <c r="F584" s="42">
        <v>108</v>
      </c>
      <c r="G584" s="76" t="s">
        <v>315</v>
      </c>
      <c r="H584" s="80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5">
        <v>1</v>
      </c>
      <c r="B585" s="39">
        <v>46027</v>
      </c>
      <c r="C585" s="75">
        <v>2</v>
      </c>
      <c r="D585" s="41" t="s">
        <v>432</v>
      </c>
      <c r="E585" s="25" t="s">
        <v>373</v>
      </c>
      <c r="F585" s="42">
        <v>3.85</v>
      </c>
      <c r="G585" s="76" t="s">
        <v>315</v>
      </c>
      <c r="H585" s="80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5">
        <v>1</v>
      </c>
      <c r="B586" s="39">
        <v>46027</v>
      </c>
      <c r="C586" s="75">
        <v>2</v>
      </c>
      <c r="D586" s="41" t="s">
        <v>432</v>
      </c>
      <c r="E586" s="25" t="s">
        <v>375</v>
      </c>
      <c r="F586" s="42">
        <v>17.2</v>
      </c>
      <c r="G586" s="76" t="s">
        <v>315</v>
      </c>
      <c r="H586" s="80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5">
        <v>1</v>
      </c>
      <c r="B587" s="39">
        <v>46027</v>
      </c>
      <c r="C587" s="75">
        <v>2</v>
      </c>
      <c r="D587" s="41" t="s">
        <v>432</v>
      </c>
      <c r="E587" s="25" t="s">
        <v>140</v>
      </c>
      <c r="F587" s="42">
        <v>123</v>
      </c>
      <c r="G587" s="76" t="s">
        <v>315</v>
      </c>
      <c r="H587" s="80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5">
        <v>1</v>
      </c>
      <c r="B588" s="39">
        <v>46027</v>
      </c>
      <c r="C588" s="75">
        <v>2</v>
      </c>
      <c r="D588" s="41" t="s">
        <v>432</v>
      </c>
      <c r="E588" s="25" t="s">
        <v>142</v>
      </c>
      <c r="F588" s="42">
        <v>6.2</v>
      </c>
      <c r="G588" s="76" t="s">
        <v>315</v>
      </c>
      <c r="H588" s="80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5">
        <v>1</v>
      </c>
      <c r="B589" s="39">
        <v>46027</v>
      </c>
      <c r="C589" s="75">
        <v>2</v>
      </c>
      <c r="D589" s="41" t="s">
        <v>432</v>
      </c>
      <c r="E589" s="25" t="s">
        <v>143</v>
      </c>
      <c r="F589" s="42">
        <v>96</v>
      </c>
      <c r="G589" s="76" t="s">
        <v>315</v>
      </c>
      <c r="H589" s="80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5">
        <v>2</v>
      </c>
      <c r="B590" s="39">
        <v>46028</v>
      </c>
      <c r="C590" s="75">
        <v>2</v>
      </c>
      <c r="D590" s="41" t="s">
        <v>432</v>
      </c>
      <c r="E590" s="25" t="s">
        <v>361</v>
      </c>
      <c r="F590" s="42">
        <v>1.31</v>
      </c>
      <c r="G590" s="76" t="s">
        <v>315</v>
      </c>
      <c r="H590" s="80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5">
        <v>2</v>
      </c>
      <c r="B591" s="39">
        <v>46028</v>
      </c>
      <c r="C591" s="75">
        <v>2</v>
      </c>
      <c r="D591" s="41" t="s">
        <v>432</v>
      </c>
      <c r="E591" s="25" t="s">
        <v>125</v>
      </c>
      <c r="F591" s="42">
        <v>9.9</v>
      </c>
      <c r="G591" s="76" t="s">
        <v>315</v>
      </c>
      <c r="H591" s="80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5">
        <v>2</v>
      </c>
      <c r="B592" s="39">
        <v>46028</v>
      </c>
      <c r="C592" s="75">
        <v>2</v>
      </c>
      <c r="D592" s="41" t="s">
        <v>432</v>
      </c>
      <c r="E592" s="25" t="s">
        <v>137</v>
      </c>
      <c r="F592" s="42">
        <v>2.4220000000000002</v>
      </c>
      <c r="G592" s="76" t="s">
        <v>315</v>
      </c>
      <c r="H592" s="80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5">
        <v>2</v>
      </c>
      <c r="B593" s="39">
        <v>46028</v>
      </c>
      <c r="C593" s="75">
        <v>2</v>
      </c>
      <c r="D593" s="41" t="s">
        <v>432</v>
      </c>
      <c r="E593" s="25" t="s">
        <v>363</v>
      </c>
      <c r="F593" s="42">
        <v>1.1319999999999999</v>
      </c>
      <c r="G593" s="76" t="s">
        <v>315</v>
      </c>
      <c r="H593" s="80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5">
        <v>2</v>
      </c>
      <c r="B594" s="39">
        <v>46028</v>
      </c>
      <c r="C594" s="75">
        <v>2</v>
      </c>
      <c r="D594" s="41" t="s">
        <v>432</v>
      </c>
      <c r="E594" s="25" t="s">
        <v>134</v>
      </c>
      <c r="F594" s="42">
        <v>4.7190000000000003</v>
      </c>
      <c r="G594" s="76" t="s">
        <v>315</v>
      </c>
      <c r="H594" s="80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5">
        <v>2</v>
      </c>
      <c r="B595" s="39">
        <v>46028</v>
      </c>
      <c r="C595" s="75">
        <v>2</v>
      </c>
      <c r="D595" s="41" t="s">
        <v>432</v>
      </c>
      <c r="E595" s="25" t="s">
        <v>138</v>
      </c>
      <c r="F595" s="42">
        <v>12.6</v>
      </c>
      <c r="G595" s="76" t="s">
        <v>315</v>
      </c>
      <c r="H595" s="80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5">
        <v>2</v>
      </c>
      <c r="B596" s="39">
        <v>46028</v>
      </c>
      <c r="C596" s="75">
        <v>2</v>
      </c>
      <c r="D596" s="41" t="s">
        <v>432</v>
      </c>
      <c r="E596" s="25" t="s">
        <v>364</v>
      </c>
      <c r="F596" s="42">
        <v>195</v>
      </c>
      <c r="G596" s="76" t="s">
        <v>315</v>
      </c>
      <c r="H596" s="80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5">
        <v>2</v>
      </c>
      <c r="B597" s="39">
        <v>46028</v>
      </c>
      <c r="C597" s="75">
        <v>2</v>
      </c>
      <c r="D597" s="41" t="s">
        <v>432</v>
      </c>
      <c r="E597" s="25" t="s">
        <v>126</v>
      </c>
      <c r="F597" s="42">
        <v>84</v>
      </c>
      <c r="G597" s="76" t="s">
        <v>315</v>
      </c>
      <c r="H597" s="80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5">
        <v>2</v>
      </c>
      <c r="B598" s="39">
        <v>46028</v>
      </c>
      <c r="C598" s="75">
        <v>2</v>
      </c>
      <c r="D598" s="41" t="s">
        <v>432</v>
      </c>
      <c r="E598" s="25" t="s">
        <v>127</v>
      </c>
      <c r="F598" s="42">
        <v>26</v>
      </c>
      <c r="G598" s="76" t="s">
        <v>315</v>
      </c>
      <c r="H598" s="80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5">
        <v>2</v>
      </c>
      <c r="B599" s="39">
        <v>46028</v>
      </c>
      <c r="C599" s="75">
        <v>2</v>
      </c>
      <c r="D599" s="41" t="s">
        <v>432</v>
      </c>
      <c r="E599" s="25" t="s">
        <v>124</v>
      </c>
      <c r="F599" s="42">
        <v>6.28</v>
      </c>
      <c r="G599" s="76" t="s">
        <v>315</v>
      </c>
      <c r="H599" s="80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5">
        <v>2</v>
      </c>
      <c r="B600" s="39">
        <v>46028</v>
      </c>
      <c r="C600" s="75">
        <v>2</v>
      </c>
      <c r="D600" s="41" t="s">
        <v>432</v>
      </c>
      <c r="E600" s="25" t="s">
        <v>366</v>
      </c>
      <c r="F600" s="42">
        <v>68</v>
      </c>
      <c r="G600" s="76" t="s">
        <v>315</v>
      </c>
      <c r="H600" s="80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5">
        <v>2</v>
      </c>
      <c r="B601" s="39">
        <v>46028</v>
      </c>
      <c r="C601" s="75">
        <v>2</v>
      </c>
      <c r="D601" s="41" t="s">
        <v>432</v>
      </c>
      <c r="E601" s="25" t="s">
        <v>139</v>
      </c>
      <c r="F601" s="42">
        <v>7.32</v>
      </c>
      <c r="G601" s="76" t="s">
        <v>315</v>
      </c>
      <c r="H601" s="80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5">
        <v>2</v>
      </c>
      <c r="B602" s="39">
        <v>46028</v>
      </c>
      <c r="C602" s="75">
        <v>2</v>
      </c>
      <c r="D602" s="41" t="s">
        <v>432</v>
      </c>
      <c r="E602" s="25" t="s">
        <v>118</v>
      </c>
      <c r="F602" s="42">
        <v>287</v>
      </c>
      <c r="G602" s="76" t="s">
        <v>315</v>
      </c>
      <c r="H602" s="80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5">
        <v>2</v>
      </c>
      <c r="B603" s="39">
        <v>46028</v>
      </c>
      <c r="C603" s="75">
        <v>2</v>
      </c>
      <c r="D603" s="41" t="s">
        <v>432</v>
      </c>
      <c r="E603" s="25" t="s">
        <v>367</v>
      </c>
      <c r="F603" s="42">
        <v>9.84</v>
      </c>
      <c r="G603" s="76" t="s">
        <v>315</v>
      </c>
      <c r="H603" s="80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5">
        <v>2</v>
      </c>
      <c r="B604" s="39">
        <v>46028</v>
      </c>
      <c r="C604" s="75">
        <v>2</v>
      </c>
      <c r="D604" s="41" t="s">
        <v>432</v>
      </c>
      <c r="E604" s="25" t="s">
        <v>369</v>
      </c>
      <c r="F604" s="42">
        <v>4.8</v>
      </c>
      <c r="G604" s="76" t="s">
        <v>315</v>
      </c>
      <c r="H604" s="80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5">
        <v>2</v>
      </c>
      <c r="B605" s="39">
        <v>46028</v>
      </c>
      <c r="C605" s="75">
        <v>2</v>
      </c>
      <c r="D605" s="41" t="s">
        <v>432</v>
      </c>
      <c r="E605" s="25" t="s">
        <v>135</v>
      </c>
      <c r="F605" s="42">
        <v>4.4000000000000004</v>
      </c>
      <c r="G605" s="76" t="s">
        <v>315</v>
      </c>
      <c r="H605" s="80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5">
        <v>2</v>
      </c>
      <c r="B606" s="39">
        <v>46028</v>
      </c>
      <c r="C606" s="75">
        <v>2</v>
      </c>
      <c r="D606" s="41" t="s">
        <v>432</v>
      </c>
      <c r="E606" s="25" t="s">
        <v>128</v>
      </c>
      <c r="F606" s="42">
        <v>77</v>
      </c>
      <c r="G606" s="76" t="s">
        <v>315</v>
      </c>
      <c r="H606" s="80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5">
        <v>2</v>
      </c>
      <c r="B607" s="39">
        <v>46028</v>
      </c>
      <c r="C607" s="75">
        <v>2</v>
      </c>
      <c r="D607" s="41" t="s">
        <v>432</v>
      </c>
      <c r="E607" s="25" t="s">
        <v>122</v>
      </c>
      <c r="F607" s="42">
        <v>94</v>
      </c>
      <c r="G607" s="76" t="s">
        <v>315</v>
      </c>
      <c r="H607" s="80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5">
        <v>2</v>
      </c>
      <c r="B608" s="39">
        <v>46028</v>
      </c>
      <c r="C608" s="75">
        <v>2</v>
      </c>
      <c r="D608" s="41" t="s">
        <v>432</v>
      </c>
      <c r="E608" s="25" t="s">
        <v>144</v>
      </c>
      <c r="F608" s="42">
        <v>480</v>
      </c>
      <c r="G608" s="76" t="s">
        <v>315</v>
      </c>
      <c r="H608" s="80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5">
        <v>2</v>
      </c>
      <c r="B609" s="39">
        <v>46028</v>
      </c>
      <c r="C609" s="75">
        <v>2</v>
      </c>
      <c r="D609" s="41" t="s">
        <v>432</v>
      </c>
      <c r="E609" s="25" t="s">
        <v>370</v>
      </c>
      <c r="F609" s="42">
        <v>434</v>
      </c>
      <c r="G609" s="76" t="s">
        <v>315</v>
      </c>
      <c r="H609" s="80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5">
        <v>2</v>
      </c>
      <c r="B610" s="39">
        <v>46028</v>
      </c>
      <c r="C610" s="75">
        <v>2</v>
      </c>
      <c r="D610" s="41" t="s">
        <v>432</v>
      </c>
      <c r="E610" s="25" t="s">
        <v>132</v>
      </c>
      <c r="F610" s="42">
        <v>428</v>
      </c>
      <c r="G610" s="76" t="s">
        <v>315</v>
      </c>
      <c r="H610" s="80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5">
        <v>2</v>
      </c>
      <c r="B611" s="39">
        <v>46028</v>
      </c>
      <c r="C611" s="75">
        <v>2</v>
      </c>
      <c r="D611" s="41" t="s">
        <v>432</v>
      </c>
      <c r="E611" s="25" t="s">
        <v>133</v>
      </c>
      <c r="F611" s="42">
        <v>152</v>
      </c>
      <c r="G611" s="76" t="s">
        <v>315</v>
      </c>
      <c r="H611" s="80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5">
        <v>2</v>
      </c>
      <c r="B612" s="39">
        <v>46028</v>
      </c>
      <c r="C612" s="75">
        <v>2</v>
      </c>
      <c r="D612" s="41" t="s">
        <v>432</v>
      </c>
      <c r="E612" s="25" t="s">
        <v>371</v>
      </c>
      <c r="F612" s="42">
        <v>367</v>
      </c>
      <c r="G612" s="76" t="s">
        <v>315</v>
      </c>
      <c r="H612" s="80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5">
        <v>2</v>
      </c>
      <c r="B613" s="39">
        <v>46028</v>
      </c>
      <c r="C613" s="75">
        <v>2</v>
      </c>
      <c r="D613" s="41" t="s">
        <v>432</v>
      </c>
      <c r="E613" s="25" t="s">
        <v>372</v>
      </c>
      <c r="F613" s="42">
        <v>85</v>
      </c>
      <c r="G613" s="76" t="s">
        <v>315</v>
      </c>
      <c r="H613" s="80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5">
        <v>2</v>
      </c>
      <c r="B614" s="39">
        <v>46028</v>
      </c>
      <c r="C614" s="75">
        <v>2</v>
      </c>
      <c r="D614" s="41" t="s">
        <v>432</v>
      </c>
      <c r="E614" s="25" t="s">
        <v>129</v>
      </c>
      <c r="F614" s="42">
        <v>221</v>
      </c>
      <c r="G614" s="76" t="s">
        <v>315</v>
      </c>
      <c r="H614" s="80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5">
        <v>2</v>
      </c>
      <c r="B615" s="39">
        <v>46028</v>
      </c>
      <c r="C615" s="75">
        <v>2</v>
      </c>
      <c r="D615" s="41" t="s">
        <v>432</v>
      </c>
      <c r="E615" s="25" t="s">
        <v>131</v>
      </c>
      <c r="F615" s="42">
        <v>110</v>
      </c>
      <c r="G615" s="76" t="s">
        <v>315</v>
      </c>
      <c r="H615" s="80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5">
        <v>2</v>
      </c>
      <c r="B616" s="39">
        <v>46028</v>
      </c>
      <c r="C616" s="75">
        <v>2</v>
      </c>
      <c r="D616" s="41" t="s">
        <v>432</v>
      </c>
      <c r="E616" s="25" t="s">
        <v>373</v>
      </c>
      <c r="F616" s="42">
        <v>3.51</v>
      </c>
      <c r="G616" s="76" t="s">
        <v>315</v>
      </c>
      <c r="H616" s="80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5">
        <v>2</v>
      </c>
      <c r="B617" s="39">
        <v>46028</v>
      </c>
      <c r="C617" s="75">
        <v>2</v>
      </c>
      <c r="D617" s="41" t="s">
        <v>432</v>
      </c>
      <c r="E617" s="25" t="s">
        <v>375</v>
      </c>
      <c r="F617" s="42">
        <v>29.2</v>
      </c>
      <c r="G617" s="76" t="s">
        <v>315</v>
      </c>
      <c r="H617" s="80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5">
        <v>2</v>
      </c>
      <c r="B618" s="39">
        <v>46028</v>
      </c>
      <c r="C618" s="75">
        <v>2</v>
      </c>
      <c r="D618" s="41" t="s">
        <v>432</v>
      </c>
      <c r="E618" s="25" t="s">
        <v>140</v>
      </c>
      <c r="F618" s="42">
        <v>125</v>
      </c>
      <c r="G618" s="76" t="s">
        <v>315</v>
      </c>
      <c r="H618" s="80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5">
        <v>2</v>
      </c>
      <c r="B619" s="39">
        <v>46028</v>
      </c>
      <c r="C619" s="75">
        <v>2</v>
      </c>
      <c r="D619" s="41" t="s">
        <v>432</v>
      </c>
      <c r="E619" s="25" t="s">
        <v>142</v>
      </c>
      <c r="F619" s="42">
        <v>6.4</v>
      </c>
      <c r="G619" s="76" t="s">
        <v>315</v>
      </c>
      <c r="H619" s="80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5">
        <v>2</v>
      </c>
      <c r="B620" s="39">
        <v>46028</v>
      </c>
      <c r="C620" s="75">
        <v>2</v>
      </c>
      <c r="D620" s="41" t="s">
        <v>432</v>
      </c>
      <c r="E620" s="25" t="s">
        <v>143</v>
      </c>
      <c r="F620" s="42">
        <v>95</v>
      </c>
      <c r="G620" s="76" t="s">
        <v>315</v>
      </c>
      <c r="H620" s="80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5">
        <v>3</v>
      </c>
      <c r="B621" s="39">
        <v>46029</v>
      </c>
      <c r="C621" s="75">
        <v>2</v>
      </c>
      <c r="D621" s="41" t="s">
        <v>432</v>
      </c>
      <c r="E621" s="25" t="s">
        <v>361</v>
      </c>
      <c r="F621" s="42">
        <v>1.1599999999999999</v>
      </c>
      <c r="G621" s="76" t="s">
        <v>315</v>
      </c>
      <c r="H621" s="80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5">
        <v>3</v>
      </c>
      <c r="B622" s="39">
        <v>46029</v>
      </c>
      <c r="C622" s="75">
        <v>2</v>
      </c>
      <c r="D622" s="41" t="s">
        <v>432</v>
      </c>
      <c r="E622" s="25" t="s">
        <v>125</v>
      </c>
      <c r="F622" s="42">
        <v>9.9</v>
      </c>
      <c r="G622" s="76" t="s">
        <v>315</v>
      </c>
      <c r="H622" s="80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5">
        <v>3</v>
      </c>
      <c r="B623" s="39">
        <v>46029</v>
      </c>
      <c r="C623" s="75">
        <v>2</v>
      </c>
      <c r="D623" s="41" t="s">
        <v>432</v>
      </c>
      <c r="E623" s="25" t="s">
        <v>137</v>
      </c>
      <c r="F623" s="42">
        <v>2.54</v>
      </c>
      <c r="G623" s="76" t="s">
        <v>315</v>
      </c>
      <c r="H623" s="80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5">
        <v>3</v>
      </c>
      <c r="B624" s="39">
        <v>46029</v>
      </c>
      <c r="C624" s="75">
        <v>2</v>
      </c>
      <c r="D624" s="41" t="s">
        <v>432</v>
      </c>
      <c r="E624" s="25" t="s">
        <v>363</v>
      </c>
      <c r="F624" s="42">
        <v>1.1579999999999999</v>
      </c>
      <c r="G624" s="76" t="s">
        <v>315</v>
      </c>
      <c r="H624" s="80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25">
      <c r="A625" s="75">
        <v>3</v>
      </c>
      <c r="B625" s="39">
        <v>46029</v>
      </c>
      <c r="C625" s="75">
        <v>2</v>
      </c>
      <c r="D625" s="41" t="s">
        <v>432</v>
      </c>
      <c r="E625" s="25" t="s">
        <v>134</v>
      </c>
      <c r="F625" s="42">
        <v>4.6989999999999998</v>
      </c>
      <c r="G625" s="76" t="s">
        <v>315</v>
      </c>
      <c r="H625" s="80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25">
      <c r="A626" s="75">
        <v>3</v>
      </c>
      <c r="B626" s="39">
        <v>46029</v>
      </c>
      <c r="C626" s="75">
        <v>2</v>
      </c>
      <c r="D626" s="41" t="s">
        <v>432</v>
      </c>
      <c r="E626" s="25" t="s">
        <v>138</v>
      </c>
      <c r="F626" s="42">
        <v>12.4</v>
      </c>
      <c r="G626" s="76" t="s">
        <v>315</v>
      </c>
      <c r="H626" s="80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25">
      <c r="A627" s="75">
        <v>3</v>
      </c>
      <c r="B627" s="39">
        <v>46029</v>
      </c>
      <c r="C627" s="75">
        <v>2</v>
      </c>
      <c r="D627" s="41" t="s">
        <v>432</v>
      </c>
      <c r="E627" s="25" t="s">
        <v>364</v>
      </c>
      <c r="F627" s="42">
        <v>199</v>
      </c>
      <c r="G627" s="76" t="s">
        <v>315</v>
      </c>
      <c r="H627" s="80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25">
      <c r="A628" s="75">
        <v>3</v>
      </c>
      <c r="B628" s="39">
        <v>46029</v>
      </c>
      <c r="C628" s="75">
        <v>2</v>
      </c>
      <c r="D628" s="41" t="s">
        <v>432</v>
      </c>
      <c r="E628" s="25" t="s">
        <v>126</v>
      </c>
      <c r="F628" s="42">
        <v>88</v>
      </c>
      <c r="G628" s="76" t="s">
        <v>315</v>
      </c>
      <c r="H628" s="80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25">
      <c r="A629" s="75">
        <v>3</v>
      </c>
      <c r="B629" s="39">
        <v>46029</v>
      </c>
      <c r="C629" s="75">
        <v>2</v>
      </c>
      <c r="D629" s="41" t="s">
        <v>432</v>
      </c>
      <c r="E629" s="25" t="s">
        <v>127</v>
      </c>
      <c r="F629" s="42">
        <v>26</v>
      </c>
      <c r="G629" s="76" t="s">
        <v>315</v>
      </c>
      <c r="H629" s="80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5">
        <v>3</v>
      </c>
      <c r="B630" s="39">
        <v>46029</v>
      </c>
      <c r="C630" s="75">
        <v>2</v>
      </c>
      <c r="D630" s="41" t="s">
        <v>432</v>
      </c>
      <c r="E630" s="25" t="s">
        <v>124</v>
      </c>
      <c r="F630" s="42">
        <v>6.22</v>
      </c>
      <c r="G630" s="76" t="s">
        <v>315</v>
      </c>
      <c r="H630" s="80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5">
        <v>3</v>
      </c>
      <c r="B631" s="39">
        <v>46029</v>
      </c>
      <c r="C631" s="75">
        <v>2</v>
      </c>
      <c r="D631" s="41" t="s">
        <v>432</v>
      </c>
      <c r="E631" s="25" t="s">
        <v>366</v>
      </c>
      <c r="F631" s="42">
        <v>68</v>
      </c>
      <c r="G631" s="76" t="s">
        <v>315</v>
      </c>
      <c r="H631" s="80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5">
        <v>3</v>
      </c>
      <c r="B632" s="39">
        <v>46029</v>
      </c>
      <c r="C632" s="75">
        <v>2</v>
      </c>
      <c r="D632" s="41" t="s">
        <v>432</v>
      </c>
      <c r="E632" s="25" t="s">
        <v>139</v>
      </c>
      <c r="F632" s="42">
        <v>7.45</v>
      </c>
      <c r="G632" s="76" t="s">
        <v>315</v>
      </c>
      <c r="H632" s="80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5">
        <v>3</v>
      </c>
      <c r="B633" s="39">
        <v>46029</v>
      </c>
      <c r="C633" s="75">
        <v>2</v>
      </c>
      <c r="D633" s="41" t="s">
        <v>432</v>
      </c>
      <c r="E633" s="25" t="s">
        <v>118</v>
      </c>
      <c r="F633" s="42">
        <v>283</v>
      </c>
      <c r="G633" s="76" t="s">
        <v>315</v>
      </c>
      <c r="H633" s="80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5">
        <v>3</v>
      </c>
      <c r="B634" s="39">
        <v>46029</v>
      </c>
      <c r="C634" s="75">
        <v>2</v>
      </c>
      <c r="D634" s="41" t="s">
        <v>432</v>
      </c>
      <c r="E634" s="25" t="s">
        <v>367</v>
      </c>
      <c r="F634" s="42">
        <v>9.82</v>
      </c>
      <c r="G634" s="76" t="s">
        <v>315</v>
      </c>
      <c r="H634" s="80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5">
        <v>3</v>
      </c>
      <c r="B635" s="39">
        <v>46029</v>
      </c>
      <c r="C635" s="75">
        <v>2</v>
      </c>
      <c r="D635" s="41" t="s">
        <v>432</v>
      </c>
      <c r="E635" s="25" t="s">
        <v>369</v>
      </c>
      <c r="F635" s="42">
        <v>4.6500000000000004</v>
      </c>
      <c r="G635" s="76" t="s">
        <v>315</v>
      </c>
      <c r="H635" s="80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5">
        <v>3</v>
      </c>
      <c r="B636" s="39">
        <v>46029</v>
      </c>
      <c r="C636" s="75">
        <v>2</v>
      </c>
      <c r="D636" s="41" t="s">
        <v>432</v>
      </c>
      <c r="E636" s="25" t="s">
        <v>135</v>
      </c>
      <c r="F636" s="42">
        <v>4.4000000000000004</v>
      </c>
      <c r="G636" s="76" t="s">
        <v>315</v>
      </c>
      <c r="H636" s="80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5">
        <v>3</v>
      </c>
      <c r="B637" s="39">
        <v>46029</v>
      </c>
      <c r="C637" s="75">
        <v>2</v>
      </c>
      <c r="D637" s="41" t="s">
        <v>432</v>
      </c>
      <c r="E637" s="25" t="s">
        <v>128</v>
      </c>
      <c r="F637" s="42">
        <v>79</v>
      </c>
      <c r="G637" s="76" t="s">
        <v>315</v>
      </c>
      <c r="H637" s="80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5">
        <v>3</v>
      </c>
      <c r="B638" s="39">
        <v>46029</v>
      </c>
      <c r="C638" s="75">
        <v>2</v>
      </c>
      <c r="D638" s="41" t="s">
        <v>432</v>
      </c>
      <c r="E638" s="25" t="s">
        <v>122</v>
      </c>
      <c r="F638" s="42">
        <v>96</v>
      </c>
      <c r="G638" s="76" t="s">
        <v>315</v>
      </c>
      <c r="H638" s="80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5">
        <v>3</v>
      </c>
      <c r="B639" s="39">
        <v>46029</v>
      </c>
      <c r="C639" s="75">
        <v>2</v>
      </c>
      <c r="D639" s="41" t="s">
        <v>432</v>
      </c>
      <c r="E639" s="25" t="s">
        <v>144</v>
      </c>
      <c r="F639" s="42">
        <v>480</v>
      </c>
      <c r="G639" s="76" t="s">
        <v>315</v>
      </c>
      <c r="H639" s="80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5">
        <v>3</v>
      </c>
      <c r="B640" s="39">
        <v>46029</v>
      </c>
      <c r="C640" s="75">
        <v>2</v>
      </c>
      <c r="D640" s="41" t="s">
        <v>432</v>
      </c>
      <c r="E640" s="25" t="s">
        <v>370</v>
      </c>
      <c r="F640" s="42">
        <v>442</v>
      </c>
      <c r="G640" s="76" t="s">
        <v>315</v>
      </c>
      <c r="H640" s="80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5">
        <v>3</v>
      </c>
      <c r="B641" s="39">
        <v>46029</v>
      </c>
      <c r="C641" s="75">
        <v>2</v>
      </c>
      <c r="D641" s="41" t="s">
        <v>432</v>
      </c>
      <c r="E641" s="25" t="s">
        <v>132</v>
      </c>
      <c r="F641" s="42">
        <v>424</v>
      </c>
      <c r="G641" s="76" t="s">
        <v>315</v>
      </c>
      <c r="H641" s="80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5">
        <v>3</v>
      </c>
      <c r="B642" s="39">
        <v>46029</v>
      </c>
      <c r="C642" s="75">
        <v>2</v>
      </c>
      <c r="D642" s="41" t="s">
        <v>432</v>
      </c>
      <c r="E642" s="25" t="s">
        <v>133</v>
      </c>
      <c r="F642" s="42">
        <v>147</v>
      </c>
      <c r="G642" s="76" t="s">
        <v>315</v>
      </c>
      <c r="H642" s="80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5">
        <v>3</v>
      </c>
      <c r="B643" s="39">
        <v>46029</v>
      </c>
      <c r="C643" s="75">
        <v>2</v>
      </c>
      <c r="D643" s="41" t="s">
        <v>432</v>
      </c>
      <c r="E643" s="25" t="s">
        <v>371</v>
      </c>
      <c r="F643" s="42">
        <v>365</v>
      </c>
      <c r="G643" s="76" t="s">
        <v>315</v>
      </c>
      <c r="H643" s="80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5">
        <v>3</v>
      </c>
      <c r="B644" s="39">
        <v>46029</v>
      </c>
      <c r="C644" s="75">
        <v>2</v>
      </c>
      <c r="D644" s="41" t="s">
        <v>432</v>
      </c>
      <c r="E644" s="25" t="s">
        <v>372</v>
      </c>
      <c r="F644" s="42">
        <v>84</v>
      </c>
      <c r="G644" s="76" t="s">
        <v>315</v>
      </c>
      <c r="H644" s="80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5">
        <v>3</v>
      </c>
      <c r="B645" s="39">
        <v>46029</v>
      </c>
      <c r="C645" s="75">
        <v>2</v>
      </c>
      <c r="D645" s="41" t="s">
        <v>432</v>
      </c>
      <c r="E645" s="25" t="s">
        <v>129</v>
      </c>
      <c r="F645" s="42">
        <v>212</v>
      </c>
      <c r="G645" s="76" t="s">
        <v>315</v>
      </c>
      <c r="H645" s="80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5">
        <v>3</v>
      </c>
      <c r="B646" s="39">
        <v>46029</v>
      </c>
      <c r="C646" s="75">
        <v>2</v>
      </c>
      <c r="D646" s="41" t="s">
        <v>432</v>
      </c>
      <c r="E646" s="25" t="s">
        <v>131</v>
      </c>
      <c r="F646" s="42">
        <v>106</v>
      </c>
      <c r="G646" s="76" t="s">
        <v>315</v>
      </c>
      <c r="H646" s="80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5">
        <v>3</v>
      </c>
      <c r="B647" s="39">
        <v>46029</v>
      </c>
      <c r="C647" s="75">
        <v>2</v>
      </c>
      <c r="D647" s="41" t="s">
        <v>432</v>
      </c>
      <c r="E647" s="25" t="s">
        <v>373</v>
      </c>
      <c r="F647" s="42">
        <v>3.41</v>
      </c>
      <c r="G647" s="76" t="s">
        <v>315</v>
      </c>
      <c r="H647" s="80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5">
        <v>3</v>
      </c>
      <c r="B648" s="39">
        <v>46029</v>
      </c>
      <c r="C648" s="75">
        <v>2</v>
      </c>
      <c r="D648" s="41" t="s">
        <v>432</v>
      </c>
      <c r="E648" s="25" t="s">
        <v>375</v>
      </c>
      <c r="F648" s="42">
        <v>19.600000000000001</v>
      </c>
      <c r="G648" s="76" t="s">
        <v>315</v>
      </c>
      <c r="H648" s="80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5">
        <v>3</v>
      </c>
      <c r="B649" s="39">
        <v>46029</v>
      </c>
      <c r="C649" s="75">
        <v>2</v>
      </c>
      <c r="D649" s="41" t="s">
        <v>432</v>
      </c>
      <c r="E649" s="25" t="s">
        <v>140</v>
      </c>
      <c r="F649" s="42">
        <v>125</v>
      </c>
      <c r="G649" s="76" t="s">
        <v>315</v>
      </c>
      <c r="H649" s="80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5">
        <v>3</v>
      </c>
      <c r="B650" s="39">
        <v>46029</v>
      </c>
      <c r="C650" s="75">
        <v>2</v>
      </c>
      <c r="D650" s="41" t="s">
        <v>432</v>
      </c>
      <c r="E650" s="25" t="s">
        <v>142</v>
      </c>
      <c r="F650" s="42">
        <v>6.3</v>
      </c>
      <c r="G650" s="76" t="s">
        <v>315</v>
      </c>
      <c r="H650" s="80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5">
        <v>3</v>
      </c>
      <c r="B651" s="39">
        <v>46029</v>
      </c>
      <c r="C651" s="75">
        <v>2</v>
      </c>
      <c r="D651" s="41" t="s">
        <v>432</v>
      </c>
      <c r="E651" s="25" t="s">
        <v>143</v>
      </c>
      <c r="F651" s="42">
        <v>97</v>
      </c>
      <c r="G651" s="76" t="s">
        <v>315</v>
      </c>
      <c r="H651" s="80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5">
        <v>4</v>
      </c>
      <c r="B652" s="39">
        <v>46030</v>
      </c>
      <c r="C652" s="75">
        <v>2</v>
      </c>
      <c r="D652" s="41" t="s">
        <v>432</v>
      </c>
      <c r="E652" s="25" t="s">
        <v>361</v>
      </c>
      <c r="F652" s="42">
        <v>1.08</v>
      </c>
      <c r="G652" s="76" t="s">
        <v>315</v>
      </c>
      <c r="H652" s="80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5">
        <v>4</v>
      </c>
      <c r="B653" s="39">
        <v>46030</v>
      </c>
      <c r="C653" s="75">
        <v>2</v>
      </c>
      <c r="D653" s="41" t="s">
        <v>432</v>
      </c>
      <c r="E653" s="25" t="s">
        <v>125</v>
      </c>
      <c r="F653" s="42">
        <v>9.6</v>
      </c>
      <c r="G653" s="76" t="s">
        <v>315</v>
      </c>
      <c r="H653" s="80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5">
        <v>4</v>
      </c>
      <c r="B654" s="39">
        <v>46030</v>
      </c>
      <c r="C654" s="75">
        <v>2</v>
      </c>
      <c r="D654" s="41" t="s">
        <v>432</v>
      </c>
      <c r="E654" s="25" t="s">
        <v>137</v>
      </c>
      <c r="F654" s="42">
        <v>2.4350000000000001</v>
      </c>
      <c r="G654" s="76" t="s">
        <v>315</v>
      </c>
      <c r="H654" s="80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5">
        <v>4</v>
      </c>
      <c r="B655" s="39">
        <v>46030</v>
      </c>
      <c r="C655" s="75">
        <v>2</v>
      </c>
      <c r="D655" s="41" t="s">
        <v>432</v>
      </c>
      <c r="E655" s="25" t="s">
        <v>363</v>
      </c>
      <c r="F655" s="42">
        <v>1.1779999999999999</v>
      </c>
      <c r="G655" s="76" t="s">
        <v>315</v>
      </c>
      <c r="H655" s="80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5">
        <v>4</v>
      </c>
      <c r="B656" s="39">
        <v>46030</v>
      </c>
      <c r="C656" s="75">
        <v>2</v>
      </c>
      <c r="D656" s="41" t="s">
        <v>432</v>
      </c>
      <c r="E656" s="25" t="s">
        <v>134</v>
      </c>
      <c r="F656" s="42">
        <v>4.6529999999999996</v>
      </c>
      <c r="G656" s="76" t="s">
        <v>315</v>
      </c>
      <c r="H656" s="80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5">
        <v>4</v>
      </c>
      <c r="B657" s="39">
        <v>46030</v>
      </c>
      <c r="C657" s="75">
        <v>2</v>
      </c>
      <c r="D657" s="41" t="s">
        <v>432</v>
      </c>
      <c r="E657" s="25" t="s">
        <v>138</v>
      </c>
      <c r="F657" s="42">
        <v>12.3</v>
      </c>
      <c r="G657" s="76" t="s">
        <v>315</v>
      </c>
      <c r="H657" s="80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5">
        <v>4</v>
      </c>
      <c r="B658" s="39">
        <v>46030</v>
      </c>
      <c r="C658" s="75">
        <v>2</v>
      </c>
      <c r="D658" s="41" t="s">
        <v>432</v>
      </c>
      <c r="E658" s="25" t="s">
        <v>364</v>
      </c>
      <c r="F658" s="42">
        <v>190</v>
      </c>
      <c r="G658" s="76" t="s">
        <v>315</v>
      </c>
      <c r="H658" s="80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5">
        <v>4</v>
      </c>
      <c r="B659" s="39">
        <v>46030</v>
      </c>
      <c r="C659" s="75">
        <v>2</v>
      </c>
      <c r="D659" s="41" t="s">
        <v>432</v>
      </c>
      <c r="E659" s="25" t="s">
        <v>126</v>
      </c>
      <c r="F659" s="42">
        <v>84</v>
      </c>
      <c r="G659" s="76" t="s">
        <v>315</v>
      </c>
      <c r="H659" s="80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5">
        <v>4</v>
      </c>
      <c r="B660" s="39">
        <v>46030</v>
      </c>
      <c r="C660" s="75">
        <v>2</v>
      </c>
      <c r="D660" s="41" t="s">
        <v>432</v>
      </c>
      <c r="E660" s="25" t="s">
        <v>127</v>
      </c>
      <c r="F660" s="42">
        <v>26</v>
      </c>
      <c r="G660" s="76" t="s">
        <v>315</v>
      </c>
      <c r="H660" s="80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5">
        <v>4</v>
      </c>
      <c r="B661" s="39">
        <v>46030</v>
      </c>
      <c r="C661" s="75">
        <v>2</v>
      </c>
      <c r="D661" s="41" t="s">
        <v>432</v>
      </c>
      <c r="E661" s="25" t="s">
        <v>124</v>
      </c>
      <c r="F661" s="42">
        <v>6.11</v>
      </c>
      <c r="G661" s="76" t="s">
        <v>315</v>
      </c>
      <c r="H661" s="80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5">
        <v>4</v>
      </c>
      <c r="B662" s="39">
        <v>46030</v>
      </c>
      <c r="C662" s="75">
        <v>2</v>
      </c>
      <c r="D662" s="41" t="s">
        <v>432</v>
      </c>
      <c r="E662" s="25" t="s">
        <v>366</v>
      </c>
      <c r="F662" s="42">
        <v>66</v>
      </c>
      <c r="G662" s="76" t="s">
        <v>315</v>
      </c>
      <c r="H662" s="80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5">
        <v>4</v>
      </c>
      <c r="B663" s="39">
        <v>46030</v>
      </c>
      <c r="C663" s="75">
        <v>2</v>
      </c>
      <c r="D663" s="41" t="s">
        <v>432</v>
      </c>
      <c r="E663" s="25" t="s">
        <v>139</v>
      </c>
      <c r="F663" s="42">
        <v>7.25</v>
      </c>
      <c r="G663" s="76" t="s">
        <v>315</v>
      </c>
      <c r="H663" s="80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5">
        <v>4</v>
      </c>
      <c r="B664" s="39">
        <v>46030</v>
      </c>
      <c r="C664" s="75">
        <v>2</v>
      </c>
      <c r="D664" s="41" t="s">
        <v>432</v>
      </c>
      <c r="E664" s="25" t="s">
        <v>118</v>
      </c>
      <c r="F664" s="42">
        <v>279</v>
      </c>
      <c r="G664" s="76" t="s">
        <v>315</v>
      </c>
      <c r="H664" s="80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5">
        <v>4</v>
      </c>
      <c r="B665" s="39">
        <v>46030</v>
      </c>
      <c r="C665" s="75">
        <v>2</v>
      </c>
      <c r="D665" s="41" t="s">
        <v>432</v>
      </c>
      <c r="E665" s="25" t="s">
        <v>367</v>
      </c>
      <c r="F665" s="42">
        <v>9.8699999999999992</v>
      </c>
      <c r="G665" s="76" t="s">
        <v>315</v>
      </c>
      <c r="H665" s="80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5">
        <v>4</v>
      </c>
      <c r="B666" s="39">
        <v>46030</v>
      </c>
      <c r="C666" s="75">
        <v>2</v>
      </c>
      <c r="D666" s="41" t="s">
        <v>432</v>
      </c>
      <c r="E666" s="25" t="s">
        <v>369</v>
      </c>
      <c r="F666" s="42">
        <v>4.75</v>
      </c>
      <c r="G666" s="76" t="s">
        <v>315</v>
      </c>
      <c r="H666" s="80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5">
        <v>4</v>
      </c>
      <c r="B667" s="39">
        <v>46030</v>
      </c>
      <c r="C667" s="75">
        <v>2</v>
      </c>
      <c r="D667" s="41" t="s">
        <v>432</v>
      </c>
      <c r="E667" s="25" t="s">
        <v>135</v>
      </c>
      <c r="F667" s="42">
        <v>4.43</v>
      </c>
      <c r="G667" s="76" t="s">
        <v>315</v>
      </c>
      <c r="H667" s="80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5">
        <v>4</v>
      </c>
      <c r="B668" s="39">
        <v>46030</v>
      </c>
      <c r="C668" s="75">
        <v>2</v>
      </c>
      <c r="D668" s="41" t="s">
        <v>432</v>
      </c>
      <c r="E668" s="25" t="s">
        <v>128</v>
      </c>
      <c r="F668" s="42">
        <v>80</v>
      </c>
      <c r="G668" s="76" t="s">
        <v>315</v>
      </c>
      <c r="H668" s="80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5">
        <v>4</v>
      </c>
      <c r="B669" s="39">
        <v>46030</v>
      </c>
      <c r="C669" s="75">
        <v>2</v>
      </c>
      <c r="D669" s="41" t="s">
        <v>432</v>
      </c>
      <c r="E669" s="25" t="s">
        <v>122</v>
      </c>
      <c r="F669" s="42">
        <v>98</v>
      </c>
      <c r="G669" s="76" t="s">
        <v>315</v>
      </c>
      <c r="H669" s="80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5">
        <v>4</v>
      </c>
      <c r="B670" s="39">
        <v>46030</v>
      </c>
      <c r="C670" s="75">
        <v>2</v>
      </c>
      <c r="D670" s="41" t="s">
        <v>432</v>
      </c>
      <c r="E670" s="25" t="s">
        <v>144</v>
      </c>
      <c r="F670" s="42">
        <v>478</v>
      </c>
      <c r="G670" s="76" t="s">
        <v>315</v>
      </c>
      <c r="H670" s="80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5">
        <v>4</v>
      </c>
      <c r="B671" s="39">
        <v>46030</v>
      </c>
      <c r="C671" s="75">
        <v>2</v>
      </c>
      <c r="D671" s="41" t="s">
        <v>432</v>
      </c>
      <c r="E671" s="25" t="s">
        <v>370</v>
      </c>
      <c r="F671" s="42">
        <v>430</v>
      </c>
      <c r="G671" s="76" t="s">
        <v>315</v>
      </c>
      <c r="H671" s="80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5">
        <v>4</v>
      </c>
      <c r="B672" s="39">
        <v>46030</v>
      </c>
      <c r="C672" s="75">
        <v>2</v>
      </c>
      <c r="D672" s="41" t="s">
        <v>432</v>
      </c>
      <c r="E672" s="25" t="s">
        <v>132</v>
      </c>
      <c r="F672" s="42">
        <v>431</v>
      </c>
      <c r="G672" s="76" t="s">
        <v>315</v>
      </c>
      <c r="H672" s="80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5">
        <v>4</v>
      </c>
      <c r="B673" s="39">
        <v>46030</v>
      </c>
      <c r="C673" s="75">
        <v>2</v>
      </c>
      <c r="D673" s="41" t="s">
        <v>432</v>
      </c>
      <c r="E673" s="25" t="s">
        <v>133</v>
      </c>
      <c r="F673" s="42">
        <v>150</v>
      </c>
      <c r="G673" s="76" t="s">
        <v>315</v>
      </c>
      <c r="H673" s="80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5">
        <v>4</v>
      </c>
      <c r="B674" s="39">
        <v>46030</v>
      </c>
      <c r="C674" s="75">
        <v>2</v>
      </c>
      <c r="D674" s="41" t="s">
        <v>432</v>
      </c>
      <c r="E674" s="25" t="s">
        <v>371</v>
      </c>
      <c r="F674" s="42">
        <v>380</v>
      </c>
      <c r="G674" s="76" t="s">
        <v>315</v>
      </c>
      <c r="H674" s="80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5">
        <v>4</v>
      </c>
      <c r="B675" s="39">
        <v>46030</v>
      </c>
      <c r="C675" s="75">
        <v>2</v>
      </c>
      <c r="D675" s="41" t="s">
        <v>432</v>
      </c>
      <c r="E675" s="25" t="s">
        <v>372</v>
      </c>
      <c r="F675" s="42">
        <v>86</v>
      </c>
      <c r="G675" s="76" t="s">
        <v>315</v>
      </c>
      <c r="H675" s="80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5">
        <v>4</v>
      </c>
      <c r="B676" s="39">
        <v>46030</v>
      </c>
      <c r="C676" s="75">
        <v>2</v>
      </c>
      <c r="D676" s="41" t="s">
        <v>432</v>
      </c>
      <c r="E676" s="25" t="s">
        <v>129</v>
      </c>
      <c r="F676" s="42">
        <v>211</v>
      </c>
      <c r="G676" s="76" t="s">
        <v>315</v>
      </c>
      <c r="H676" s="80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5">
        <v>4</v>
      </c>
      <c r="B677" s="39">
        <v>46030</v>
      </c>
      <c r="C677" s="75">
        <v>2</v>
      </c>
      <c r="D677" s="41" t="s">
        <v>432</v>
      </c>
      <c r="E677" s="25" t="s">
        <v>131</v>
      </c>
      <c r="F677" s="42">
        <v>104</v>
      </c>
      <c r="G677" s="76" t="s">
        <v>315</v>
      </c>
      <c r="H677" s="80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5">
        <v>4</v>
      </c>
      <c r="B678" s="39">
        <v>46030</v>
      </c>
      <c r="C678" s="75">
        <v>2</v>
      </c>
      <c r="D678" s="41" t="s">
        <v>432</v>
      </c>
      <c r="E678" s="25" t="s">
        <v>373</v>
      </c>
      <c r="F678" s="42">
        <v>3.91</v>
      </c>
      <c r="G678" s="76" t="s">
        <v>315</v>
      </c>
      <c r="H678" s="80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5">
        <v>4</v>
      </c>
      <c r="B679" s="39">
        <v>46030</v>
      </c>
      <c r="C679" s="75">
        <v>2</v>
      </c>
      <c r="D679" s="41" t="s">
        <v>432</v>
      </c>
      <c r="E679" s="25" t="s">
        <v>375</v>
      </c>
      <c r="F679" s="42">
        <v>21.7</v>
      </c>
      <c r="G679" s="76" t="s">
        <v>315</v>
      </c>
      <c r="H679" s="80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5">
        <v>4</v>
      </c>
      <c r="B680" s="39">
        <v>46030</v>
      </c>
      <c r="C680" s="75">
        <v>2</v>
      </c>
      <c r="D680" s="41" t="s">
        <v>432</v>
      </c>
      <c r="E680" s="25" t="s">
        <v>140</v>
      </c>
      <c r="F680" s="42">
        <v>124</v>
      </c>
      <c r="G680" s="76" t="s">
        <v>315</v>
      </c>
      <c r="H680" s="80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5">
        <v>4</v>
      </c>
      <c r="B681" s="39">
        <v>46030</v>
      </c>
      <c r="C681" s="75">
        <v>2</v>
      </c>
      <c r="D681" s="41" t="s">
        <v>432</v>
      </c>
      <c r="E681" s="25" t="s">
        <v>142</v>
      </c>
      <c r="F681" s="42">
        <v>6.2</v>
      </c>
      <c r="G681" s="76" t="s">
        <v>315</v>
      </c>
      <c r="H681" s="80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5">
        <v>4</v>
      </c>
      <c r="B682" s="39">
        <v>46030</v>
      </c>
      <c r="C682" s="75">
        <v>2</v>
      </c>
      <c r="D682" s="41" t="s">
        <v>432</v>
      </c>
      <c r="E682" s="25" t="s">
        <v>143</v>
      </c>
      <c r="F682" s="42">
        <v>96</v>
      </c>
      <c r="G682" s="76" t="s">
        <v>315</v>
      </c>
      <c r="H682" s="80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5">
        <v>5</v>
      </c>
      <c r="B683" s="39">
        <v>46031</v>
      </c>
      <c r="C683" s="75">
        <v>2</v>
      </c>
      <c r="D683" s="41" t="s">
        <v>432</v>
      </c>
      <c r="E683" s="25" t="s">
        <v>361</v>
      </c>
      <c r="F683" s="42">
        <v>1.1000000000000001</v>
      </c>
      <c r="G683" s="76" t="s">
        <v>315</v>
      </c>
      <c r="H683" s="80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5">
        <v>5</v>
      </c>
      <c r="B684" s="39">
        <v>46031</v>
      </c>
      <c r="C684" s="75">
        <v>2</v>
      </c>
      <c r="D684" s="41" t="s">
        <v>432</v>
      </c>
      <c r="E684" s="25" t="s">
        <v>125</v>
      </c>
      <c r="F684" s="42">
        <v>9.6999999999999993</v>
      </c>
      <c r="G684" s="76" t="s">
        <v>315</v>
      </c>
      <c r="H684" s="80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5">
        <v>5</v>
      </c>
      <c r="B685" s="39">
        <v>46031</v>
      </c>
      <c r="C685" s="75">
        <v>2</v>
      </c>
      <c r="D685" s="41" t="s">
        <v>432</v>
      </c>
      <c r="E685" s="25" t="s">
        <v>137</v>
      </c>
      <c r="F685" s="42">
        <v>2.4969999999999999</v>
      </c>
      <c r="G685" s="76" t="s">
        <v>315</v>
      </c>
      <c r="H685" s="80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5">
        <v>5</v>
      </c>
      <c r="B686" s="39">
        <v>46031</v>
      </c>
      <c r="C686" s="75">
        <v>2</v>
      </c>
      <c r="D686" s="41" t="s">
        <v>432</v>
      </c>
      <c r="E686" s="25" t="s">
        <v>363</v>
      </c>
      <c r="F686" s="42">
        <v>1.143</v>
      </c>
      <c r="G686" s="76" t="s">
        <v>315</v>
      </c>
      <c r="H686" s="80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5">
        <v>5</v>
      </c>
      <c r="B687" s="39">
        <v>46031</v>
      </c>
      <c r="C687" s="75">
        <v>2</v>
      </c>
      <c r="D687" s="41" t="s">
        <v>432</v>
      </c>
      <c r="E687" s="25" t="s">
        <v>134</v>
      </c>
      <c r="F687" s="42">
        <v>4.617</v>
      </c>
      <c r="G687" s="76" t="s">
        <v>315</v>
      </c>
      <c r="H687" s="80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5">
        <v>5</v>
      </c>
      <c r="B688" s="39">
        <v>46031</v>
      </c>
      <c r="C688" s="75">
        <v>2</v>
      </c>
      <c r="D688" s="41" t="s">
        <v>432</v>
      </c>
      <c r="E688" s="25" t="s">
        <v>138</v>
      </c>
      <c r="F688" s="42">
        <v>12</v>
      </c>
      <c r="G688" s="76" t="s">
        <v>315</v>
      </c>
      <c r="H688" s="80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5">
        <v>5</v>
      </c>
      <c r="B689" s="39">
        <v>46031</v>
      </c>
      <c r="C689" s="75">
        <v>2</v>
      </c>
      <c r="D689" s="41" t="s">
        <v>432</v>
      </c>
      <c r="E689" s="25" t="s">
        <v>364</v>
      </c>
      <c r="F689" s="42">
        <v>195</v>
      </c>
      <c r="G689" s="76" t="s">
        <v>315</v>
      </c>
      <c r="H689" s="80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5">
        <v>5</v>
      </c>
      <c r="B690" s="39">
        <v>46031</v>
      </c>
      <c r="C690" s="75">
        <v>2</v>
      </c>
      <c r="D690" s="41" t="s">
        <v>432</v>
      </c>
      <c r="E690" s="25" t="s">
        <v>126</v>
      </c>
      <c r="F690" s="42">
        <v>87</v>
      </c>
      <c r="G690" s="76" t="s">
        <v>315</v>
      </c>
      <c r="H690" s="80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5">
        <v>5</v>
      </c>
      <c r="B691" s="39">
        <v>46031</v>
      </c>
      <c r="C691" s="75">
        <v>2</v>
      </c>
      <c r="D691" s="41" t="s">
        <v>432</v>
      </c>
      <c r="E691" s="25" t="s">
        <v>127</v>
      </c>
      <c r="F691" s="42">
        <v>26</v>
      </c>
      <c r="G691" s="76" t="s">
        <v>315</v>
      </c>
      <c r="H691" s="80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5">
        <v>5</v>
      </c>
      <c r="B692" s="39">
        <v>46031</v>
      </c>
      <c r="C692" s="75">
        <v>2</v>
      </c>
      <c r="D692" s="41" t="s">
        <v>432</v>
      </c>
      <c r="E692" s="25" t="s">
        <v>124</v>
      </c>
      <c r="F692" s="42">
        <v>6.05</v>
      </c>
      <c r="G692" s="76" t="s">
        <v>315</v>
      </c>
      <c r="H692" s="80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5">
        <v>5</v>
      </c>
      <c r="B693" s="39">
        <v>46031</v>
      </c>
      <c r="C693" s="75">
        <v>2</v>
      </c>
      <c r="D693" s="41" t="s">
        <v>432</v>
      </c>
      <c r="E693" s="25" t="s">
        <v>366</v>
      </c>
      <c r="F693" s="42">
        <v>67</v>
      </c>
      <c r="G693" s="76" t="s">
        <v>315</v>
      </c>
      <c r="H693" s="80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5">
        <v>5</v>
      </c>
      <c r="B694" s="39">
        <v>46031</v>
      </c>
      <c r="C694" s="75">
        <v>2</v>
      </c>
      <c r="D694" s="41" t="s">
        <v>432</v>
      </c>
      <c r="E694" s="25" t="s">
        <v>139</v>
      </c>
      <c r="F694" s="42">
        <v>7.39</v>
      </c>
      <c r="G694" s="76" t="s">
        <v>315</v>
      </c>
      <c r="H694" s="80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5">
        <v>5</v>
      </c>
      <c r="B695" s="39">
        <v>46031</v>
      </c>
      <c r="C695" s="75">
        <v>2</v>
      </c>
      <c r="D695" s="41" t="s">
        <v>432</v>
      </c>
      <c r="E695" s="25" t="s">
        <v>118</v>
      </c>
      <c r="F695" s="42">
        <v>280</v>
      </c>
      <c r="G695" s="76" t="s">
        <v>315</v>
      </c>
      <c r="H695" s="80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5">
        <v>5</v>
      </c>
      <c r="B696" s="39">
        <v>46031</v>
      </c>
      <c r="C696" s="75">
        <v>2</v>
      </c>
      <c r="D696" s="41" t="s">
        <v>432</v>
      </c>
      <c r="E696" s="25" t="s">
        <v>367</v>
      </c>
      <c r="F696" s="42">
        <v>9.92</v>
      </c>
      <c r="G696" s="76" t="s">
        <v>315</v>
      </c>
      <c r="H696" s="80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5">
        <v>5</v>
      </c>
      <c r="B697" s="39">
        <v>46031</v>
      </c>
      <c r="C697" s="75">
        <v>2</v>
      </c>
      <c r="D697" s="41" t="s">
        <v>432</v>
      </c>
      <c r="E697" s="25" t="s">
        <v>369</v>
      </c>
      <c r="F697" s="42">
        <v>4.6100000000000003</v>
      </c>
      <c r="G697" s="76" t="s">
        <v>315</v>
      </c>
      <c r="H697" s="80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5">
        <v>5</v>
      </c>
      <c r="B698" s="39">
        <v>46031</v>
      </c>
      <c r="C698" s="75">
        <v>2</v>
      </c>
      <c r="D698" s="41" t="s">
        <v>432</v>
      </c>
      <c r="E698" s="25" t="s">
        <v>135</v>
      </c>
      <c r="F698" s="42">
        <v>4.5</v>
      </c>
      <c r="G698" s="76" t="s">
        <v>315</v>
      </c>
      <c r="H698" s="80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5">
        <v>5</v>
      </c>
      <c r="B699" s="39">
        <v>46031</v>
      </c>
      <c r="C699" s="75">
        <v>2</v>
      </c>
      <c r="D699" s="41" t="s">
        <v>432</v>
      </c>
      <c r="E699" s="25" t="s">
        <v>128</v>
      </c>
      <c r="F699" s="42">
        <v>81</v>
      </c>
      <c r="G699" s="76" t="s">
        <v>315</v>
      </c>
      <c r="H699" s="80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5">
        <v>5</v>
      </c>
      <c r="B700" s="39">
        <v>46031</v>
      </c>
      <c r="C700" s="75">
        <v>2</v>
      </c>
      <c r="D700" s="41" t="s">
        <v>432</v>
      </c>
      <c r="E700" s="25" t="s">
        <v>122</v>
      </c>
      <c r="F700" s="42">
        <v>99</v>
      </c>
      <c r="G700" s="76" t="s">
        <v>315</v>
      </c>
      <c r="H700" s="80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5">
        <v>5</v>
      </c>
      <c r="B701" s="39">
        <v>46031</v>
      </c>
      <c r="C701" s="75">
        <v>2</v>
      </c>
      <c r="D701" s="41" t="s">
        <v>432</v>
      </c>
      <c r="E701" s="25" t="s">
        <v>144</v>
      </c>
      <c r="F701" s="42">
        <v>476</v>
      </c>
      <c r="G701" s="76" t="s">
        <v>315</v>
      </c>
      <c r="H701" s="80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5">
        <v>5</v>
      </c>
      <c r="B702" s="39">
        <v>46031</v>
      </c>
      <c r="C702" s="75">
        <v>2</v>
      </c>
      <c r="D702" s="41" t="s">
        <v>432</v>
      </c>
      <c r="E702" s="25" t="s">
        <v>370</v>
      </c>
      <c r="F702" s="42">
        <v>435</v>
      </c>
      <c r="G702" s="76" t="s">
        <v>315</v>
      </c>
      <c r="H702" s="80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5">
        <v>5</v>
      </c>
      <c r="B703" s="39">
        <v>46031</v>
      </c>
      <c r="C703" s="75">
        <v>2</v>
      </c>
      <c r="D703" s="41" t="s">
        <v>432</v>
      </c>
      <c r="E703" s="25" t="s">
        <v>132</v>
      </c>
      <c r="F703" s="42">
        <v>444</v>
      </c>
      <c r="G703" s="76" t="s">
        <v>315</v>
      </c>
      <c r="H703" s="80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5">
        <v>5</v>
      </c>
      <c r="B704" s="39">
        <v>46031</v>
      </c>
      <c r="C704" s="75">
        <v>2</v>
      </c>
      <c r="D704" s="41" t="s">
        <v>432</v>
      </c>
      <c r="E704" s="25" t="s">
        <v>133</v>
      </c>
      <c r="F704" s="42">
        <v>153</v>
      </c>
      <c r="G704" s="76" t="s">
        <v>315</v>
      </c>
      <c r="H704" s="80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5">
        <v>5</v>
      </c>
      <c r="B705" s="39">
        <v>46031</v>
      </c>
      <c r="C705" s="75">
        <v>2</v>
      </c>
      <c r="D705" s="41" t="s">
        <v>432</v>
      </c>
      <c r="E705" s="25" t="s">
        <v>371</v>
      </c>
      <c r="F705" s="42">
        <v>378</v>
      </c>
      <c r="G705" s="76" t="s">
        <v>315</v>
      </c>
      <c r="H705" s="80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5">
        <v>5</v>
      </c>
      <c r="B706" s="39">
        <v>46031</v>
      </c>
      <c r="C706" s="75">
        <v>2</v>
      </c>
      <c r="D706" s="41" t="s">
        <v>432</v>
      </c>
      <c r="E706" s="25" t="s">
        <v>372</v>
      </c>
      <c r="F706" s="42">
        <v>86</v>
      </c>
      <c r="G706" s="76" t="s">
        <v>315</v>
      </c>
      <c r="H706" s="80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5">
        <v>5</v>
      </c>
      <c r="B707" s="39">
        <v>46031</v>
      </c>
      <c r="C707" s="75">
        <v>2</v>
      </c>
      <c r="D707" s="41" t="s">
        <v>432</v>
      </c>
      <c r="E707" s="25" t="s">
        <v>129</v>
      </c>
      <c r="F707" s="42">
        <v>218</v>
      </c>
      <c r="G707" s="76" t="s">
        <v>315</v>
      </c>
      <c r="H707" s="80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5">
        <v>5</v>
      </c>
      <c r="B708" s="39">
        <v>46031</v>
      </c>
      <c r="C708" s="75">
        <v>2</v>
      </c>
      <c r="D708" s="41" t="s">
        <v>432</v>
      </c>
      <c r="E708" s="25" t="s">
        <v>131</v>
      </c>
      <c r="F708" s="42">
        <v>101</v>
      </c>
      <c r="G708" s="76" t="s">
        <v>315</v>
      </c>
      <c r="H708" s="80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5">
        <v>5</v>
      </c>
      <c r="B709" s="39">
        <v>46031</v>
      </c>
      <c r="C709" s="75">
        <v>2</v>
      </c>
      <c r="D709" s="41" t="s">
        <v>432</v>
      </c>
      <c r="E709" s="25" t="s">
        <v>373</v>
      </c>
      <c r="F709" s="42">
        <v>3.53</v>
      </c>
      <c r="G709" s="76" t="s">
        <v>315</v>
      </c>
      <c r="H709" s="80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5">
        <v>5</v>
      </c>
      <c r="B710" s="39">
        <v>46031</v>
      </c>
      <c r="C710" s="75">
        <v>2</v>
      </c>
      <c r="D710" s="41" t="s">
        <v>432</v>
      </c>
      <c r="E710" s="25" t="s">
        <v>375</v>
      </c>
      <c r="F710" s="42">
        <v>16.8</v>
      </c>
      <c r="G710" s="76" t="s">
        <v>315</v>
      </c>
      <c r="H710" s="80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5">
        <v>5</v>
      </c>
      <c r="B711" s="39">
        <v>46031</v>
      </c>
      <c r="C711" s="75">
        <v>2</v>
      </c>
      <c r="D711" s="41" t="s">
        <v>432</v>
      </c>
      <c r="E711" s="25" t="s">
        <v>140</v>
      </c>
      <c r="F711" s="42">
        <v>126</v>
      </c>
      <c r="G711" s="76" t="s">
        <v>315</v>
      </c>
      <c r="H711" s="80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5">
        <v>5</v>
      </c>
      <c r="B712" s="39">
        <v>46031</v>
      </c>
      <c r="C712" s="75">
        <v>2</v>
      </c>
      <c r="D712" s="41" t="s">
        <v>432</v>
      </c>
      <c r="E712" s="25" t="s">
        <v>142</v>
      </c>
      <c r="F712" s="42">
        <v>6.4</v>
      </c>
      <c r="G712" s="76" t="s">
        <v>315</v>
      </c>
      <c r="H712" s="80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5">
        <v>5</v>
      </c>
      <c r="B713" s="39">
        <v>46031</v>
      </c>
      <c r="C713" s="75">
        <v>2</v>
      </c>
      <c r="D713" s="41" t="s">
        <v>432</v>
      </c>
      <c r="E713" s="25" t="s">
        <v>143</v>
      </c>
      <c r="F713" s="42">
        <v>96</v>
      </c>
      <c r="G713" s="76" t="s">
        <v>315</v>
      </c>
      <c r="H713" s="80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5">
        <v>6</v>
      </c>
      <c r="B714" s="39">
        <v>46034</v>
      </c>
      <c r="C714" s="75">
        <v>2</v>
      </c>
      <c r="D714" s="41" t="s">
        <v>432</v>
      </c>
      <c r="E714" s="25" t="s">
        <v>361</v>
      </c>
      <c r="F714" s="42">
        <v>1.1000000000000001</v>
      </c>
      <c r="G714" s="76" t="s">
        <v>315</v>
      </c>
      <c r="H714" s="80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5">
        <v>6</v>
      </c>
      <c r="B715" s="39">
        <v>46034</v>
      </c>
      <c r="C715" s="75">
        <v>2</v>
      </c>
      <c r="D715" s="41" t="s">
        <v>432</v>
      </c>
      <c r="E715" s="25" t="s">
        <v>125</v>
      </c>
      <c r="F715" s="42">
        <v>9.9</v>
      </c>
      <c r="G715" s="76" t="s">
        <v>315</v>
      </c>
      <c r="H715" s="80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5">
        <v>6</v>
      </c>
      <c r="B716" s="39">
        <v>46034</v>
      </c>
      <c r="C716" s="75">
        <v>2</v>
      </c>
      <c r="D716" s="41" t="s">
        <v>432</v>
      </c>
      <c r="E716" s="25" t="s">
        <v>137</v>
      </c>
      <c r="F716" s="42">
        <v>2.6110000000000002</v>
      </c>
      <c r="G716" s="76" t="s">
        <v>315</v>
      </c>
      <c r="H716" s="80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5">
        <v>6</v>
      </c>
      <c r="B717" s="39">
        <v>46034</v>
      </c>
      <c r="C717" s="75">
        <v>2</v>
      </c>
      <c r="D717" s="41" t="s">
        <v>432</v>
      </c>
      <c r="E717" s="25" t="s">
        <v>363</v>
      </c>
      <c r="F717" s="42">
        <v>1.165</v>
      </c>
      <c r="G717" s="76" t="s">
        <v>315</v>
      </c>
      <c r="H717" s="80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5">
        <v>6</v>
      </c>
      <c r="B718" s="39">
        <v>46034</v>
      </c>
      <c r="C718" s="75">
        <v>2</v>
      </c>
      <c r="D718" s="41" t="s">
        <v>432</v>
      </c>
      <c r="E718" s="25" t="s">
        <v>134</v>
      </c>
      <c r="F718" s="42">
        <v>4.6980000000000004</v>
      </c>
      <c r="G718" s="76" t="s">
        <v>315</v>
      </c>
      <c r="H718" s="80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5">
        <v>6</v>
      </c>
      <c r="B719" s="39">
        <v>46034</v>
      </c>
      <c r="C719" s="75">
        <v>2</v>
      </c>
      <c r="D719" s="41" t="s">
        <v>432</v>
      </c>
      <c r="E719" s="25" t="s">
        <v>138</v>
      </c>
      <c r="F719" s="42">
        <v>12.3</v>
      </c>
      <c r="G719" s="76" t="s">
        <v>315</v>
      </c>
      <c r="H719" s="80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5">
        <v>6</v>
      </c>
      <c r="B720" s="39">
        <v>46034</v>
      </c>
      <c r="C720" s="75">
        <v>2</v>
      </c>
      <c r="D720" s="41" t="s">
        <v>432</v>
      </c>
      <c r="E720" s="25" t="s">
        <v>364</v>
      </c>
      <c r="F720" s="42">
        <v>206</v>
      </c>
      <c r="G720" s="76" t="s">
        <v>315</v>
      </c>
      <c r="H720" s="80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5">
        <v>6</v>
      </c>
      <c r="B721" s="39">
        <v>46034</v>
      </c>
      <c r="C721" s="75">
        <v>2</v>
      </c>
      <c r="D721" s="41" t="s">
        <v>432</v>
      </c>
      <c r="E721" s="25" t="s">
        <v>126</v>
      </c>
      <c r="F721" s="42">
        <v>84</v>
      </c>
      <c r="G721" s="76" t="s">
        <v>315</v>
      </c>
      <c r="H721" s="80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5">
        <v>6</v>
      </c>
      <c r="B722" s="39">
        <v>46034</v>
      </c>
      <c r="C722" s="75">
        <v>2</v>
      </c>
      <c r="D722" s="41" t="s">
        <v>432</v>
      </c>
      <c r="E722" s="25" t="s">
        <v>127</v>
      </c>
      <c r="F722" s="42">
        <v>27</v>
      </c>
      <c r="G722" s="76" t="s">
        <v>315</v>
      </c>
      <c r="H722" s="80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5">
        <v>6</v>
      </c>
      <c r="B723" s="39">
        <v>46034</v>
      </c>
      <c r="C723" s="75">
        <v>2</v>
      </c>
      <c r="D723" s="41" t="s">
        <v>432</v>
      </c>
      <c r="E723" s="25" t="s">
        <v>124</v>
      </c>
      <c r="F723" s="42">
        <v>6.24</v>
      </c>
      <c r="G723" s="76" t="s">
        <v>315</v>
      </c>
      <c r="H723" s="80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5">
        <v>6</v>
      </c>
      <c r="B724" s="39">
        <v>46034</v>
      </c>
      <c r="C724" s="75">
        <v>2</v>
      </c>
      <c r="D724" s="41" t="s">
        <v>432</v>
      </c>
      <c r="E724" s="25" t="s">
        <v>366</v>
      </c>
      <c r="F724" s="42">
        <v>68</v>
      </c>
      <c r="G724" s="76" t="s">
        <v>315</v>
      </c>
      <c r="H724" s="80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5">
        <v>6</v>
      </c>
      <c r="B725" s="39">
        <v>46034</v>
      </c>
      <c r="C725" s="75">
        <v>2</v>
      </c>
      <c r="D725" s="41" t="s">
        <v>432</v>
      </c>
      <c r="E725" s="25" t="s">
        <v>139</v>
      </c>
      <c r="F725" s="42">
        <v>7.35</v>
      </c>
      <c r="G725" s="76" t="s">
        <v>315</v>
      </c>
      <c r="H725" s="80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5">
        <v>6</v>
      </c>
      <c r="B726" s="39">
        <v>46034</v>
      </c>
      <c r="C726" s="75">
        <v>2</v>
      </c>
      <c r="D726" s="41" t="s">
        <v>432</v>
      </c>
      <c r="E726" s="25" t="s">
        <v>118</v>
      </c>
      <c r="F726" s="42">
        <v>283</v>
      </c>
      <c r="G726" s="76" t="s">
        <v>315</v>
      </c>
      <c r="H726" s="80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5">
        <v>6</v>
      </c>
      <c r="B727" s="39">
        <v>46034</v>
      </c>
      <c r="C727" s="75">
        <v>2</v>
      </c>
      <c r="D727" s="41" t="s">
        <v>432</v>
      </c>
      <c r="E727" s="25" t="s">
        <v>367</v>
      </c>
      <c r="F727" s="42">
        <v>9.6999999999999993</v>
      </c>
      <c r="G727" s="76" t="s">
        <v>315</v>
      </c>
      <c r="H727" s="80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5">
        <v>6</v>
      </c>
      <c r="B728" s="39">
        <v>46034</v>
      </c>
      <c r="C728" s="75">
        <v>2</v>
      </c>
      <c r="D728" s="41" t="s">
        <v>432</v>
      </c>
      <c r="E728" s="25" t="s">
        <v>369</v>
      </c>
      <c r="F728" s="42">
        <v>4.67</v>
      </c>
      <c r="G728" s="76" t="s">
        <v>315</v>
      </c>
      <c r="H728" s="80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5">
        <v>6</v>
      </c>
      <c r="B729" s="39">
        <v>46034</v>
      </c>
      <c r="C729" s="75">
        <v>2</v>
      </c>
      <c r="D729" s="41" t="s">
        <v>432</v>
      </c>
      <c r="E729" s="25" t="s">
        <v>135</v>
      </c>
      <c r="F729" s="42">
        <v>4.5999999999999996</v>
      </c>
      <c r="G729" s="76" t="s">
        <v>315</v>
      </c>
      <c r="H729" s="80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5">
        <v>6</v>
      </c>
      <c r="B730" s="39">
        <v>46034</v>
      </c>
      <c r="C730" s="75">
        <v>2</v>
      </c>
      <c r="D730" s="41" t="s">
        <v>432</v>
      </c>
      <c r="E730" s="25" t="s">
        <v>128</v>
      </c>
      <c r="F730" s="42">
        <v>83</v>
      </c>
      <c r="G730" s="76" t="s">
        <v>315</v>
      </c>
      <c r="H730" s="80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5">
        <v>6</v>
      </c>
      <c r="B731" s="39">
        <v>46034</v>
      </c>
      <c r="C731" s="75">
        <v>2</v>
      </c>
      <c r="D731" s="41" t="s">
        <v>432</v>
      </c>
      <c r="E731" s="25" t="s">
        <v>122</v>
      </c>
      <c r="F731" s="42">
        <v>97</v>
      </c>
      <c r="G731" s="76" t="s">
        <v>315</v>
      </c>
      <c r="H731" s="80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5">
        <v>6</v>
      </c>
      <c r="B732" s="39">
        <v>46034</v>
      </c>
      <c r="C732" s="75">
        <v>2</v>
      </c>
      <c r="D732" s="41" t="s">
        <v>432</v>
      </c>
      <c r="E732" s="25" t="s">
        <v>144</v>
      </c>
      <c r="F732" s="42">
        <v>490</v>
      </c>
      <c r="G732" s="76" t="s">
        <v>315</v>
      </c>
      <c r="H732" s="80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5">
        <v>6</v>
      </c>
      <c r="B733" s="39">
        <v>46034</v>
      </c>
      <c r="C733" s="75">
        <v>2</v>
      </c>
      <c r="D733" s="41" t="s">
        <v>432</v>
      </c>
      <c r="E733" s="25" t="s">
        <v>370</v>
      </c>
      <c r="F733" s="42">
        <v>443</v>
      </c>
      <c r="G733" s="76" t="s">
        <v>315</v>
      </c>
      <c r="H733" s="80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5">
        <v>6</v>
      </c>
      <c r="B734" s="39">
        <v>46034</v>
      </c>
      <c r="C734" s="75">
        <v>2</v>
      </c>
      <c r="D734" s="41" t="s">
        <v>432</v>
      </c>
      <c r="E734" s="25" t="s">
        <v>132</v>
      </c>
      <c r="F734" s="42">
        <v>441</v>
      </c>
      <c r="G734" s="76" t="s">
        <v>315</v>
      </c>
      <c r="H734" s="80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5">
        <v>6</v>
      </c>
      <c r="B735" s="39">
        <v>46034</v>
      </c>
      <c r="C735" s="75">
        <v>2</v>
      </c>
      <c r="D735" s="41" t="s">
        <v>432</v>
      </c>
      <c r="E735" s="25" t="s">
        <v>133</v>
      </c>
      <c r="F735" s="42">
        <v>151</v>
      </c>
      <c r="G735" s="76" t="s">
        <v>315</v>
      </c>
      <c r="H735" s="80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5">
        <v>6</v>
      </c>
      <c r="B736" s="39">
        <v>46034</v>
      </c>
      <c r="C736" s="75">
        <v>2</v>
      </c>
      <c r="D736" s="41" t="s">
        <v>432</v>
      </c>
      <c r="E736" s="25" t="s">
        <v>371</v>
      </c>
      <c r="F736" s="42">
        <v>394</v>
      </c>
      <c r="G736" s="76" t="s">
        <v>315</v>
      </c>
      <c r="H736" s="80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5">
        <v>6</v>
      </c>
      <c r="B737" s="39">
        <v>46034</v>
      </c>
      <c r="C737" s="75">
        <v>2</v>
      </c>
      <c r="D737" s="41" t="s">
        <v>432</v>
      </c>
      <c r="E737" s="25" t="s">
        <v>372</v>
      </c>
      <c r="F737" s="42">
        <v>86</v>
      </c>
      <c r="G737" s="76" t="s">
        <v>315</v>
      </c>
      <c r="H737" s="80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5">
        <v>6</v>
      </c>
      <c r="B738" s="39">
        <v>46034</v>
      </c>
      <c r="C738" s="75">
        <v>2</v>
      </c>
      <c r="D738" s="41" t="s">
        <v>432</v>
      </c>
      <c r="E738" s="25" t="s">
        <v>129</v>
      </c>
      <c r="F738" s="42">
        <v>220</v>
      </c>
      <c r="G738" s="76" t="s">
        <v>315</v>
      </c>
      <c r="H738" s="80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5">
        <v>6</v>
      </c>
      <c r="B739" s="39">
        <v>46034</v>
      </c>
      <c r="C739" s="75">
        <v>2</v>
      </c>
      <c r="D739" s="41" t="s">
        <v>432</v>
      </c>
      <c r="E739" s="25" t="s">
        <v>131</v>
      </c>
      <c r="F739" s="42">
        <v>106</v>
      </c>
      <c r="G739" s="76" t="s">
        <v>315</v>
      </c>
      <c r="H739" s="80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5">
        <v>6</v>
      </c>
      <c r="B740" s="39">
        <v>46034</v>
      </c>
      <c r="C740" s="75">
        <v>2</v>
      </c>
      <c r="D740" s="41" t="s">
        <v>432</v>
      </c>
      <c r="E740" s="25" t="s">
        <v>373</v>
      </c>
      <c r="F740" s="42">
        <v>3.65</v>
      </c>
      <c r="G740" s="76" t="s">
        <v>315</v>
      </c>
      <c r="H740" s="80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5">
        <v>6</v>
      </c>
      <c r="B741" s="39">
        <v>46034</v>
      </c>
      <c r="C741" s="75">
        <v>2</v>
      </c>
      <c r="D741" s="41" t="s">
        <v>432</v>
      </c>
      <c r="E741" s="25" t="s">
        <v>375</v>
      </c>
      <c r="F741" s="42">
        <v>16.5</v>
      </c>
      <c r="G741" s="76" t="s">
        <v>315</v>
      </c>
      <c r="H741" s="80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5">
        <v>6</v>
      </c>
      <c r="B742" s="39">
        <v>46034</v>
      </c>
      <c r="C742" s="75">
        <v>2</v>
      </c>
      <c r="D742" s="41" t="s">
        <v>432</v>
      </c>
      <c r="E742" s="25" t="s">
        <v>140</v>
      </c>
      <c r="F742" s="42">
        <v>121</v>
      </c>
      <c r="G742" s="76" t="s">
        <v>315</v>
      </c>
      <c r="H742" s="80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5">
        <v>6</v>
      </c>
      <c r="B743" s="39">
        <v>46034</v>
      </c>
      <c r="C743" s="75">
        <v>2</v>
      </c>
      <c r="D743" s="41" t="s">
        <v>432</v>
      </c>
      <c r="E743" s="25" t="s">
        <v>142</v>
      </c>
      <c r="F743" s="42">
        <v>6.2</v>
      </c>
      <c r="G743" s="76" t="s">
        <v>315</v>
      </c>
      <c r="H743" s="80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5">
        <v>6</v>
      </c>
      <c r="B744" s="39">
        <v>46034</v>
      </c>
      <c r="C744" s="75">
        <v>2</v>
      </c>
      <c r="D744" s="41" t="s">
        <v>432</v>
      </c>
      <c r="E744" s="25" t="s">
        <v>143</v>
      </c>
      <c r="F744" s="42">
        <v>95</v>
      </c>
      <c r="G744" s="76" t="s">
        <v>315</v>
      </c>
      <c r="H744" s="80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5">
        <v>7</v>
      </c>
      <c r="B745" s="39">
        <v>46035</v>
      </c>
      <c r="C745" s="75">
        <v>2</v>
      </c>
      <c r="D745" s="41" t="s">
        <v>432</v>
      </c>
      <c r="E745" s="25" t="s">
        <v>361</v>
      </c>
      <c r="F745" s="42">
        <v>1.27</v>
      </c>
      <c r="G745" s="76" t="s">
        <v>315</v>
      </c>
      <c r="H745" s="80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5">
        <v>7</v>
      </c>
      <c r="B746" s="39">
        <v>46035</v>
      </c>
      <c r="C746" s="75">
        <v>2</v>
      </c>
      <c r="D746" s="41" t="s">
        <v>432</v>
      </c>
      <c r="E746" s="25" t="s">
        <v>125</v>
      </c>
      <c r="F746" s="42">
        <v>9.9</v>
      </c>
      <c r="G746" s="76" t="s">
        <v>315</v>
      </c>
      <c r="H746" s="80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5">
        <v>7</v>
      </c>
      <c r="B747" s="39">
        <v>46035</v>
      </c>
      <c r="C747" s="75">
        <v>2</v>
      </c>
      <c r="D747" s="41" t="s">
        <v>432</v>
      </c>
      <c r="E747" s="25" t="s">
        <v>137</v>
      </c>
      <c r="F747" s="42">
        <v>2.63</v>
      </c>
      <c r="G747" s="76" t="s">
        <v>315</v>
      </c>
      <c r="H747" s="80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5">
        <v>7</v>
      </c>
      <c r="B748" s="39">
        <v>46035</v>
      </c>
      <c r="C748" s="75">
        <v>2</v>
      </c>
      <c r="D748" s="41" t="s">
        <v>432</v>
      </c>
      <c r="E748" s="25" t="s">
        <v>363</v>
      </c>
      <c r="F748" s="42">
        <v>1.1499999999999999</v>
      </c>
      <c r="G748" s="76" t="s">
        <v>315</v>
      </c>
      <c r="H748" s="80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5">
        <v>7</v>
      </c>
      <c r="B749" s="39">
        <v>46035</v>
      </c>
      <c r="C749" s="75">
        <v>2</v>
      </c>
      <c r="D749" s="41" t="s">
        <v>432</v>
      </c>
      <c r="E749" s="25" t="s">
        <v>134</v>
      </c>
      <c r="F749" s="42">
        <v>4.5430000000000001</v>
      </c>
      <c r="G749" s="76" t="s">
        <v>315</v>
      </c>
      <c r="H749" s="80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5">
        <v>7</v>
      </c>
      <c r="B750" s="39">
        <v>46035</v>
      </c>
      <c r="C750" s="75">
        <v>2</v>
      </c>
      <c r="D750" s="41" t="s">
        <v>432</v>
      </c>
      <c r="E750" s="25" t="s">
        <v>138</v>
      </c>
      <c r="F750" s="42">
        <v>12</v>
      </c>
      <c r="G750" s="76" t="s">
        <v>315</v>
      </c>
      <c r="H750" s="80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5">
        <v>7</v>
      </c>
      <c r="B751" s="39">
        <v>46035</v>
      </c>
      <c r="C751" s="75">
        <v>2</v>
      </c>
      <c r="D751" s="41" t="s">
        <v>432</v>
      </c>
      <c r="E751" s="25" t="s">
        <v>364</v>
      </c>
      <c r="F751" s="42">
        <v>197</v>
      </c>
      <c r="G751" s="76" t="s">
        <v>315</v>
      </c>
      <c r="H751" s="80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5">
        <v>7</v>
      </c>
      <c r="B752" s="39">
        <v>46035</v>
      </c>
      <c r="C752" s="75">
        <v>2</v>
      </c>
      <c r="D752" s="41" t="s">
        <v>432</v>
      </c>
      <c r="E752" s="25" t="s">
        <v>126</v>
      </c>
      <c r="F752" s="42">
        <v>87</v>
      </c>
      <c r="G752" s="76" t="s">
        <v>315</v>
      </c>
      <c r="H752" s="80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5">
        <v>7</v>
      </c>
      <c r="B753" s="39">
        <v>46035</v>
      </c>
      <c r="C753" s="75">
        <v>2</v>
      </c>
      <c r="D753" s="41" t="s">
        <v>432</v>
      </c>
      <c r="E753" s="25" t="s">
        <v>127</v>
      </c>
      <c r="F753" s="42">
        <v>26</v>
      </c>
      <c r="G753" s="76" t="s">
        <v>315</v>
      </c>
      <c r="H753" s="80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5">
        <v>7</v>
      </c>
      <c r="B754" s="39">
        <v>46035</v>
      </c>
      <c r="C754" s="75">
        <v>2</v>
      </c>
      <c r="D754" s="41" t="s">
        <v>432</v>
      </c>
      <c r="E754" s="25" t="s">
        <v>124</v>
      </c>
      <c r="F754" s="42">
        <v>6.25</v>
      </c>
      <c r="G754" s="76" t="s">
        <v>315</v>
      </c>
      <c r="H754" s="80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25">
      <c r="A755" s="75">
        <v>7</v>
      </c>
      <c r="B755" s="39">
        <v>46035</v>
      </c>
      <c r="C755" s="75">
        <v>2</v>
      </c>
      <c r="D755" s="41" t="s">
        <v>432</v>
      </c>
      <c r="E755" s="25" t="s">
        <v>366</v>
      </c>
      <c r="F755" s="42">
        <v>67</v>
      </c>
      <c r="G755" s="76" t="s">
        <v>315</v>
      </c>
      <c r="H755" s="80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25">
      <c r="A756" s="75">
        <v>7</v>
      </c>
      <c r="B756" s="39">
        <v>46035</v>
      </c>
      <c r="C756" s="75">
        <v>2</v>
      </c>
      <c r="D756" s="41" t="s">
        <v>432</v>
      </c>
      <c r="E756" s="25" t="s">
        <v>139</v>
      </c>
      <c r="F756" s="42">
        <v>7.5</v>
      </c>
      <c r="G756" s="76" t="s">
        <v>315</v>
      </c>
      <c r="H756" s="80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25">
      <c r="A757" s="75">
        <v>7</v>
      </c>
      <c r="B757" s="39">
        <v>46035</v>
      </c>
      <c r="C757" s="75">
        <v>2</v>
      </c>
      <c r="D757" s="41" t="s">
        <v>432</v>
      </c>
      <c r="E757" s="25" t="s">
        <v>118</v>
      </c>
      <c r="F757" s="42">
        <v>286</v>
      </c>
      <c r="G757" s="76" t="s">
        <v>315</v>
      </c>
      <c r="H757" s="80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25">
      <c r="A758" s="75">
        <v>7</v>
      </c>
      <c r="B758" s="39">
        <v>46035</v>
      </c>
      <c r="C758" s="75">
        <v>2</v>
      </c>
      <c r="D758" s="41" t="s">
        <v>432</v>
      </c>
      <c r="E758" s="25" t="s">
        <v>367</v>
      </c>
      <c r="F758" s="42">
        <v>10.25</v>
      </c>
      <c r="G758" s="76" t="s">
        <v>315</v>
      </c>
      <c r="H758" s="80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25">
      <c r="A759" s="75">
        <v>7</v>
      </c>
      <c r="B759" s="39">
        <v>46035</v>
      </c>
      <c r="C759" s="75">
        <v>2</v>
      </c>
      <c r="D759" s="41" t="s">
        <v>432</v>
      </c>
      <c r="E759" s="25" t="s">
        <v>369</v>
      </c>
      <c r="F759" s="42">
        <v>4.6100000000000003</v>
      </c>
      <c r="G759" s="76" t="s">
        <v>315</v>
      </c>
      <c r="H759" s="80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25">
      <c r="A760" s="75">
        <v>7</v>
      </c>
      <c r="B760" s="39">
        <v>46035</v>
      </c>
      <c r="C760" s="75">
        <v>2</v>
      </c>
      <c r="D760" s="41" t="s">
        <v>432</v>
      </c>
      <c r="E760" s="25" t="s">
        <v>135</v>
      </c>
      <c r="F760" s="42">
        <v>4.5</v>
      </c>
      <c r="G760" s="76" t="s">
        <v>315</v>
      </c>
      <c r="H760" s="80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25">
      <c r="A761" s="75">
        <v>7</v>
      </c>
      <c r="B761" s="39">
        <v>46035</v>
      </c>
      <c r="C761" s="75">
        <v>2</v>
      </c>
      <c r="D761" s="41" t="s">
        <v>432</v>
      </c>
      <c r="E761" s="25" t="s">
        <v>128</v>
      </c>
      <c r="F761" s="42">
        <v>81</v>
      </c>
      <c r="G761" s="76" t="s">
        <v>315</v>
      </c>
      <c r="H761" s="80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25">
      <c r="A762" s="75">
        <v>7</v>
      </c>
      <c r="B762" s="39">
        <v>46035</v>
      </c>
      <c r="C762" s="75">
        <v>2</v>
      </c>
      <c r="D762" s="41" t="s">
        <v>432</v>
      </c>
      <c r="E762" s="25" t="s">
        <v>122</v>
      </c>
      <c r="F762" s="42">
        <v>96</v>
      </c>
      <c r="G762" s="76" t="s">
        <v>315</v>
      </c>
      <c r="H762" s="80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25">
      <c r="A763" s="75">
        <v>7</v>
      </c>
      <c r="B763" s="39">
        <v>46035</v>
      </c>
      <c r="C763" s="75">
        <v>2</v>
      </c>
      <c r="D763" s="41" t="s">
        <v>432</v>
      </c>
      <c r="E763" s="25" t="s">
        <v>144</v>
      </c>
      <c r="F763" s="42">
        <v>487</v>
      </c>
      <c r="G763" s="76" t="s">
        <v>315</v>
      </c>
      <c r="H763" s="80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25">
      <c r="A764" s="75">
        <v>7</v>
      </c>
      <c r="B764" s="39">
        <v>46035</v>
      </c>
      <c r="C764" s="75">
        <v>2</v>
      </c>
      <c r="D764" s="41" t="s">
        <v>432</v>
      </c>
      <c r="E764" s="25" t="s">
        <v>370</v>
      </c>
      <c r="F764" s="42">
        <v>440</v>
      </c>
      <c r="G764" s="76" t="s">
        <v>315</v>
      </c>
      <c r="H764" s="80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25">
      <c r="A765" s="75">
        <v>7</v>
      </c>
      <c r="B765" s="39">
        <v>46035</v>
      </c>
      <c r="C765" s="75">
        <v>2</v>
      </c>
      <c r="D765" s="41" t="s">
        <v>432</v>
      </c>
      <c r="E765" s="25" t="s">
        <v>132</v>
      </c>
      <c r="F765" s="42">
        <v>439</v>
      </c>
      <c r="G765" s="76" t="s">
        <v>315</v>
      </c>
      <c r="H765" s="80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25">
      <c r="A766" s="75">
        <v>7</v>
      </c>
      <c r="B766" s="39">
        <v>46035</v>
      </c>
      <c r="C766" s="75">
        <v>2</v>
      </c>
      <c r="D766" s="41" t="s">
        <v>432</v>
      </c>
      <c r="E766" s="25" t="s">
        <v>133</v>
      </c>
      <c r="F766" s="42">
        <v>151</v>
      </c>
      <c r="G766" s="76" t="s">
        <v>315</v>
      </c>
      <c r="H766" s="80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25">
      <c r="A767" s="75">
        <v>7</v>
      </c>
      <c r="B767" s="39">
        <v>46035</v>
      </c>
      <c r="C767" s="75">
        <v>2</v>
      </c>
      <c r="D767" s="41" t="s">
        <v>432</v>
      </c>
      <c r="E767" s="25" t="s">
        <v>371</v>
      </c>
      <c r="F767" s="42">
        <v>383</v>
      </c>
      <c r="G767" s="76" t="s">
        <v>315</v>
      </c>
      <c r="H767" s="80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25">
      <c r="A768" s="75">
        <v>7</v>
      </c>
      <c r="B768" s="39">
        <v>46035</v>
      </c>
      <c r="C768" s="75">
        <v>2</v>
      </c>
      <c r="D768" s="41" t="s">
        <v>432</v>
      </c>
      <c r="E768" s="25" t="s">
        <v>372</v>
      </c>
      <c r="F768" s="42">
        <v>85</v>
      </c>
      <c r="G768" s="76" t="s">
        <v>315</v>
      </c>
      <c r="H768" s="80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25">
      <c r="A769" s="75">
        <v>7</v>
      </c>
      <c r="B769" s="39">
        <v>46035</v>
      </c>
      <c r="C769" s="75">
        <v>2</v>
      </c>
      <c r="D769" s="41" t="s">
        <v>432</v>
      </c>
      <c r="E769" s="25" t="s">
        <v>129</v>
      </c>
      <c r="F769" s="42">
        <v>219</v>
      </c>
      <c r="G769" s="76" t="s">
        <v>315</v>
      </c>
      <c r="H769" s="80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25">
      <c r="A770" s="75">
        <v>7</v>
      </c>
      <c r="B770" s="39">
        <v>46035</v>
      </c>
      <c r="C770" s="75">
        <v>2</v>
      </c>
      <c r="D770" s="41" t="s">
        <v>432</v>
      </c>
      <c r="E770" s="25" t="s">
        <v>131</v>
      </c>
      <c r="F770" s="42">
        <v>106</v>
      </c>
      <c r="G770" s="76" t="s">
        <v>315</v>
      </c>
      <c r="H770" s="80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25">
      <c r="A771" s="75">
        <v>7</v>
      </c>
      <c r="B771" s="39">
        <v>46035</v>
      </c>
      <c r="C771" s="75">
        <v>2</v>
      </c>
      <c r="D771" s="41" t="s">
        <v>432</v>
      </c>
      <c r="E771" s="25" t="s">
        <v>373</v>
      </c>
      <c r="F771" s="42">
        <v>3.7</v>
      </c>
      <c r="G771" s="76" t="s">
        <v>315</v>
      </c>
      <c r="H771" s="80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25">
      <c r="A772" s="75">
        <v>7</v>
      </c>
      <c r="B772" s="39">
        <v>46035</v>
      </c>
      <c r="C772" s="75">
        <v>2</v>
      </c>
      <c r="D772" s="41" t="s">
        <v>432</v>
      </c>
      <c r="E772" s="25" t="s">
        <v>375</v>
      </c>
      <c r="F772" s="42">
        <v>20.2</v>
      </c>
      <c r="G772" s="76" t="s">
        <v>315</v>
      </c>
      <c r="H772" s="80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25">
      <c r="A773" s="75">
        <v>7</v>
      </c>
      <c r="B773" s="39">
        <v>46035</v>
      </c>
      <c r="C773" s="75">
        <v>2</v>
      </c>
      <c r="D773" s="41" t="s">
        <v>432</v>
      </c>
      <c r="E773" s="25" t="s">
        <v>140</v>
      </c>
      <c r="F773" s="42">
        <v>121</v>
      </c>
      <c r="G773" s="76" t="s">
        <v>315</v>
      </c>
      <c r="H773" s="80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25">
      <c r="A774" s="75">
        <v>7</v>
      </c>
      <c r="B774" s="39">
        <v>46035</v>
      </c>
      <c r="C774" s="75">
        <v>2</v>
      </c>
      <c r="D774" s="41" t="s">
        <v>432</v>
      </c>
      <c r="E774" s="25" t="s">
        <v>142</v>
      </c>
      <c r="F774" s="42">
        <v>6.2</v>
      </c>
      <c r="G774" s="76" t="s">
        <v>315</v>
      </c>
      <c r="H774" s="80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25">
      <c r="A775" s="75">
        <v>7</v>
      </c>
      <c r="B775" s="39">
        <v>46035</v>
      </c>
      <c r="C775" s="75">
        <v>2</v>
      </c>
      <c r="D775" s="41" t="s">
        <v>432</v>
      </c>
      <c r="E775" s="25" t="s">
        <v>143</v>
      </c>
      <c r="F775" s="42">
        <v>96</v>
      </c>
      <c r="G775" s="76" t="s">
        <v>315</v>
      </c>
      <c r="H775" s="80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25">
      <c r="A776" s="75">
        <v>8</v>
      </c>
      <c r="B776" s="39">
        <v>46036</v>
      </c>
      <c r="C776" s="75">
        <v>2</v>
      </c>
      <c r="D776" s="41" t="s">
        <v>432</v>
      </c>
      <c r="E776" s="25" t="s">
        <v>361</v>
      </c>
      <c r="F776" s="42">
        <v>1.2</v>
      </c>
      <c r="G776" s="76" t="s">
        <v>315</v>
      </c>
      <c r="H776" s="80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25">
      <c r="A777" s="75">
        <v>8</v>
      </c>
      <c r="B777" s="39">
        <v>46036</v>
      </c>
      <c r="C777" s="75">
        <v>2</v>
      </c>
      <c r="D777" s="41" t="s">
        <v>432</v>
      </c>
      <c r="E777" s="25" t="s">
        <v>125</v>
      </c>
      <c r="F777" s="42">
        <v>9.6999999999999993</v>
      </c>
      <c r="G777" s="76" t="s">
        <v>315</v>
      </c>
      <c r="H777" s="80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25">
      <c r="A778" s="75">
        <v>8</v>
      </c>
      <c r="B778" s="39">
        <v>46036</v>
      </c>
      <c r="C778" s="75">
        <v>2</v>
      </c>
      <c r="D778" s="41" t="s">
        <v>432</v>
      </c>
      <c r="E778" s="25" t="s">
        <v>137</v>
      </c>
      <c r="F778" s="42">
        <v>2.57</v>
      </c>
      <c r="G778" s="76" t="s">
        <v>315</v>
      </c>
      <c r="H778" s="80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25">
      <c r="A779" s="75">
        <v>8</v>
      </c>
      <c r="B779" s="39">
        <v>46036</v>
      </c>
      <c r="C779" s="75">
        <v>2</v>
      </c>
      <c r="D779" s="41" t="s">
        <v>432</v>
      </c>
      <c r="E779" s="25" t="s">
        <v>363</v>
      </c>
      <c r="F779" s="42">
        <v>1.17</v>
      </c>
      <c r="G779" s="76" t="s">
        <v>315</v>
      </c>
      <c r="H779" s="80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5">
        <v>8</v>
      </c>
      <c r="B780" s="39">
        <v>46036</v>
      </c>
      <c r="C780" s="75">
        <v>2</v>
      </c>
      <c r="D780" s="41" t="s">
        <v>432</v>
      </c>
      <c r="E780" s="25" t="s">
        <v>134</v>
      </c>
      <c r="F780" s="42">
        <v>4.5599999999999996</v>
      </c>
      <c r="G780" s="76" t="s">
        <v>315</v>
      </c>
      <c r="H780" s="80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5">
        <v>8</v>
      </c>
      <c r="B781" s="39">
        <v>46036</v>
      </c>
      <c r="C781" s="75">
        <v>2</v>
      </c>
      <c r="D781" s="41" t="s">
        <v>432</v>
      </c>
      <c r="E781" s="25" t="s">
        <v>138</v>
      </c>
      <c r="F781" s="42">
        <v>12.3</v>
      </c>
      <c r="G781" s="76" t="s">
        <v>315</v>
      </c>
      <c r="H781" s="80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5">
        <v>8</v>
      </c>
      <c r="B782" s="39">
        <v>46036</v>
      </c>
      <c r="C782" s="75">
        <v>2</v>
      </c>
      <c r="D782" s="41" t="s">
        <v>432</v>
      </c>
      <c r="E782" s="25" t="s">
        <v>364</v>
      </c>
      <c r="F782" s="42">
        <v>199</v>
      </c>
      <c r="G782" s="76" t="s">
        <v>315</v>
      </c>
      <c r="H782" s="80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5">
        <v>8</v>
      </c>
      <c r="B783" s="39">
        <v>46036</v>
      </c>
      <c r="C783" s="75">
        <v>2</v>
      </c>
      <c r="D783" s="41" t="s">
        <v>432</v>
      </c>
      <c r="E783" s="25" t="s">
        <v>126</v>
      </c>
      <c r="F783" s="42">
        <v>85</v>
      </c>
      <c r="G783" s="76" t="s">
        <v>315</v>
      </c>
      <c r="H783" s="80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5">
        <v>8</v>
      </c>
      <c r="B784" s="39">
        <v>46036</v>
      </c>
      <c r="C784" s="75">
        <v>2</v>
      </c>
      <c r="D784" s="41" t="s">
        <v>432</v>
      </c>
      <c r="E784" s="25" t="s">
        <v>127</v>
      </c>
      <c r="F784" s="42">
        <v>26</v>
      </c>
      <c r="G784" s="76" t="s">
        <v>315</v>
      </c>
      <c r="H784" s="80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5">
        <v>8</v>
      </c>
      <c r="B785" s="39">
        <v>46036</v>
      </c>
      <c r="C785" s="75">
        <v>2</v>
      </c>
      <c r="D785" s="41" t="s">
        <v>432</v>
      </c>
      <c r="E785" s="25" t="s">
        <v>124</v>
      </c>
      <c r="F785" s="42">
        <v>6.05</v>
      </c>
      <c r="G785" s="76" t="s">
        <v>315</v>
      </c>
      <c r="H785" s="80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5">
        <v>8</v>
      </c>
      <c r="B786" s="39">
        <v>46036</v>
      </c>
      <c r="C786" s="75">
        <v>2</v>
      </c>
      <c r="D786" s="41" t="s">
        <v>432</v>
      </c>
      <c r="E786" s="25" t="s">
        <v>366</v>
      </c>
      <c r="F786" s="42">
        <v>66</v>
      </c>
      <c r="G786" s="76" t="s">
        <v>315</v>
      </c>
      <c r="H786" s="80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5">
        <v>8</v>
      </c>
      <c r="B787" s="39">
        <v>46036</v>
      </c>
      <c r="C787" s="75">
        <v>2</v>
      </c>
      <c r="D787" s="41" t="s">
        <v>432</v>
      </c>
      <c r="E787" s="25" t="s">
        <v>139</v>
      </c>
      <c r="F787" s="42">
        <v>7.35</v>
      </c>
      <c r="G787" s="76" t="s">
        <v>315</v>
      </c>
      <c r="H787" s="80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5">
        <v>8</v>
      </c>
      <c r="B788" s="39">
        <v>46036</v>
      </c>
      <c r="C788" s="75">
        <v>2</v>
      </c>
      <c r="D788" s="41" t="s">
        <v>432</v>
      </c>
      <c r="E788" s="25" t="s">
        <v>118</v>
      </c>
      <c r="F788" s="42">
        <v>279</v>
      </c>
      <c r="G788" s="76" t="s">
        <v>315</v>
      </c>
      <c r="H788" s="80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5">
        <v>8</v>
      </c>
      <c r="B789" s="39">
        <v>46036</v>
      </c>
      <c r="C789" s="75">
        <v>2</v>
      </c>
      <c r="D789" s="41" t="s">
        <v>432</v>
      </c>
      <c r="E789" s="25" t="s">
        <v>367</v>
      </c>
      <c r="F789" s="42">
        <v>9.9499999999999993</v>
      </c>
      <c r="G789" s="76" t="s">
        <v>315</v>
      </c>
      <c r="H789" s="80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5">
        <v>8</v>
      </c>
      <c r="B790" s="39">
        <v>46036</v>
      </c>
      <c r="C790" s="75">
        <v>2</v>
      </c>
      <c r="D790" s="41" t="s">
        <v>432</v>
      </c>
      <c r="E790" s="25" t="s">
        <v>369</v>
      </c>
      <c r="F790" s="42">
        <v>4.47</v>
      </c>
      <c r="G790" s="76" t="s">
        <v>315</v>
      </c>
      <c r="H790" s="80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5">
        <v>8</v>
      </c>
      <c r="B791" s="39">
        <v>46036</v>
      </c>
      <c r="C791" s="75">
        <v>2</v>
      </c>
      <c r="D791" s="41" t="s">
        <v>432</v>
      </c>
      <c r="E791" s="25" t="s">
        <v>135</v>
      </c>
      <c r="F791" s="42">
        <v>4.5</v>
      </c>
      <c r="G791" s="76" t="s">
        <v>315</v>
      </c>
      <c r="H791" s="80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5">
        <v>8</v>
      </c>
      <c r="B792" s="39">
        <v>46036</v>
      </c>
      <c r="C792" s="75">
        <v>2</v>
      </c>
      <c r="D792" s="41" t="s">
        <v>432</v>
      </c>
      <c r="E792" s="25" t="s">
        <v>128</v>
      </c>
      <c r="F792" s="42">
        <v>78</v>
      </c>
      <c r="G792" s="76" t="s">
        <v>315</v>
      </c>
      <c r="H792" s="80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5">
        <v>8</v>
      </c>
      <c r="B793" s="39">
        <v>46036</v>
      </c>
      <c r="C793" s="75">
        <v>2</v>
      </c>
      <c r="D793" s="41" t="s">
        <v>432</v>
      </c>
      <c r="E793" s="25" t="s">
        <v>122</v>
      </c>
      <c r="F793" s="42">
        <v>99</v>
      </c>
      <c r="G793" s="76" t="s">
        <v>315</v>
      </c>
      <c r="H793" s="80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5">
        <v>8</v>
      </c>
      <c r="B794" s="39">
        <v>46036</v>
      </c>
      <c r="C794" s="75">
        <v>2</v>
      </c>
      <c r="D794" s="41" t="s">
        <v>432</v>
      </c>
      <c r="E794" s="25" t="s">
        <v>144</v>
      </c>
      <c r="F794" s="42">
        <v>479</v>
      </c>
      <c r="G794" s="76" t="s">
        <v>315</v>
      </c>
      <c r="H794" s="80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5">
        <v>8</v>
      </c>
      <c r="B795" s="39">
        <v>46036</v>
      </c>
      <c r="C795" s="75">
        <v>2</v>
      </c>
      <c r="D795" s="41" t="s">
        <v>432</v>
      </c>
      <c r="E795" s="25" t="s">
        <v>370</v>
      </c>
      <c r="F795" s="42">
        <v>431</v>
      </c>
      <c r="G795" s="76" t="s">
        <v>315</v>
      </c>
      <c r="H795" s="80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5">
        <v>8</v>
      </c>
      <c r="B796" s="39">
        <v>46036</v>
      </c>
      <c r="C796" s="75">
        <v>2</v>
      </c>
      <c r="D796" s="41" t="s">
        <v>432</v>
      </c>
      <c r="E796" s="25" t="s">
        <v>132</v>
      </c>
      <c r="F796" s="42">
        <v>414</v>
      </c>
      <c r="G796" s="76" t="s">
        <v>315</v>
      </c>
      <c r="H796" s="80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5">
        <v>8</v>
      </c>
      <c r="B797" s="39">
        <v>46036</v>
      </c>
      <c r="C797" s="75">
        <v>2</v>
      </c>
      <c r="D797" s="41" t="s">
        <v>432</v>
      </c>
      <c r="E797" s="25" t="s">
        <v>133</v>
      </c>
      <c r="F797" s="42">
        <v>151</v>
      </c>
      <c r="G797" s="76" t="s">
        <v>315</v>
      </c>
      <c r="H797" s="80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5">
        <v>8</v>
      </c>
      <c r="B798" s="39">
        <v>46036</v>
      </c>
      <c r="C798" s="75">
        <v>2</v>
      </c>
      <c r="D798" s="41" t="s">
        <v>432</v>
      </c>
      <c r="E798" s="25" t="s">
        <v>371</v>
      </c>
      <c r="F798" s="42">
        <v>363</v>
      </c>
      <c r="G798" s="76" t="s">
        <v>315</v>
      </c>
      <c r="H798" s="80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5">
        <v>8</v>
      </c>
      <c r="B799" s="39">
        <v>46036</v>
      </c>
      <c r="C799" s="75">
        <v>2</v>
      </c>
      <c r="D799" s="41" t="s">
        <v>432</v>
      </c>
      <c r="E799" s="25" t="s">
        <v>372</v>
      </c>
      <c r="F799" s="42">
        <v>87</v>
      </c>
      <c r="G799" s="76" t="s">
        <v>315</v>
      </c>
      <c r="H799" s="80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5">
        <v>8</v>
      </c>
      <c r="B800" s="39">
        <v>46036</v>
      </c>
      <c r="C800" s="75">
        <v>2</v>
      </c>
      <c r="D800" s="41" t="s">
        <v>432</v>
      </c>
      <c r="E800" s="25" t="s">
        <v>129</v>
      </c>
      <c r="F800" s="42">
        <v>220</v>
      </c>
      <c r="G800" s="76" t="s">
        <v>315</v>
      </c>
      <c r="H800" s="80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5">
        <v>8</v>
      </c>
      <c r="B801" s="39">
        <v>46036</v>
      </c>
      <c r="C801" s="75">
        <v>2</v>
      </c>
      <c r="D801" s="41" t="s">
        <v>432</v>
      </c>
      <c r="E801" s="25" t="s">
        <v>131</v>
      </c>
      <c r="F801" s="42">
        <v>107</v>
      </c>
      <c r="G801" s="76" t="s">
        <v>315</v>
      </c>
      <c r="H801" s="80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5">
        <v>8</v>
      </c>
      <c r="B802" s="39">
        <v>46036</v>
      </c>
      <c r="C802" s="75">
        <v>2</v>
      </c>
      <c r="D802" s="41" t="s">
        <v>432</v>
      </c>
      <c r="E802" s="25" t="s">
        <v>373</v>
      </c>
      <c r="F802" s="42">
        <v>3.8</v>
      </c>
      <c r="G802" s="76" t="s">
        <v>315</v>
      </c>
      <c r="H802" s="80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5">
        <v>8</v>
      </c>
      <c r="B803" s="39">
        <v>46036</v>
      </c>
      <c r="C803" s="75">
        <v>2</v>
      </c>
      <c r="D803" s="41" t="s">
        <v>432</v>
      </c>
      <c r="E803" s="25" t="s">
        <v>375</v>
      </c>
      <c r="F803" s="42">
        <v>19.399999999999999</v>
      </c>
      <c r="G803" s="76" t="s">
        <v>315</v>
      </c>
      <c r="H803" s="80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5">
        <v>8</v>
      </c>
      <c r="B804" s="39">
        <v>46036</v>
      </c>
      <c r="C804" s="75">
        <v>2</v>
      </c>
      <c r="D804" s="41" t="s">
        <v>432</v>
      </c>
      <c r="E804" s="25" t="s">
        <v>140</v>
      </c>
      <c r="F804" s="42">
        <v>123</v>
      </c>
      <c r="G804" s="76" t="s">
        <v>315</v>
      </c>
      <c r="H804" s="80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5">
        <v>8</v>
      </c>
      <c r="B805" s="39">
        <v>46036</v>
      </c>
      <c r="C805" s="75">
        <v>2</v>
      </c>
      <c r="D805" s="41" t="s">
        <v>432</v>
      </c>
      <c r="E805" s="25" t="s">
        <v>142</v>
      </c>
      <c r="F805" s="42">
        <v>6.2</v>
      </c>
      <c r="G805" s="76" t="s">
        <v>315</v>
      </c>
      <c r="H805" s="80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5">
        <v>8</v>
      </c>
      <c r="B806" s="39">
        <v>46036</v>
      </c>
      <c r="C806" s="75">
        <v>2</v>
      </c>
      <c r="D806" s="41" t="s">
        <v>432</v>
      </c>
      <c r="E806" s="25" t="s">
        <v>143</v>
      </c>
      <c r="F806" s="42">
        <v>97</v>
      </c>
      <c r="G806" s="76" t="s">
        <v>315</v>
      </c>
      <c r="H806" s="80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5">
        <v>9</v>
      </c>
      <c r="B807" s="39">
        <v>46037</v>
      </c>
      <c r="C807" s="75">
        <v>2</v>
      </c>
      <c r="D807" s="41" t="s">
        <v>432</v>
      </c>
      <c r="E807" s="25" t="s">
        <v>361</v>
      </c>
      <c r="F807" s="42">
        <v>1.26</v>
      </c>
      <c r="G807" s="76" t="s">
        <v>315</v>
      </c>
      <c r="H807" s="80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5">
        <v>9</v>
      </c>
      <c r="B808" s="39">
        <v>46037</v>
      </c>
      <c r="C808" s="75">
        <v>2</v>
      </c>
      <c r="D808" s="41" t="s">
        <v>432</v>
      </c>
      <c r="E808" s="25" t="s">
        <v>125</v>
      </c>
      <c r="F808" s="42">
        <v>9.8000000000000007</v>
      </c>
      <c r="G808" s="76" t="s">
        <v>315</v>
      </c>
      <c r="H808" s="80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5">
        <v>9</v>
      </c>
      <c r="B809" s="39">
        <v>46037</v>
      </c>
      <c r="C809" s="75">
        <v>2</v>
      </c>
      <c r="D809" s="41" t="s">
        <v>432</v>
      </c>
      <c r="E809" s="25" t="s">
        <v>137</v>
      </c>
      <c r="F809" s="42">
        <v>2.6179999999999999</v>
      </c>
      <c r="G809" s="76" t="s">
        <v>315</v>
      </c>
      <c r="H809" s="80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5">
        <v>9</v>
      </c>
      <c r="B810" s="39">
        <v>46037</v>
      </c>
      <c r="C810" s="75">
        <v>2</v>
      </c>
      <c r="D810" s="41" t="s">
        <v>432</v>
      </c>
      <c r="E810" s="25" t="s">
        <v>363</v>
      </c>
      <c r="F810" s="42">
        <v>1.1299999999999999</v>
      </c>
      <c r="G810" s="76" t="s">
        <v>315</v>
      </c>
      <c r="H810" s="80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5">
        <v>9</v>
      </c>
      <c r="B811" s="39">
        <v>46037</v>
      </c>
      <c r="C811" s="75">
        <v>2</v>
      </c>
      <c r="D811" s="41" t="s">
        <v>432</v>
      </c>
      <c r="E811" s="25" t="s">
        <v>134</v>
      </c>
      <c r="F811" s="42">
        <v>4.57</v>
      </c>
      <c r="G811" s="76" t="s">
        <v>315</v>
      </c>
      <c r="H811" s="80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5">
        <v>9</v>
      </c>
      <c r="B812" s="39">
        <v>46037</v>
      </c>
      <c r="C812" s="75">
        <v>2</v>
      </c>
      <c r="D812" s="41" t="s">
        <v>432</v>
      </c>
      <c r="E812" s="25" t="s">
        <v>138</v>
      </c>
      <c r="F812" s="42">
        <v>12</v>
      </c>
      <c r="G812" s="76" t="s">
        <v>315</v>
      </c>
      <c r="H812" s="80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5">
        <v>9</v>
      </c>
      <c r="B813" s="39">
        <v>46037</v>
      </c>
      <c r="C813" s="75">
        <v>2</v>
      </c>
      <c r="D813" s="41" t="s">
        <v>432</v>
      </c>
      <c r="E813" s="25" t="s">
        <v>364</v>
      </c>
      <c r="F813" s="42">
        <v>197</v>
      </c>
      <c r="G813" s="76" t="s">
        <v>315</v>
      </c>
      <c r="H813" s="80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5">
        <v>9</v>
      </c>
      <c r="B814" s="39">
        <v>46037</v>
      </c>
      <c r="C814" s="75">
        <v>2</v>
      </c>
      <c r="D814" s="41" t="s">
        <v>432</v>
      </c>
      <c r="E814" s="25" t="s">
        <v>126</v>
      </c>
      <c r="F814" s="42">
        <v>88</v>
      </c>
      <c r="G814" s="76" t="s">
        <v>315</v>
      </c>
      <c r="H814" s="80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5">
        <v>9</v>
      </c>
      <c r="B815" s="39">
        <v>46037</v>
      </c>
      <c r="C815" s="75">
        <v>2</v>
      </c>
      <c r="D815" s="41" t="s">
        <v>432</v>
      </c>
      <c r="E815" s="25" t="s">
        <v>127</v>
      </c>
      <c r="F815" s="42">
        <v>27</v>
      </c>
      <c r="G815" s="76" t="s">
        <v>315</v>
      </c>
      <c r="H815" s="80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5">
        <v>9</v>
      </c>
      <c r="B816" s="39">
        <v>46037</v>
      </c>
      <c r="C816" s="75">
        <v>2</v>
      </c>
      <c r="D816" s="41" t="s">
        <v>432</v>
      </c>
      <c r="E816" s="25" t="s">
        <v>124</v>
      </c>
      <c r="F816" s="42">
        <v>6.11</v>
      </c>
      <c r="G816" s="76" t="s">
        <v>315</v>
      </c>
      <c r="H816" s="80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5">
        <v>9</v>
      </c>
      <c r="B817" s="39">
        <v>46037</v>
      </c>
      <c r="C817" s="75">
        <v>2</v>
      </c>
      <c r="D817" s="41" t="s">
        <v>432</v>
      </c>
      <c r="E817" s="25" t="s">
        <v>366</v>
      </c>
      <c r="F817" s="42">
        <v>66</v>
      </c>
      <c r="G817" s="76" t="s">
        <v>315</v>
      </c>
      <c r="H817" s="80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5">
        <v>9</v>
      </c>
      <c r="B818" s="39">
        <v>46037</v>
      </c>
      <c r="C818" s="75">
        <v>2</v>
      </c>
      <c r="D818" s="41" t="s">
        <v>432</v>
      </c>
      <c r="E818" s="25" t="s">
        <v>139</v>
      </c>
      <c r="F818" s="42">
        <v>7.2</v>
      </c>
      <c r="G818" s="76" t="s">
        <v>315</v>
      </c>
      <c r="H818" s="80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5">
        <v>9</v>
      </c>
      <c r="B819" s="39">
        <v>46037</v>
      </c>
      <c r="C819" s="75">
        <v>2</v>
      </c>
      <c r="D819" s="41" t="s">
        <v>432</v>
      </c>
      <c r="E819" s="25" t="s">
        <v>118</v>
      </c>
      <c r="F819" s="42">
        <v>277</v>
      </c>
      <c r="G819" s="76" t="s">
        <v>315</v>
      </c>
      <c r="H819" s="80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5">
        <v>9</v>
      </c>
      <c r="B820" s="39">
        <v>46037</v>
      </c>
      <c r="C820" s="75">
        <v>2</v>
      </c>
      <c r="D820" s="41" t="s">
        <v>432</v>
      </c>
      <c r="E820" s="25" t="s">
        <v>367</v>
      </c>
      <c r="F820" s="42">
        <v>9.86</v>
      </c>
      <c r="G820" s="76" t="s">
        <v>315</v>
      </c>
      <c r="H820" s="80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5">
        <v>9</v>
      </c>
      <c r="B821" s="39">
        <v>46037</v>
      </c>
      <c r="C821" s="75">
        <v>2</v>
      </c>
      <c r="D821" s="41" t="s">
        <v>432</v>
      </c>
      <c r="E821" s="25" t="s">
        <v>369</v>
      </c>
      <c r="F821" s="42">
        <v>4.5599999999999996</v>
      </c>
      <c r="G821" s="76" t="s">
        <v>315</v>
      </c>
      <c r="H821" s="80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5">
        <v>9</v>
      </c>
      <c r="B822" s="39">
        <v>46037</v>
      </c>
      <c r="C822" s="75">
        <v>2</v>
      </c>
      <c r="D822" s="41" t="s">
        <v>432</v>
      </c>
      <c r="E822" s="25" t="s">
        <v>135</v>
      </c>
      <c r="F822" s="42">
        <v>4.5</v>
      </c>
      <c r="G822" s="76" t="s">
        <v>315</v>
      </c>
      <c r="H822" s="80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5">
        <v>9</v>
      </c>
      <c r="B823" s="39">
        <v>46037</v>
      </c>
      <c r="C823" s="75">
        <v>2</v>
      </c>
      <c r="D823" s="41" t="s">
        <v>432</v>
      </c>
      <c r="E823" s="25" t="s">
        <v>128</v>
      </c>
      <c r="F823" s="42">
        <v>79</v>
      </c>
      <c r="G823" s="76" t="s">
        <v>315</v>
      </c>
      <c r="H823" s="80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5">
        <v>9</v>
      </c>
      <c r="B824" s="39">
        <v>46037</v>
      </c>
      <c r="C824" s="75">
        <v>2</v>
      </c>
      <c r="D824" s="41" t="s">
        <v>432</v>
      </c>
      <c r="E824" s="25" t="s">
        <v>122</v>
      </c>
      <c r="F824" s="42">
        <v>101</v>
      </c>
      <c r="G824" s="76" t="s">
        <v>315</v>
      </c>
      <c r="H824" s="80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5">
        <v>9</v>
      </c>
      <c r="B825" s="39">
        <v>46037</v>
      </c>
      <c r="C825" s="75">
        <v>2</v>
      </c>
      <c r="D825" s="41" t="s">
        <v>432</v>
      </c>
      <c r="E825" s="25" t="s">
        <v>144</v>
      </c>
      <c r="F825" s="42">
        <v>483</v>
      </c>
      <c r="G825" s="76" t="s">
        <v>315</v>
      </c>
      <c r="H825" s="80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5">
        <v>9</v>
      </c>
      <c r="B826" s="39">
        <v>46037</v>
      </c>
      <c r="C826" s="75">
        <v>2</v>
      </c>
      <c r="D826" s="41" t="s">
        <v>432</v>
      </c>
      <c r="E826" s="25" t="s">
        <v>370</v>
      </c>
      <c r="F826" s="42">
        <v>434</v>
      </c>
      <c r="G826" s="76" t="s">
        <v>315</v>
      </c>
      <c r="H826" s="80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5">
        <v>9</v>
      </c>
      <c r="B827" s="39">
        <v>46037</v>
      </c>
      <c r="C827" s="75">
        <v>2</v>
      </c>
      <c r="D827" s="41" t="s">
        <v>432</v>
      </c>
      <c r="E827" s="25" t="s">
        <v>132</v>
      </c>
      <c r="F827" s="42">
        <v>428</v>
      </c>
      <c r="G827" s="76" t="s">
        <v>315</v>
      </c>
      <c r="H827" s="80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5">
        <v>9</v>
      </c>
      <c r="B828" s="39">
        <v>46037</v>
      </c>
      <c r="C828" s="75">
        <v>2</v>
      </c>
      <c r="D828" s="41" t="s">
        <v>432</v>
      </c>
      <c r="E828" s="25" t="s">
        <v>133</v>
      </c>
      <c r="F828" s="42">
        <v>150</v>
      </c>
      <c r="G828" s="76" t="s">
        <v>315</v>
      </c>
      <c r="H828" s="80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5">
        <v>9</v>
      </c>
      <c r="B829" s="39">
        <v>46037</v>
      </c>
      <c r="C829" s="75">
        <v>2</v>
      </c>
      <c r="D829" s="41" t="s">
        <v>432</v>
      </c>
      <c r="E829" s="25" t="s">
        <v>371</v>
      </c>
      <c r="F829" s="42">
        <v>369</v>
      </c>
      <c r="G829" s="76" t="s">
        <v>315</v>
      </c>
      <c r="H829" s="80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5">
        <v>9</v>
      </c>
      <c r="B830" s="39">
        <v>46037</v>
      </c>
      <c r="C830" s="75">
        <v>2</v>
      </c>
      <c r="D830" s="41" t="s">
        <v>432</v>
      </c>
      <c r="E830" s="25" t="s">
        <v>372</v>
      </c>
      <c r="F830" s="42">
        <v>83</v>
      </c>
      <c r="G830" s="76" t="s">
        <v>315</v>
      </c>
      <c r="H830" s="80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5">
        <v>9</v>
      </c>
      <c r="B831" s="39">
        <v>46037</v>
      </c>
      <c r="C831" s="75">
        <v>2</v>
      </c>
      <c r="D831" s="41" t="s">
        <v>432</v>
      </c>
      <c r="E831" s="25" t="s">
        <v>129</v>
      </c>
      <c r="F831" s="42">
        <v>223</v>
      </c>
      <c r="G831" s="76" t="s">
        <v>315</v>
      </c>
      <c r="H831" s="80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5">
        <v>9</v>
      </c>
      <c r="B832" s="39">
        <v>46037</v>
      </c>
      <c r="C832" s="75">
        <v>2</v>
      </c>
      <c r="D832" s="41" t="s">
        <v>432</v>
      </c>
      <c r="E832" s="25" t="s">
        <v>131</v>
      </c>
      <c r="F832" s="42">
        <v>107</v>
      </c>
      <c r="G832" s="76" t="s">
        <v>315</v>
      </c>
      <c r="H832" s="80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5">
        <v>9</v>
      </c>
      <c r="B833" s="39">
        <v>46037</v>
      </c>
      <c r="C833" s="75">
        <v>2</v>
      </c>
      <c r="D833" s="41" t="s">
        <v>432</v>
      </c>
      <c r="E833" s="25" t="s">
        <v>373</v>
      </c>
      <c r="F833" s="42">
        <v>3.84</v>
      </c>
      <c r="G833" s="76" t="s">
        <v>315</v>
      </c>
      <c r="H833" s="80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5">
        <v>9</v>
      </c>
      <c r="B834" s="39">
        <v>46037</v>
      </c>
      <c r="C834" s="75">
        <v>2</v>
      </c>
      <c r="D834" s="41" t="s">
        <v>432</v>
      </c>
      <c r="E834" s="25" t="s">
        <v>375</v>
      </c>
      <c r="F834" s="42">
        <v>16.2</v>
      </c>
      <c r="G834" s="76" t="s">
        <v>315</v>
      </c>
      <c r="H834" s="80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5">
        <v>9</v>
      </c>
      <c r="B835" s="39">
        <v>46037</v>
      </c>
      <c r="C835" s="75">
        <v>2</v>
      </c>
      <c r="D835" s="41" t="s">
        <v>432</v>
      </c>
      <c r="E835" s="25" t="s">
        <v>140</v>
      </c>
      <c r="F835" s="42">
        <v>121</v>
      </c>
      <c r="G835" s="76" t="s">
        <v>315</v>
      </c>
      <c r="H835" s="80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5">
        <v>9</v>
      </c>
      <c r="B836" s="39">
        <v>46037</v>
      </c>
      <c r="C836" s="75">
        <v>2</v>
      </c>
      <c r="D836" s="41" t="s">
        <v>432</v>
      </c>
      <c r="E836" s="25" t="s">
        <v>142</v>
      </c>
      <c r="F836" s="42">
        <v>6.3</v>
      </c>
      <c r="G836" s="76" t="s">
        <v>315</v>
      </c>
      <c r="H836" s="80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5">
        <v>9</v>
      </c>
      <c r="B837" s="39">
        <v>46037</v>
      </c>
      <c r="C837" s="75">
        <v>2</v>
      </c>
      <c r="D837" s="41" t="s">
        <v>432</v>
      </c>
      <c r="E837" s="25" t="s">
        <v>143</v>
      </c>
      <c r="F837" s="42">
        <v>96</v>
      </c>
      <c r="G837" s="76" t="s">
        <v>315</v>
      </c>
      <c r="H837" s="80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5">
        <v>10</v>
      </c>
      <c r="B838" s="39">
        <v>46038</v>
      </c>
      <c r="C838" s="75">
        <v>2</v>
      </c>
      <c r="D838" s="41" t="s">
        <v>432</v>
      </c>
      <c r="E838" s="25" t="s">
        <v>361</v>
      </c>
      <c r="F838" s="42">
        <v>1.1499999999999999</v>
      </c>
      <c r="G838" s="76" t="s">
        <v>315</v>
      </c>
      <c r="H838" s="80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5">
        <v>10</v>
      </c>
      <c r="B839" s="39">
        <v>46038</v>
      </c>
      <c r="C839" s="75">
        <v>2</v>
      </c>
      <c r="D839" s="41" t="s">
        <v>432</v>
      </c>
      <c r="E839" s="25" t="s">
        <v>125</v>
      </c>
      <c r="F839" s="42">
        <v>9.5</v>
      </c>
      <c r="G839" s="76" t="s">
        <v>315</v>
      </c>
      <c r="H839" s="80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5">
        <v>10</v>
      </c>
      <c r="B840" s="39">
        <v>46038</v>
      </c>
      <c r="C840" s="75">
        <v>2</v>
      </c>
      <c r="D840" s="41" t="s">
        <v>432</v>
      </c>
      <c r="E840" s="25" t="s">
        <v>137</v>
      </c>
      <c r="F840" s="42">
        <v>2.5139999999999998</v>
      </c>
      <c r="G840" s="76" t="s">
        <v>315</v>
      </c>
      <c r="H840" s="80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5">
        <v>10</v>
      </c>
      <c r="B841" s="39">
        <v>46038</v>
      </c>
      <c r="C841" s="75">
        <v>2</v>
      </c>
      <c r="D841" s="41" t="s">
        <v>432</v>
      </c>
      <c r="E841" s="25" t="s">
        <v>363</v>
      </c>
      <c r="F841" s="42">
        <v>1.0960000000000001</v>
      </c>
      <c r="G841" s="76" t="s">
        <v>315</v>
      </c>
      <c r="H841" s="80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5">
        <v>10</v>
      </c>
      <c r="B842" s="39">
        <v>46038</v>
      </c>
      <c r="C842" s="75">
        <v>2</v>
      </c>
      <c r="D842" s="41" t="s">
        <v>432</v>
      </c>
      <c r="E842" s="25" t="s">
        <v>134</v>
      </c>
      <c r="F842" s="42">
        <v>4.4279999999999999</v>
      </c>
      <c r="G842" s="76" t="s">
        <v>315</v>
      </c>
      <c r="H842" s="80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5">
        <v>10</v>
      </c>
      <c r="B843" s="39">
        <v>46038</v>
      </c>
      <c r="C843" s="75">
        <v>2</v>
      </c>
      <c r="D843" s="41" t="s">
        <v>432</v>
      </c>
      <c r="E843" s="25" t="s">
        <v>138</v>
      </c>
      <c r="F843" s="42">
        <v>12</v>
      </c>
      <c r="G843" s="76" t="s">
        <v>315</v>
      </c>
      <c r="H843" s="80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5">
        <v>10</v>
      </c>
      <c r="B844" s="39">
        <v>46038</v>
      </c>
      <c r="C844" s="75">
        <v>2</v>
      </c>
      <c r="D844" s="41" t="s">
        <v>432</v>
      </c>
      <c r="E844" s="25" t="s">
        <v>364</v>
      </c>
      <c r="F844" s="42">
        <v>194</v>
      </c>
      <c r="G844" s="76" t="s">
        <v>315</v>
      </c>
      <c r="H844" s="80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5">
        <v>10</v>
      </c>
      <c r="B845" s="39">
        <v>46038</v>
      </c>
      <c r="C845" s="75">
        <v>2</v>
      </c>
      <c r="D845" s="41" t="s">
        <v>432</v>
      </c>
      <c r="E845" s="25" t="s">
        <v>126</v>
      </c>
      <c r="F845" s="42">
        <v>84</v>
      </c>
      <c r="G845" s="76" t="s">
        <v>315</v>
      </c>
      <c r="H845" s="80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5">
        <v>10</v>
      </c>
      <c r="B846" s="39">
        <v>46038</v>
      </c>
      <c r="C846" s="75">
        <v>2</v>
      </c>
      <c r="D846" s="41" t="s">
        <v>432</v>
      </c>
      <c r="E846" s="25" t="s">
        <v>127</v>
      </c>
      <c r="F846" s="42">
        <v>26</v>
      </c>
      <c r="G846" s="76" t="s">
        <v>315</v>
      </c>
      <c r="H846" s="80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5">
        <v>10</v>
      </c>
      <c r="B847" s="39">
        <v>46038</v>
      </c>
      <c r="C847" s="75">
        <v>2</v>
      </c>
      <c r="D847" s="41" t="s">
        <v>432</v>
      </c>
      <c r="E847" s="25" t="s">
        <v>124</v>
      </c>
      <c r="F847" s="42">
        <v>6.09</v>
      </c>
      <c r="G847" s="76" t="s">
        <v>315</v>
      </c>
      <c r="H847" s="80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5">
        <v>10</v>
      </c>
      <c r="B848" s="39">
        <v>46038</v>
      </c>
      <c r="C848" s="75">
        <v>2</v>
      </c>
      <c r="D848" s="41" t="s">
        <v>432</v>
      </c>
      <c r="E848" s="25" t="s">
        <v>366</v>
      </c>
      <c r="F848" s="42">
        <v>68</v>
      </c>
      <c r="G848" s="76" t="s">
        <v>315</v>
      </c>
      <c r="H848" s="80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5">
        <v>10</v>
      </c>
      <c r="B849" s="39">
        <v>46038</v>
      </c>
      <c r="C849" s="75">
        <v>2</v>
      </c>
      <c r="D849" s="41" t="s">
        <v>432</v>
      </c>
      <c r="E849" s="25" t="s">
        <v>139</v>
      </c>
      <c r="F849" s="42">
        <v>7.33</v>
      </c>
      <c r="G849" s="76" t="s">
        <v>315</v>
      </c>
      <c r="H849" s="80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5">
        <v>10</v>
      </c>
      <c r="B850" s="39">
        <v>46038</v>
      </c>
      <c r="C850" s="75">
        <v>2</v>
      </c>
      <c r="D850" s="41" t="s">
        <v>432</v>
      </c>
      <c r="E850" s="25" t="s">
        <v>118</v>
      </c>
      <c r="F850" s="42">
        <v>276</v>
      </c>
      <c r="G850" s="76" t="s">
        <v>315</v>
      </c>
      <c r="H850" s="80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5">
        <v>10</v>
      </c>
      <c r="B851" s="39">
        <v>46038</v>
      </c>
      <c r="C851" s="75">
        <v>2</v>
      </c>
      <c r="D851" s="41" t="s">
        <v>432</v>
      </c>
      <c r="E851" s="25" t="s">
        <v>367</v>
      </c>
      <c r="F851" s="42">
        <v>9.7799999999999994</v>
      </c>
      <c r="G851" s="76" t="s">
        <v>315</v>
      </c>
      <c r="H851" s="80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5">
        <v>10</v>
      </c>
      <c r="B852" s="39">
        <v>46038</v>
      </c>
      <c r="C852" s="75">
        <v>2</v>
      </c>
      <c r="D852" s="41" t="s">
        <v>432</v>
      </c>
      <c r="E852" s="25" t="s">
        <v>369</v>
      </c>
      <c r="F852" s="42">
        <v>4.5</v>
      </c>
      <c r="G852" s="76" t="s">
        <v>315</v>
      </c>
      <c r="H852" s="80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5">
        <v>10</v>
      </c>
      <c r="B853" s="39">
        <v>46038</v>
      </c>
      <c r="C853" s="75">
        <v>2</v>
      </c>
      <c r="D853" s="41" t="s">
        <v>432</v>
      </c>
      <c r="E853" s="25" t="s">
        <v>135</v>
      </c>
      <c r="F853" s="42">
        <v>4.5</v>
      </c>
      <c r="G853" s="76" t="s">
        <v>315</v>
      </c>
      <c r="H853" s="80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5">
        <v>10</v>
      </c>
      <c r="B854" s="39">
        <v>46038</v>
      </c>
      <c r="C854" s="75">
        <v>2</v>
      </c>
      <c r="D854" s="41" t="s">
        <v>432</v>
      </c>
      <c r="E854" s="25" t="s">
        <v>128</v>
      </c>
      <c r="F854" s="42">
        <v>80</v>
      </c>
      <c r="G854" s="76" t="s">
        <v>315</v>
      </c>
      <c r="H854" s="80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5">
        <v>10</v>
      </c>
      <c r="B855" s="39">
        <v>46038</v>
      </c>
      <c r="C855" s="75">
        <v>2</v>
      </c>
      <c r="D855" s="41" t="s">
        <v>432</v>
      </c>
      <c r="E855" s="25" t="s">
        <v>122</v>
      </c>
      <c r="F855" s="42">
        <v>98</v>
      </c>
      <c r="G855" s="76" t="s">
        <v>315</v>
      </c>
      <c r="H855" s="80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5">
        <v>10</v>
      </c>
      <c r="B856" s="39">
        <v>46038</v>
      </c>
      <c r="C856" s="75">
        <v>2</v>
      </c>
      <c r="D856" s="41" t="s">
        <v>432</v>
      </c>
      <c r="E856" s="25" t="s">
        <v>144</v>
      </c>
      <c r="F856" s="42">
        <v>481</v>
      </c>
      <c r="G856" s="76" t="s">
        <v>315</v>
      </c>
      <c r="H856" s="80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5">
        <v>10</v>
      </c>
      <c r="B857" s="39">
        <v>46038</v>
      </c>
      <c r="C857" s="75">
        <v>2</v>
      </c>
      <c r="D857" s="41" t="s">
        <v>432</v>
      </c>
      <c r="E857" s="25" t="s">
        <v>370</v>
      </c>
      <c r="F857" s="42">
        <v>430</v>
      </c>
      <c r="G857" s="76" t="s">
        <v>315</v>
      </c>
      <c r="H857" s="80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5">
        <v>10</v>
      </c>
      <c r="B858" s="39">
        <v>46038</v>
      </c>
      <c r="C858" s="75">
        <v>2</v>
      </c>
      <c r="D858" s="41" t="s">
        <v>432</v>
      </c>
      <c r="E858" s="25" t="s">
        <v>132</v>
      </c>
      <c r="F858" s="42">
        <v>410</v>
      </c>
      <c r="G858" s="76" t="s">
        <v>315</v>
      </c>
      <c r="H858" s="80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5">
        <v>10</v>
      </c>
      <c r="B859" s="39">
        <v>46038</v>
      </c>
      <c r="C859" s="75">
        <v>2</v>
      </c>
      <c r="D859" s="41" t="s">
        <v>432</v>
      </c>
      <c r="E859" s="25" t="s">
        <v>133</v>
      </c>
      <c r="F859" s="42">
        <v>151</v>
      </c>
      <c r="G859" s="76" t="s">
        <v>315</v>
      </c>
      <c r="H859" s="80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5">
        <v>10</v>
      </c>
      <c r="B860" s="39">
        <v>46038</v>
      </c>
      <c r="C860" s="75">
        <v>2</v>
      </c>
      <c r="D860" s="41" t="s">
        <v>432</v>
      </c>
      <c r="E860" s="25" t="s">
        <v>371</v>
      </c>
      <c r="F860" s="42">
        <v>383</v>
      </c>
      <c r="G860" s="76" t="s">
        <v>315</v>
      </c>
      <c r="H860" s="80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5">
        <v>10</v>
      </c>
      <c r="B861" s="39">
        <v>46038</v>
      </c>
      <c r="C861" s="75">
        <v>2</v>
      </c>
      <c r="D861" s="41" t="s">
        <v>432</v>
      </c>
      <c r="E861" s="25" t="s">
        <v>372</v>
      </c>
      <c r="F861" s="42">
        <v>85</v>
      </c>
      <c r="G861" s="76" t="s">
        <v>315</v>
      </c>
      <c r="H861" s="80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5">
        <v>10</v>
      </c>
      <c r="B862" s="39">
        <v>46038</v>
      </c>
      <c r="C862" s="75">
        <v>2</v>
      </c>
      <c r="D862" s="41" t="s">
        <v>432</v>
      </c>
      <c r="E862" s="25" t="s">
        <v>129</v>
      </c>
      <c r="F862" s="42">
        <v>220</v>
      </c>
      <c r="G862" s="76" t="s">
        <v>315</v>
      </c>
      <c r="H862" s="80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5">
        <v>10</v>
      </c>
      <c r="B863" s="39">
        <v>46038</v>
      </c>
      <c r="C863" s="75">
        <v>2</v>
      </c>
      <c r="D863" s="41" t="s">
        <v>432</v>
      </c>
      <c r="E863" s="25" t="s">
        <v>131</v>
      </c>
      <c r="F863" s="42">
        <v>107</v>
      </c>
      <c r="G863" s="76" t="s">
        <v>315</v>
      </c>
      <c r="H863" s="80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5">
        <v>10</v>
      </c>
      <c r="B864" s="39">
        <v>46038</v>
      </c>
      <c r="C864" s="75">
        <v>2</v>
      </c>
      <c r="D864" s="41" t="s">
        <v>432</v>
      </c>
      <c r="E864" s="25" t="s">
        <v>373</v>
      </c>
      <c r="F864" s="42">
        <v>3.64</v>
      </c>
      <c r="G864" s="76" t="s">
        <v>315</v>
      </c>
      <c r="H864" s="80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5">
        <v>10</v>
      </c>
      <c r="B865" s="39">
        <v>46038</v>
      </c>
      <c r="C865" s="75">
        <v>2</v>
      </c>
      <c r="D865" s="41" t="s">
        <v>432</v>
      </c>
      <c r="E865" s="25" t="s">
        <v>375</v>
      </c>
      <c r="F865" s="42">
        <v>17.2</v>
      </c>
      <c r="G865" s="76" t="s">
        <v>315</v>
      </c>
      <c r="H865" s="80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5">
        <v>10</v>
      </c>
      <c r="B866" s="39">
        <v>46038</v>
      </c>
      <c r="C866" s="75">
        <v>2</v>
      </c>
      <c r="D866" s="41" t="s">
        <v>432</v>
      </c>
      <c r="E866" s="25" t="s">
        <v>140</v>
      </c>
      <c r="F866" s="42">
        <v>122</v>
      </c>
      <c r="G866" s="76" t="s">
        <v>315</v>
      </c>
      <c r="H866" s="80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5">
        <v>10</v>
      </c>
      <c r="B867" s="39">
        <v>46038</v>
      </c>
      <c r="C867" s="75">
        <v>2</v>
      </c>
      <c r="D867" s="41" t="s">
        <v>432</v>
      </c>
      <c r="E867" s="25" t="s">
        <v>142</v>
      </c>
      <c r="F867" s="42">
        <v>6.2</v>
      </c>
      <c r="G867" s="76" t="s">
        <v>315</v>
      </c>
      <c r="H867" s="80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5">
        <v>10</v>
      </c>
      <c r="B868" s="39">
        <v>46038</v>
      </c>
      <c r="C868" s="75">
        <v>2</v>
      </c>
      <c r="D868" s="41" t="s">
        <v>432</v>
      </c>
      <c r="E868" s="25" t="s">
        <v>143</v>
      </c>
      <c r="F868" s="42">
        <v>94</v>
      </c>
      <c r="G868" s="76" t="s">
        <v>315</v>
      </c>
      <c r="H868" s="80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5">
        <v>11</v>
      </c>
      <c r="B869" s="39">
        <v>46043</v>
      </c>
      <c r="C869" s="75">
        <v>2</v>
      </c>
      <c r="D869" s="41" t="s">
        <v>432</v>
      </c>
      <c r="E869" s="25" t="s">
        <v>361</v>
      </c>
      <c r="F869" s="42">
        <v>1.26</v>
      </c>
      <c r="G869" s="76" t="s">
        <v>315</v>
      </c>
      <c r="H869" s="80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5">
        <v>11</v>
      </c>
      <c r="B870" s="39">
        <v>46043</v>
      </c>
      <c r="C870" s="75">
        <v>2</v>
      </c>
      <c r="D870" s="41" t="s">
        <v>432</v>
      </c>
      <c r="E870" s="25" t="s">
        <v>125</v>
      </c>
      <c r="F870" s="42">
        <v>9.6</v>
      </c>
      <c r="G870" s="76" t="s">
        <v>315</v>
      </c>
      <c r="H870" s="80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5">
        <v>11</v>
      </c>
      <c r="B871" s="39">
        <v>46043</v>
      </c>
      <c r="C871" s="75">
        <v>2</v>
      </c>
      <c r="D871" s="41" t="s">
        <v>432</v>
      </c>
      <c r="E871" s="25" t="s">
        <v>137</v>
      </c>
      <c r="F871" s="42">
        <v>2.5219999999999998</v>
      </c>
      <c r="G871" s="76" t="s">
        <v>315</v>
      </c>
      <c r="H871" s="80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5">
        <v>11</v>
      </c>
      <c r="B872" s="39">
        <v>46043</v>
      </c>
      <c r="C872" s="75">
        <v>2</v>
      </c>
      <c r="D872" s="41" t="s">
        <v>432</v>
      </c>
      <c r="E872" s="25" t="s">
        <v>363</v>
      </c>
      <c r="F872" s="42">
        <v>1.0549999999999999</v>
      </c>
      <c r="G872" s="76" t="s">
        <v>315</v>
      </c>
      <c r="H872" s="80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5">
        <v>11</v>
      </c>
      <c r="B873" s="39">
        <v>46043</v>
      </c>
      <c r="C873" s="75">
        <v>2</v>
      </c>
      <c r="D873" s="41" t="s">
        <v>432</v>
      </c>
      <c r="E873" s="25" t="s">
        <v>134</v>
      </c>
      <c r="F873" s="42">
        <v>4.4130000000000003</v>
      </c>
      <c r="G873" s="76" t="s">
        <v>315</v>
      </c>
      <c r="H873" s="80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5">
        <v>11</v>
      </c>
      <c r="B874" s="39">
        <v>46043</v>
      </c>
      <c r="C874" s="75">
        <v>2</v>
      </c>
      <c r="D874" s="41" t="s">
        <v>432</v>
      </c>
      <c r="E874" s="25" t="s">
        <v>138</v>
      </c>
      <c r="F874" s="42">
        <v>12.2</v>
      </c>
      <c r="G874" s="76" t="s">
        <v>315</v>
      </c>
      <c r="H874" s="80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5">
        <v>11</v>
      </c>
      <c r="B875" s="39">
        <v>46043</v>
      </c>
      <c r="C875" s="75">
        <v>2</v>
      </c>
      <c r="D875" s="41" t="s">
        <v>432</v>
      </c>
      <c r="E875" s="25" t="s">
        <v>364</v>
      </c>
      <c r="F875" s="42">
        <v>207</v>
      </c>
      <c r="G875" s="76" t="s">
        <v>315</v>
      </c>
      <c r="H875" s="80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5">
        <v>11</v>
      </c>
      <c r="B876" s="39">
        <v>46043</v>
      </c>
      <c r="C876" s="75">
        <v>2</v>
      </c>
      <c r="D876" s="41" t="s">
        <v>432</v>
      </c>
      <c r="E876" s="25" t="s">
        <v>126</v>
      </c>
      <c r="F876" s="42">
        <v>81</v>
      </c>
      <c r="G876" s="76" t="s">
        <v>315</v>
      </c>
      <c r="H876" s="80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5">
        <v>11</v>
      </c>
      <c r="B877" s="39">
        <v>46043</v>
      </c>
      <c r="C877" s="75">
        <v>2</v>
      </c>
      <c r="D877" s="41" t="s">
        <v>432</v>
      </c>
      <c r="E877" s="25" t="s">
        <v>127</v>
      </c>
      <c r="F877" s="42">
        <v>27</v>
      </c>
      <c r="G877" s="76" t="s">
        <v>315</v>
      </c>
      <c r="H877" s="80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5">
        <v>11</v>
      </c>
      <c r="B878" s="39">
        <v>46043</v>
      </c>
      <c r="C878" s="75">
        <v>2</v>
      </c>
      <c r="D878" s="41" t="s">
        <v>432</v>
      </c>
      <c r="E878" s="25" t="s">
        <v>124</v>
      </c>
      <c r="F878" s="42">
        <v>6.41</v>
      </c>
      <c r="G878" s="76" t="s">
        <v>315</v>
      </c>
      <c r="H878" s="80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5">
        <v>11</v>
      </c>
      <c r="B879" s="39">
        <v>46043</v>
      </c>
      <c r="C879" s="75">
        <v>2</v>
      </c>
      <c r="D879" s="41" t="s">
        <v>432</v>
      </c>
      <c r="E879" s="25" t="s">
        <v>366</v>
      </c>
      <c r="F879" s="42">
        <v>66</v>
      </c>
      <c r="G879" s="76" t="s">
        <v>315</v>
      </c>
      <c r="H879" s="80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5">
        <v>11</v>
      </c>
      <c r="B880" s="39">
        <v>46043</v>
      </c>
      <c r="C880" s="75">
        <v>2</v>
      </c>
      <c r="D880" s="41" t="s">
        <v>432</v>
      </c>
      <c r="E880" s="25" t="s">
        <v>139</v>
      </c>
      <c r="F880" s="42">
        <v>7.2</v>
      </c>
      <c r="G880" s="76" t="s">
        <v>315</v>
      </c>
      <c r="H880" s="80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5">
        <v>11</v>
      </c>
      <c r="B881" s="39">
        <v>46043</v>
      </c>
      <c r="C881" s="75">
        <v>2</v>
      </c>
      <c r="D881" s="41" t="s">
        <v>432</v>
      </c>
      <c r="E881" s="25" t="s">
        <v>118</v>
      </c>
      <c r="F881" s="42">
        <v>287</v>
      </c>
      <c r="G881" s="76" t="s">
        <v>315</v>
      </c>
      <c r="H881" s="80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5">
        <v>11</v>
      </c>
      <c r="B882" s="39">
        <v>46043</v>
      </c>
      <c r="C882" s="75">
        <v>2</v>
      </c>
      <c r="D882" s="41" t="s">
        <v>432</v>
      </c>
      <c r="E882" s="25" t="s">
        <v>367</v>
      </c>
      <c r="F882" s="42">
        <v>9.98</v>
      </c>
      <c r="G882" s="76" t="s">
        <v>315</v>
      </c>
      <c r="H882" s="80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5">
        <v>11</v>
      </c>
      <c r="B883" s="39">
        <v>46043</v>
      </c>
      <c r="C883" s="75">
        <v>2</v>
      </c>
      <c r="D883" s="41" t="s">
        <v>432</v>
      </c>
      <c r="E883" s="25" t="s">
        <v>369</v>
      </c>
      <c r="F883" s="42">
        <v>4.74</v>
      </c>
      <c r="G883" s="76" t="s">
        <v>315</v>
      </c>
      <c r="H883" s="80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5">
        <v>11</v>
      </c>
      <c r="B884" s="39">
        <v>46043</v>
      </c>
      <c r="C884" s="75">
        <v>2</v>
      </c>
      <c r="D884" s="41" t="s">
        <v>432</v>
      </c>
      <c r="E884" s="25" t="s">
        <v>135</v>
      </c>
      <c r="F884" s="42">
        <v>4.5</v>
      </c>
      <c r="G884" s="76" t="s">
        <v>315</v>
      </c>
      <c r="H884" s="80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5">
        <v>11</v>
      </c>
      <c r="B885" s="39">
        <v>46043</v>
      </c>
      <c r="C885" s="75">
        <v>2</v>
      </c>
      <c r="D885" s="41" t="s">
        <v>432</v>
      </c>
      <c r="E885" s="25" t="s">
        <v>128</v>
      </c>
      <c r="F885" s="42">
        <v>82</v>
      </c>
      <c r="G885" s="76" t="s">
        <v>315</v>
      </c>
      <c r="H885" s="80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5">
        <v>11</v>
      </c>
      <c r="B886" s="39">
        <v>46043</v>
      </c>
      <c r="C886" s="75">
        <v>2</v>
      </c>
      <c r="D886" s="41" t="s">
        <v>432</v>
      </c>
      <c r="E886" s="25" t="s">
        <v>122</v>
      </c>
      <c r="F886" s="42">
        <v>96</v>
      </c>
      <c r="G886" s="76" t="s">
        <v>315</v>
      </c>
      <c r="H886" s="80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5">
        <v>11</v>
      </c>
      <c r="B887" s="39">
        <v>46043</v>
      </c>
      <c r="C887" s="75">
        <v>2</v>
      </c>
      <c r="D887" s="41" t="s">
        <v>432</v>
      </c>
      <c r="E887" s="25" t="s">
        <v>144</v>
      </c>
      <c r="F887" s="42">
        <v>484</v>
      </c>
      <c r="G887" s="76" t="s">
        <v>315</v>
      </c>
      <c r="H887" s="80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5">
        <v>11</v>
      </c>
      <c r="B888" s="39">
        <v>46043</v>
      </c>
      <c r="C888" s="75">
        <v>2</v>
      </c>
      <c r="D888" s="41" t="s">
        <v>432</v>
      </c>
      <c r="E888" s="25" t="s">
        <v>370</v>
      </c>
      <c r="F888" s="42">
        <v>432</v>
      </c>
      <c r="G888" s="76" t="s">
        <v>315</v>
      </c>
      <c r="H888" s="80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5">
        <v>11</v>
      </c>
      <c r="B889" s="39">
        <v>46043</v>
      </c>
      <c r="C889" s="75">
        <v>2</v>
      </c>
      <c r="D889" s="41" t="s">
        <v>432</v>
      </c>
      <c r="E889" s="25" t="s">
        <v>132</v>
      </c>
      <c r="F889" s="42">
        <v>433</v>
      </c>
      <c r="G889" s="76" t="s">
        <v>315</v>
      </c>
      <c r="H889" s="80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5">
        <v>11</v>
      </c>
      <c r="B890" s="39">
        <v>46043</v>
      </c>
      <c r="C890" s="75">
        <v>2</v>
      </c>
      <c r="D890" s="41" t="s">
        <v>432</v>
      </c>
      <c r="E890" s="25" t="s">
        <v>133</v>
      </c>
      <c r="F890" s="42">
        <v>152</v>
      </c>
      <c r="G890" s="76" t="s">
        <v>315</v>
      </c>
      <c r="H890" s="80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5">
        <v>11</v>
      </c>
      <c r="B891" s="39">
        <v>46043</v>
      </c>
      <c r="C891" s="75">
        <v>2</v>
      </c>
      <c r="D891" s="41" t="s">
        <v>432</v>
      </c>
      <c r="E891" s="25" t="s">
        <v>371</v>
      </c>
      <c r="F891" s="42">
        <v>383</v>
      </c>
      <c r="G891" s="76" t="s">
        <v>315</v>
      </c>
      <c r="H891" s="80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5">
        <v>11</v>
      </c>
      <c r="B892" s="39">
        <v>46043</v>
      </c>
      <c r="C892" s="75">
        <v>2</v>
      </c>
      <c r="D892" s="41" t="s">
        <v>432</v>
      </c>
      <c r="E892" s="25" t="s">
        <v>372</v>
      </c>
      <c r="F892" s="42">
        <v>83</v>
      </c>
      <c r="G892" s="76" t="s">
        <v>315</v>
      </c>
      <c r="H892" s="80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5">
        <v>11</v>
      </c>
      <c r="B893" s="39">
        <v>46043</v>
      </c>
      <c r="C893" s="75">
        <v>2</v>
      </c>
      <c r="D893" s="41" t="s">
        <v>432</v>
      </c>
      <c r="E893" s="25" t="s">
        <v>129</v>
      </c>
      <c r="F893" s="42">
        <v>221</v>
      </c>
      <c r="G893" s="76" t="s">
        <v>315</v>
      </c>
      <c r="H893" s="80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5">
        <v>11</v>
      </c>
      <c r="B894" s="39">
        <v>46043</v>
      </c>
      <c r="C894" s="75">
        <v>2</v>
      </c>
      <c r="D894" s="41" t="s">
        <v>432</v>
      </c>
      <c r="E894" s="25" t="s">
        <v>131</v>
      </c>
      <c r="F894" s="42">
        <v>101</v>
      </c>
      <c r="G894" s="76" t="s">
        <v>315</v>
      </c>
      <c r="H894" s="80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5">
        <v>11</v>
      </c>
      <c r="B895" s="39">
        <v>46043</v>
      </c>
      <c r="C895" s="75">
        <v>2</v>
      </c>
      <c r="D895" s="41" t="s">
        <v>432</v>
      </c>
      <c r="E895" s="25" t="s">
        <v>373</v>
      </c>
      <c r="F895" s="42">
        <v>3.67</v>
      </c>
      <c r="G895" s="76" t="s">
        <v>315</v>
      </c>
      <c r="H895" s="80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5">
        <v>11</v>
      </c>
      <c r="B896" s="39">
        <v>46043</v>
      </c>
      <c r="C896" s="75">
        <v>2</v>
      </c>
      <c r="D896" s="41" t="s">
        <v>432</v>
      </c>
      <c r="E896" s="25" t="s">
        <v>375</v>
      </c>
      <c r="F896" s="42">
        <v>15.9</v>
      </c>
      <c r="G896" s="76" t="s">
        <v>315</v>
      </c>
      <c r="H896" s="80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5">
        <v>12</v>
      </c>
      <c r="B897" s="39">
        <v>46044</v>
      </c>
      <c r="C897" s="75">
        <v>2</v>
      </c>
      <c r="D897" s="41" t="s">
        <v>432</v>
      </c>
      <c r="E897" s="25" t="s">
        <v>361</v>
      </c>
      <c r="F897" s="42">
        <v>1.27</v>
      </c>
      <c r="G897" s="76" t="s">
        <v>315</v>
      </c>
      <c r="H897" s="80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5">
        <v>12</v>
      </c>
      <c r="B898" s="39">
        <v>46044</v>
      </c>
      <c r="C898" s="75">
        <v>2</v>
      </c>
      <c r="D898" s="41" t="s">
        <v>432</v>
      </c>
      <c r="E898" s="25" t="s">
        <v>125</v>
      </c>
      <c r="F898" s="42">
        <v>9.6999999999999993</v>
      </c>
      <c r="G898" s="76" t="s">
        <v>315</v>
      </c>
      <c r="H898" s="80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5">
        <v>12</v>
      </c>
      <c r="B899" s="39">
        <v>46044</v>
      </c>
      <c r="C899" s="75">
        <v>2</v>
      </c>
      <c r="D899" s="41" t="s">
        <v>432</v>
      </c>
      <c r="E899" s="25" t="s">
        <v>137</v>
      </c>
      <c r="F899" s="42">
        <v>2.5459999999999998</v>
      </c>
      <c r="G899" s="76" t="s">
        <v>315</v>
      </c>
      <c r="H899" s="80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5">
        <v>12</v>
      </c>
      <c r="B900" s="39">
        <v>46044</v>
      </c>
      <c r="C900" s="75">
        <v>2</v>
      </c>
      <c r="D900" s="41" t="s">
        <v>432</v>
      </c>
      <c r="E900" s="25" t="s">
        <v>363</v>
      </c>
      <c r="F900" s="42">
        <v>1.1100000000000001</v>
      </c>
      <c r="G900" s="76" t="s">
        <v>315</v>
      </c>
      <c r="H900" s="80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5">
        <v>12</v>
      </c>
      <c r="B901" s="39">
        <v>46044</v>
      </c>
      <c r="C901" s="75">
        <v>2</v>
      </c>
      <c r="D901" s="41" t="s">
        <v>432</v>
      </c>
      <c r="E901" s="25" t="s">
        <v>134</v>
      </c>
      <c r="F901" s="42">
        <v>4.5490000000000004</v>
      </c>
      <c r="G901" s="76" t="s">
        <v>315</v>
      </c>
      <c r="H901" s="80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5">
        <v>12</v>
      </c>
      <c r="B902" s="39">
        <v>46044</v>
      </c>
      <c r="C902" s="75">
        <v>2</v>
      </c>
      <c r="D902" s="41" t="s">
        <v>432</v>
      </c>
      <c r="E902" s="25" t="s">
        <v>138</v>
      </c>
      <c r="F902" s="42">
        <v>11.6</v>
      </c>
      <c r="G902" s="76" t="s">
        <v>315</v>
      </c>
      <c r="H902" s="80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5">
        <v>12</v>
      </c>
      <c r="B903" s="39">
        <v>46044</v>
      </c>
      <c r="C903" s="75">
        <v>2</v>
      </c>
      <c r="D903" s="41" t="s">
        <v>432</v>
      </c>
      <c r="E903" s="25" t="s">
        <v>364</v>
      </c>
      <c r="F903" s="42">
        <v>202</v>
      </c>
      <c r="G903" s="76" t="s">
        <v>315</v>
      </c>
      <c r="H903" s="80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5">
        <v>12</v>
      </c>
      <c r="B904" s="39">
        <v>46044</v>
      </c>
      <c r="C904" s="75">
        <v>2</v>
      </c>
      <c r="D904" s="41" t="s">
        <v>432</v>
      </c>
      <c r="E904" s="25" t="s">
        <v>126</v>
      </c>
      <c r="F904" s="42">
        <v>86</v>
      </c>
      <c r="G904" s="76" t="s">
        <v>315</v>
      </c>
      <c r="H904" s="80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5">
        <v>12</v>
      </c>
      <c r="B905" s="39">
        <v>46044</v>
      </c>
      <c r="C905" s="75">
        <v>2</v>
      </c>
      <c r="D905" s="41" t="s">
        <v>432</v>
      </c>
      <c r="E905" s="25" t="s">
        <v>127</v>
      </c>
      <c r="F905" s="42">
        <v>26</v>
      </c>
      <c r="G905" s="76" t="s">
        <v>315</v>
      </c>
      <c r="H905" s="80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5">
        <v>12</v>
      </c>
      <c r="B906" s="39">
        <v>46044</v>
      </c>
      <c r="C906" s="75">
        <v>2</v>
      </c>
      <c r="D906" s="41" t="s">
        <v>432</v>
      </c>
      <c r="E906" s="25" t="s">
        <v>124</v>
      </c>
      <c r="F906" s="42">
        <v>6.16</v>
      </c>
      <c r="G906" s="76" t="s">
        <v>315</v>
      </c>
      <c r="H906" s="80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5">
        <v>12</v>
      </c>
      <c r="B907" s="39">
        <v>46044</v>
      </c>
      <c r="C907" s="75">
        <v>2</v>
      </c>
      <c r="D907" s="41" t="s">
        <v>432</v>
      </c>
      <c r="E907" s="25" t="s">
        <v>366</v>
      </c>
      <c r="F907" s="42">
        <v>66</v>
      </c>
      <c r="G907" s="76" t="s">
        <v>315</v>
      </c>
      <c r="H907" s="80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5">
        <v>12</v>
      </c>
      <c r="B908" s="39">
        <v>46044</v>
      </c>
      <c r="C908" s="75">
        <v>2</v>
      </c>
      <c r="D908" s="41" t="s">
        <v>432</v>
      </c>
      <c r="E908" s="25" t="s">
        <v>139</v>
      </c>
      <c r="F908" s="42">
        <v>7.36</v>
      </c>
      <c r="G908" s="76" t="s">
        <v>315</v>
      </c>
      <c r="H908" s="80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5">
        <v>12</v>
      </c>
      <c r="B909" s="39">
        <v>46044</v>
      </c>
      <c r="C909" s="75">
        <v>2</v>
      </c>
      <c r="D909" s="41" t="s">
        <v>432</v>
      </c>
      <c r="E909" s="25" t="s">
        <v>118</v>
      </c>
      <c r="F909" s="42">
        <v>277</v>
      </c>
      <c r="G909" s="76" t="s">
        <v>315</v>
      </c>
      <c r="H909" s="80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5">
        <v>12</v>
      </c>
      <c r="B910" s="39">
        <v>46044</v>
      </c>
      <c r="C910" s="75">
        <v>2</v>
      </c>
      <c r="D910" s="41" t="s">
        <v>432</v>
      </c>
      <c r="E910" s="25" t="s">
        <v>367</v>
      </c>
      <c r="F910" s="42">
        <v>9.77</v>
      </c>
      <c r="G910" s="76" t="s">
        <v>315</v>
      </c>
      <c r="H910" s="80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5">
        <v>12</v>
      </c>
      <c r="B911" s="39">
        <v>46044</v>
      </c>
      <c r="C911" s="75">
        <v>2</v>
      </c>
      <c r="D911" s="41" t="s">
        <v>432</v>
      </c>
      <c r="E911" s="25" t="s">
        <v>369</v>
      </c>
      <c r="F911" s="42">
        <v>4.58</v>
      </c>
      <c r="G911" s="76" t="s">
        <v>315</v>
      </c>
      <c r="H911" s="80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5">
        <v>12</v>
      </c>
      <c r="B912" s="39">
        <v>46044</v>
      </c>
      <c r="C912" s="75">
        <v>2</v>
      </c>
      <c r="D912" s="41" t="s">
        <v>432</v>
      </c>
      <c r="E912" s="25" t="s">
        <v>135</v>
      </c>
      <c r="F912" s="42">
        <v>4.5</v>
      </c>
      <c r="G912" s="76" t="s">
        <v>315</v>
      </c>
      <c r="H912" s="80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5">
        <v>12</v>
      </c>
      <c r="B913" s="39">
        <v>46044</v>
      </c>
      <c r="C913" s="75">
        <v>2</v>
      </c>
      <c r="D913" s="41" t="s">
        <v>432</v>
      </c>
      <c r="E913" s="25" t="s">
        <v>128</v>
      </c>
      <c r="F913" s="42">
        <v>84</v>
      </c>
      <c r="G913" s="76" t="s">
        <v>315</v>
      </c>
      <c r="H913" s="80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5">
        <v>12</v>
      </c>
      <c r="B914" s="39">
        <v>46044</v>
      </c>
      <c r="C914" s="75">
        <v>2</v>
      </c>
      <c r="D914" s="41" t="s">
        <v>432</v>
      </c>
      <c r="E914" s="25" t="s">
        <v>122</v>
      </c>
      <c r="F914" s="42">
        <v>97</v>
      </c>
      <c r="G914" s="76" t="s">
        <v>315</v>
      </c>
      <c r="H914" s="80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5">
        <v>12</v>
      </c>
      <c r="B915" s="39">
        <v>46044</v>
      </c>
      <c r="C915" s="75">
        <v>2</v>
      </c>
      <c r="D915" s="41" t="s">
        <v>432</v>
      </c>
      <c r="E915" s="25" t="s">
        <v>144</v>
      </c>
      <c r="F915" s="42">
        <v>484</v>
      </c>
      <c r="G915" s="76" t="s">
        <v>315</v>
      </c>
      <c r="H915" s="80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5">
        <v>12</v>
      </c>
      <c r="B916" s="39">
        <v>46044</v>
      </c>
      <c r="C916" s="75">
        <v>2</v>
      </c>
      <c r="D916" s="41" t="s">
        <v>432</v>
      </c>
      <c r="E916" s="25" t="s">
        <v>370</v>
      </c>
      <c r="F916" s="42">
        <v>438</v>
      </c>
      <c r="G916" s="76" t="s">
        <v>315</v>
      </c>
      <c r="H916" s="80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5">
        <v>12</v>
      </c>
      <c r="B917" s="39">
        <v>46044</v>
      </c>
      <c r="C917" s="75">
        <v>2</v>
      </c>
      <c r="D917" s="41" t="s">
        <v>432</v>
      </c>
      <c r="E917" s="25" t="s">
        <v>132</v>
      </c>
      <c r="F917" s="42">
        <v>416</v>
      </c>
      <c r="G917" s="76" t="s">
        <v>315</v>
      </c>
      <c r="H917" s="80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5">
        <v>12</v>
      </c>
      <c r="B918" s="39">
        <v>46044</v>
      </c>
      <c r="C918" s="75">
        <v>2</v>
      </c>
      <c r="D918" s="41" t="s">
        <v>432</v>
      </c>
      <c r="E918" s="25" t="s">
        <v>133</v>
      </c>
      <c r="F918" s="42">
        <v>155</v>
      </c>
      <c r="G918" s="76" t="s">
        <v>315</v>
      </c>
      <c r="H918" s="80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5">
        <v>12</v>
      </c>
      <c r="B919" s="39">
        <v>46044</v>
      </c>
      <c r="C919" s="75">
        <v>2</v>
      </c>
      <c r="D919" s="41" t="s">
        <v>432</v>
      </c>
      <c r="E919" s="25" t="s">
        <v>371</v>
      </c>
      <c r="F919" s="42">
        <v>385</v>
      </c>
      <c r="G919" s="76" t="s">
        <v>315</v>
      </c>
      <c r="H919" s="80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5">
        <v>12</v>
      </c>
      <c r="B920" s="39">
        <v>46044</v>
      </c>
      <c r="C920" s="75">
        <v>2</v>
      </c>
      <c r="D920" s="41" t="s">
        <v>432</v>
      </c>
      <c r="E920" s="25" t="s">
        <v>372</v>
      </c>
      <c r="F920" s="42">
        <v>81</v>
      </c>
      <c r="G920" s="76" t="s">
        <v>315</v>
      </c>
      <c r="H920" s="80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5">
        <v>12</v>
      </c>
      <c r="B921" s="39">
        <v>46044</v>
      </c>
      <c r="C921" s="75">
        <v>2</v>
      </c>
      <c r="D921" s="41" t="s">
        <v>432</v>
      </c>
      <c r="E921" s="25" t="s">
        <v>129</v>
      </c>
      <c r="F921" s="42">
        <v>222</v>
      </c>
      <c r="G921" s="76" t="s">
        <v>315</v>
      </c>
      <c r="H921" s="80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5">
        <v>12</v>
      </c>
      <c r="B922" s="39">
        <v>46044</v>
      </c>
      <c r="C922" s="75">
        <v>2</v>
      </c>
      <c r="D922" s="41" t="s">
        <v>432</v>
      </c>
      <c r="E922" s="25" t="s">
        <v>131</v>
      </c>
      <c r="F922" s="42">
        <v>106</v>
      </c>
      <c r="G922" s="76" t="s">
        <v>315</v>
      </c>
      <c r="H922" s="80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5">
        <v>12</v>
      </c>
      <c r="B923" s="39">
        <v>46044</v>
      </c>
      <c r="C923" s="75">
        <v>2</v>
      </c>
      <c r="D923" s="41" t="s">
        <v>432</v>
      </c>
      <c r="E923" s="25" t="s">
        <v>373</v>
      </c>
      <c r="F923" s="42">
        <v>3.58</v>
      </c>
      <c r="G923" s="76" t="s">
        <v>315</v>
      </c>
      <c r="H923" s="80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5">
        <v>12</v>
      </c>
      <c r="B924" s="39">
        <v>46044</v>
      </c>
      <c r="C924" s="75">
        <v>2</v>
      </c>
      <c r="D924" s="41" t="s">
        <v>432</v>
      </c>
      <c r="E924" s="25" t="s">
        <v>375</v>
      </c>
      <c r="F924" s="42">
        <v>19.7</v>
      </c>
      <c r="G924" s="76" t="s">
        <v>315</v>
      </c>
      <c r="H924" s="80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5">
        <v>12</v>
      </c>
      <c r="B925" s="39">
        <v>46044</v>
      </c>
      <c r="C925" s="75">
        <v>2</v>
      </c>
      <c r="D925" s="41" t="s">
        <v>432</v>
      </c>
      <c r="E925" s="25" t="s">
        <v>140</v>
      </c>
      <c r="F925" s="42">
        <v>125</v>
      </c>
      <c r="G925" s="76" t="s">
        <v>315</v>
      </c>
      <c r="H925" s="80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5">
        <v>12</v>
      </c>
      <c r="B926" s="39">
        <v>46044</v>
      </c>
      <c r="C926" s="75">
        <v>2</v>
      </c>
      <c r="D926" s="41" t="s">
        <v>432</v>
      </c>
      <c r="E926" s="25" t="s">
        <v>142</v>
      </c>
      <c r="F926" s="42">
        <v>6.4</v>
      </c>
      <c r="G926" s="76" t="s">
        <v>315</v>
      </c>
      <c r="H926" s="80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5">
        <v>12</v>
      </c>
      <c r="B927" s="39">
        <v>46044</v>
      </c>
      <c r="C927" s="75">
        <v>2</v>
      </c>
      <c r="D927" s="41" t="s">
        <v>432</v>
      </c>
      <c r="E927" s="25" t="s">
        <v>143</v>
      </c>
      <c r="F927" s="42">
        <v>94</v>
      </c>
      <c r="G927" s="76" t="s">
        <v>315</v>
      </c>
      <c r="H927" s="80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5">
        <v>13</v>
      </c>
      <c r="B928" s="39">
        <v>46045</v>
      </c>
      <c r="C928" s="75">
        <v>2</v>
      </c>
      <c r="D928" s="41" t="s">
        <v>432</v>
      </c>
      <c r="E928" s="25" t="s">
        <v>361</v>
      </c>
      <c r="F928" s="42">
        <v>1.22</v>
      </c>
      <c r="G928" s="76" t="s">
        <v>315</v>
      </c>
      <c r="H928" s="80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5">
        <v>13</v>
      </c>
      <c r="B929" s="39">
        <v>46045</v>
      </c>
      <c r="C929" s="75">
        <v>2</v>
      </c>
      <c r="D929" s="41" t="s">
        <v>432</v>
      </c>
      <c r="E929" s="25" t="s">
        <v>125</v>
      </c>
      <c r="F929" s="42">
        <v>9.8000000000000007</v>
      </c>
      <c r="G929" s="76" t="s">
        <v>315</v>
      </c>
      <c r="H929" s="80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5">
        <v>13</v>
      </c>
      <c r="B930" s="39">
        <v>46045</v>
      </c>
      <c r="C930" s="75">
        <v>2</v>
      </c>
      <c r="D930" s="41" t="s">
        <v>432</v>
      </c>
      <c r="E930" s="25" t="s">
        <v>137</v>
      </c>
      <c r="F930" s="42">
        <v>2.5979999999999999</v>
      </c>
      <c r="G930" s="76" t="s">
        <v>315</v>
      </c>
      <c r="H930" s="80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5">
        <v>13</v>
      </c>
      <c r="B931" s="39">
        <v>46045</v>
      </c>
      <c r="C931" s="75">
        <v>2</v>
      </c>
      <c r="D931" s="41" t="s">
        <v>432</v>
      </c>
      <c r="E931" s="25" t="s">
        <v>363</v>
      </c>
      <c r="F931" s="42">
        <v>1.083</v>
      </c>
      <c r="G931" s="76" t="s">
        <v>315</v>
      </c>
      <c r="H931" s="80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5">
        <v>13</v>
      </c>
      <c r="B932" s="39">
        <v>46045</v>
      </c>
      <c r="C932" s="75">
        <v>2</v>
      </c>
      <c r="D932" s="41" t="s">
        <v>432</v>
      </c>
      <c r="E932" s="25" t="s">
        <v>134</v>
      </c>
      <c r="F932" s="42">
        <v>4.4489999999999998</v>
      </c>
      <c r="G932" s="76" t="s">
        <v>315</v>
      </c>
      <c r="H932" s="80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5">
        <v>13</v>
      </c>
      <c r="B933" s="39">
        <v>46045</v>
      </c>
      <c r="C933" s="75">
        <v>2</v>
      </c>
      <c r="D933" s="41" t="s">
        <v>432</v>
      </c>
      <c r="E933" s="25" t="s">
        <v>138</v>
      </c>
      <c r="F933" s="42">
        <v>11.9</v>
      </c>
      <c r="G933" s="76" t="s">
        <v>315</v>
      </c>
      <c r="H933" s="80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5">
        <v>13</v>
      </c>
      <c r="B934" s="39">
        <v>46045</v>
      </c>
      <c r="C934" s="75">
        <v>2</v>
      </c>
      <c r="D934" s="41" t="s">
        <v>432</v>
      </c>
      <c r="E934" s="25" t="s">
        <v>364</v>
      </c>
      <c r="F934" s="42">
        <v>201</v>
      </c>
      <c r="G934" s="76" t="s">
        <v>315</v>
      </c>
      <c r="H934" s="80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5">
        <v>13</v>
      </c>
      <c r="B935" s="39">
        <v>46045</v>
      </c>
      <c r="C935" s="75">
        <v>2</v>
      </c>
      <c r="D935" s="41" t="s">
        <v>432</v>
      </c>
      <c r="E935" s="25" t="s">
        <v>126</v>
      </c>
      <c r="F935" s="42">
        <v>85</v>
      </c>
      <c r="G935" s="76" t="s">
        <v>315</v>
      </c>
      <c r="H935" s="80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5">
        <v>13</v>
      </c>
      <c r="B936" s="39">
        <v>46045</v>
      </c>
      <c r="C936" s="75">
        <v>2</v>
      </c>
      <c r="D936" s="41" t="s">
        <v>432</v>
      </c>
      <c r="E936" s="25" t="s">
        <v>127</v>
      </c>
      <c r="F936" s="42">
        <v>26</v>
      </c>
      <c r="G936" s="76" t="s">
        <v>315</v>
      </c>
      <c r="H936" s="80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5">
        <v>13</v>
      </c>
      <c r="B937" s="39">
        <v>46045</v>
      </c>
      <c r="C937" s="75">
        <v>2</v>
      </c>
      <c r="D937" s="41" t="s">
        <v>432</v>
      </c>
      <c r="E937" s="25" t="s">
        <v>124</v>
      </c>
      <c r="F937" s="42">
        <v>6.11</v>
      </c>
      <c r="G937" s="76" t="s">
        <v>315</v>
      </c>
      <c r="H937" s="80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5">
        <v>13</v>
      </c>
      <c r="B938" s="39">
        <v>46045</v>
      </c>
      <c r="C938" s="75">
        <v>2</v>
      </c>
      <c r="D938" s="41" t="s">
        <v>432</v>
      </c>
      <c r="E938" s="25" t="s">
        <v>366</v>
      </c>
      <c r="F938" s="42">
        <v>67</v>
      </c>
      <c r="G938" s="76" t="s">
        <v>315</v>
      </c>
      <c r="H938" s="80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5">
        <v>13</v>
      </c>
      <c r="B939" s="39">
        <v>46045</v>
      </c>
      <c r="C939" s="75">
        <v>2</v>
      </c>
      <c r="D939" s="41" t="s">
        <v>432</v>
      </c>
      <c r="E939" s="25" t="s">
        <v>139</v>
      </c>
      <c r="F939" s="42">
        <v>7.5</v>
      </c>
      <c r="G939" s="76" t="s">
        <v>315</v>
      </c>
      <c r="H939" s="80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5">
        <v>13</v>
      </c>
      <c r="B940" s="39">
        <v>46045</v>
      </c>
      <c r="C940" s="75">
        <v>2</v>
      </c>
      <c r="D940" s="41" t="s">
        <v>432</v>
      </c>
      <c r="E940" s="25" t="s">
        <v>118</v>
      </c>
      <c r="F940" s="42">
        <v>282</v>
      </c>
      <c r="G940" s="76" t="s">
        <v>315</v>
      </c>
      <c r="H940" s="80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5">
        <v>13</v>
      </c>
      <c r="B941" s="39">
        <v>46045</v>
      </c>
      <c r="C941" s="75">
        <v>2</v>
      </c>
      <c r="D941" s="41" t="s">
        <v>432</v>
      </c>
      <c r="E941" s="25" t="s">
        <v>367</v>
      </c>
      <c r="F941" s="42">
        <v>9.66</v>
      </c>
      <c r="G941" s="76" t="s">
        <v>315</v>
      </c>
      <c r="H941" s="80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5">
        <v>13</v>
      </c>
      <c r="B942" s="39">
        <v>46045</v>
      </c>
      <c r="C942" s="75">
        <v>2</v>
      </c>
      <c r="D942" s="41" t="s">
        <v>432</v>
      </c>
      <c r="E942" s="25" t="s">
        <v>369</v>
      </c>
      <c r="F942" s="42">
        <v>4.72</v>
      </c>
      <c r="G942" s="76" t="s">
        <v>315</v>
      </c>
      <c r="H942" s="80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5">
        <v>13</v>
      </c>
      <c r="B943" s="39">
        <v>46045</v>
      </c>
      <c r="C943" s="75">
        <v>2</v>
      </c>
      <c r="D943" s="41" t="s">
        <v>432</v>
      </c>
      <c r="E943" s="25" t="s">
        <v>135</v>
      </c>
      <c r="F943" s="42">
        <v>4.4000000000000004</v>
      </c>
      <c r="G943" s="76" t="s">
        <v>315</v>
      </c>
      <c r="H943" s="80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5">
        <v>13</v>
      </c>
      <c r="B944" s="39">
        <v>46045</v>
      </c>
      <c r="C944" s="75">
        <v>2</v>
      </c>
      <c r="D944" s="41" t="s">
        <v>432</v>
      </c>
      <c r="E944" s="25" t="s">
        <v>128</v>
      </c>
      <c r="F944" s="42">
        <v>81</v>
      </c>
      <c r="G944" s="76" t="s">
        <v>315</v>
      </c>
      <c r="H944" s="80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5">
        <v>13</v>
      </c>
      <c r="B945" s="39">
        <v>46045</v>
      </c>
      <c r="C945" s="75">
        <v>2</v>
      </c>
      <c r="D945" s="41" t="s">
        <v>432</v>
      </c>
      <c r="E945" s="25" t="s">
        <v>122</v>
      </c>
      <c r="F945" s="42">
        <v>100</v>
      </c>
      <c r="G945" s="76" t="s">
        <v>315</v>
      </c>
      <c r="H945" s="80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5">
        <v>13</v>
      </c>
      <c r="B946" s="39">
        <v>46045</v>
      </c>
      <c r="C946" s="75">
        <v>2</v>
      </c>
      <c r="D946" s="41" t="s">
        <v>432</v>
      </c>
      <c r="E946" s="25" t="s">
        <v>144</v>
      </c>
      <c r="F946" s="42">
        <v>482</v>
      </c>
      <c r="G946" s="76" t="s">
        <v>315</v>
      </c>
      <c r="H946" s="80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5">
        <v>13</v>
      </c>
      <c r="B947" s="39">
        <v>46045</v>
      </c>
      <c r="C947" s="75">
        <v>2</v>
      </c>
      <c r="D947" s="41" t="s">
        <v>432</v>
      </c>
      <c r="E947" s="25" t="s">
        <v>370</v>
      </c>
      <c r="F947" s="42">
        <v>437</v>
      </c>
      <c r="G947" s="76" t="s">
        <v>315</v>
      </c>
      <c r="H947" s="80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5">
        <v>13</v>
      </c>
      <c r="B948" s="39">
        <v>46045</v>
      </c>
      <c r="C948" s="75">
        <v>2</v>
      </c>
      <c r="D948" s="41" t="s">
        <v>432</v>
      </c>
      <c r="E948" s="25" t="s">
        <v>132</v>
      </c>
      <c r="F948" s="42">
        <v>417</v>
      </c>
      <c r="G948" s="76" t="s">
        <v>315</v>
      </c>
      <c r="H948" s="80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5">
        <v>13</v>
      </c>
      <c r="B949" s="39">
        <v>46045</v>
      </c>
      <c r="C949" s="75">
        <v>2</v>
      </c>
      <c r="D949" s="41" t="s">
        <v>432</v>
      </c>
      <c r="E949" s="25" t="s">
        <v>133</v>
      </c>
      <c r="F949" s="42">
        <v>150</v>
      </c>
      <c r="G949" s="76" t="s">
        <v>315</v>
      </c>
      <c r="H949" s="80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5">
        <v>13</v>
      </c>
      <c r="B950" s="39">
        <v>46045</v>
      </c>
      <c r="C950" s="75">
        <v>2</v>
      </c>
      <c r="D950" s="41" t="s">
        <v>432</v>
      </c>
      <c r="E950" s="25" t="s">
        <v>371</v>
      </c>
      <c r="F950" s="42">
        <v>379</v>
      </c>
      <c r="G950" s="76" t="s">
        <v>315</v>
      </c>
      <c r="H950" s="80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5">
        <v>13</v>
      </c>
      <c r="B951" s="39">
        <v>46045</v>
      </c>
      <c r="C951" s="75">
        <v>2</v>
      </c>
      <c r="D951" s="41" t="s">
        <v>432</v>
      </c>
      <c r="E951" s="25" t="s">
        <v>372</v>
      </c>
      <c r="F951" s="42">
        <v>86</v>
      </c>
      <c r="G951" s="76" t="s">
        <v>315</v>
      </c>
      <c r="H951" s="80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5">
        <v>13</v>
      </c>
      <c r="B952" s="39">
        <v>46045</v>
      </c>
      <c r="C952" s="75">
        <v>2</v>
      </c>
      <c r="D952" s="41" t="s">
        <v>432</v>
      </c>
      <c r="E952" s="25" t="s">
        <v>129</v>
      </c>
      <c r="F952" s="42">
        <v>222</v>
      </c>
      <c r="G952" s="76" t="s">
        <v>315</v>
      </c>
      <c r="H952" s="80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5">
        <v>13</v>
      </c>
      <c r="B953" s="39">
        <v>46045</v>
      </c>
      <c r="C953" s="75">
        <v>2</v>
      </c>
      <c r="D953" s="41" t="s">
        <v>432</v>
      </c>
      <c r="E953" s="25" t="s">
        <v>131</v>
      </c>
      <c r="F953" s="42">
        <v>106</v>
      </c>
      <c r="G953" s="76" t="s">
        <v>315</v>
      </c>
      <c r="H953" s="80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5">
        <v>13</v>
      </c>
      <c r="B954" s="39">
        <v>46045</v>
      </c>
      <c r="C954" s="75">
        <v>2</v>
      </c>
      <c r="D954" s="41" t="s">
        <v>432</v>
      </c>
      <c r="E954" s="25" t="s">
        <v>373</v>
      </c>
      <c r="F954" s="42">
        <v>3.56</v>
      </c>
      <c r="G954" s="76" t="s">
        <v>315</v>
      </c>
      <c r="H954" s="80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5">
        <v>13</v>
      </c>
      <c r="B955" s="39">
        <v>46045</v>
      </c>
      <c r="C955" s="75">
        <v>2</v>
      </c>
      <c r="D955" s="41" t="s">
        <v>432</v>
      </c>
      <c r="E955" s="25" t="s">
        <v>375</v>
      </c>
      <c r="F955" s="42">
        <v>7.7</v>
      </c>
      <c r="G955" s="76" t="s">
        <v>315</v>
      </c>
      <c r="H955" s="80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5">
        <v>13</v>
      </c>
      <c r="B956" s="39">
        <v>46045</v>
      </c>
      <c r="C956" s="75">
        <v>2</v>
      </c>
      <c r="D956" s="41" t="s">
        <v>432</v>
      </c>
      <c r="E956" s="25" t="s">
        <v>140</v>
      </c>
      <c r="F956" s="42">
        <v>127</v>
      </c>
      <c r="G956" s="76" t="s">
        <v>315</v>
      </c>
      <c r="H956" s="80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5">
        <v>13</v>
      </c>
      <c r="B957" s="39">
        <v>46045</v>
      </c>
      <c r="C957" s="75">
        <v>2</v>
      </c>
      <c r="D957" s="41" t="s">
        <v>432</v>
      </c>
      <c r="E957" s="25" t="s">
        <v>142</v>
      </c>
      <c r="F957" s="42">
        <v>6.4</v>
      </c>
      <c r="G957" s="76" t="s">
        <v>315</v>
      </c>
      <c r="H957" s="80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5">
        <v>13</v>
      </c>
      <c r="B958" s="39">
        <v>46045</v>
      </c>
      <c r="C958" s="75">
        <v>2</v>
      </c>
      <c r="D958" s="41" t="s">
        <v>432</v>
      </c>
      <c r="E958" s="25" t="s">
        <v>143</v>
      </c>
      <c r="F958" s="42">
        <v>95</v>
      </c>
      <c r="G958" s="76" t="s">
        <v>315</v>
      </c>
      <c r="H958" s="80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5">
        <v>14</v>
      </c>
      <c r="B959" s="39">
        <v>46048</v>
      </c>
      <c r="C959" s="75">
        <v>2</v>
      </c>
      <c r="D959" s="41" t="s">
        <v>432</v>
      </c>
      <c r="E959" s="25" t="s">
        <v>361</v>
      </c>
      <c r="F959" s="42">
        <v>1.1499999999999999</v>
      </c>
      <c r="G959" s="76" t="s">
        <v>315</v>
      </c>
      <c r="H959" s="80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5">
        <v>14</v>
      </c>
      <c r="B960" s="39">
        <v>46048</v>
      </c>
      <c r="C960" s="75">
        <v>2</v>
      </c>
      <c r="D960" s="41" t="s">
        <v>432</v>
      </c>
      <c r="E960" s="25" t="s">
        <v>125</v>
      </c>
      <c r="F960" s="42">
        <v>9.6</v>
      </c>
      <c r="G960" s="76" t="s">
        <v>315</v>
      </c>
      <c r="H960" s="80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5">
        <v>14</v>
      </c>
      <c r="B961" s="39">
        <v>46048</v>
      </c>
      <c r="C961" s="75">
        <v>2</v>
      </c>
      <c r="D961" s="41" t="s">
        <v>432</v>
      </c>
      <c r="E961" s="25" t="s">
        <v>137</v>
      </c>
      <c r="F961" s="42">
        <v>2.6080000000000001</v>
      </c>
      <c r="G961" s="76" t="s">
        <v>315</v>
      </c>
      <c r="H961" s="80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5">
        <v>14</v>
      </c>
      <c r="B962" s="39">
        <v>46048</v>
      </c>
      <c r="C962" s="75">
        <v>2</v>
      </c>
      <c r="D962" s="41" t="s">
        <v>432</v>
      </c>
      <c r="E962" s="25" t="s">
        <v>363</v>
      </c>
      <c r="F962" s="42">
        <v>1.0529999999999999</v>
      </c>
      <c r="G962" s="76" t="s">
        <v>315</v>
      </c>
      <c r="H962" s="80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5">
        <v>14</v>
      </c>
      <c r="B963" s="39">
        <v>46048</v>
      </c>
      <c r="C963" s="75">
        <v>2</v>
      </c>
      <c r="D963" s="41" t="s">
        <v>432</v>
      </c>
      <c r="E963" s="25" t="s">
        <v>134</v>
      </c>
      <c r="F963" s="42">
        <v>4.4109999999999996</v>
      </c>
      <c r="G963" s="76" t="s">
        <v>315</v>
      </c>
      <c r="H963" s="80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5">
        <v>14</v>
      </c>
      <c r="B964" s="39">
        <v>46048</v>
      </c>
      <c r="C964" s="75">
        <v>2</v>
      </c>
      <c r="D964" s="41" t="s">
        <v>432</v>
      </c>
      <c r="E964" s="25" t="s">
        <v>138</v>
      </c>
      <c r="F964" s="42">
        <v>12.2</v>
      </c>
      <c r="G964" s="76" t="s">
        <v>315</v>
      </c>
      <c r="H964" s="80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5">
        <v>14</v>
      </c>
      <c r="B965" s="39">
        <v>46048</v>
      </c>
      <c r="C965" s="75">
        <v>2</v>
      </c>
      <c r="D965" s="41" t="s">
        <v>432</v>
      </c>
      <c r="E965" s="25" t="s">
        <v>364</v>
      </c>
      <c r="F965" s="42">
        <v>198</v>
      </c>
      <c r="G965" s="76" t="s">
        <v>315</v>
      </c>
      <c r="H965" s="80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5">
        <v>14</v>
      </c>
      <c r="B966" s="39">
        <v>46048</v>
      </c>
      <c r="C966" s="75">
        <v>2</v>
      </c>
      <c r="D966" s="41" t="s">
        <v>432</v>
      </c>
      <c r="E966" s="25" t="s">
        <v>126</v>
      </c>
      <c r="F966" s="42">
        <v>84</v>
      </c>
      <c r="G966" s="76" t="s">
        <v>315</v>
      </c>
      <c r="H966" s="80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5">
        <v>14</v>
      </c>
      <c r="B967" s="39">
        <v>46048</v>
      </c>
      <c r="C967" s="75">
        <v>2</v>
      </c>
      <c r="D967" s="41" t="s">
        <v>432</v>
      </c>
      <c r="E967" s="25" t="s">
        <v>127</v>
      </c>
      <c r="F967" s="42">
        <v>27</v>
      </c>
      <c r="G967" s="76" t="s">
        <v>315</v>
      </c>
      <c r="H967" s="80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5">
        <v>14</v>
      </c>
      <c r="B968" s="39">
        <v>46048</v>
      </c>
      <c r="C968" s="75">
        <v>2</v>
      </c>
      <c r="D968" s="41" t="s">
        <v>432</v>
      </c>
      <c r="E968" s="25" t="s">
        <v>124</v>
      </c>
      <c r="F968" s="42">
        <v>6.21</v>
      </c>
      <c r="G968" s="76" t="s">
        <v>315</v>
      </c>
      <c r="H968" s="80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5">
        <v>14</v>
      </c>
      <c r="B969" s="39">
        <v>46048</v>
      </c>
      <c r="C969" s="75">
        <v>2</v>
      </c>
      <c r="D969" s="41" t="s">
        <v>432</v>
      </c>
      <c r="E969" s="25" t="s">
        <v>366</v>
      </c>
      <c r="F969" s="42">
        <v>68</v>
      </c>
      <c r="G969" s="76" t="s">
        <v>315</v>
      </c>
      <c r="H969" s="80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5">
        <v>14</v>
      </c>
      <c r="B970" s="39">
        <v>46048</v>
      </c>
      <c r="C970" s="75">
        <v>2</v>
      </c>
      <c r="D970" s="41" t="s">
        <v>432</v>
      </c>
      <c r="E970" s="25" t="s">
        <v>139</v>
      </c>
      <c r="F970" s="42">
        <v>7.28</v>
      </c>
      <c r="G970" s="76" t="s">
        <v>315</v>
      </c>
      <c r="H970" s="80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5">
        <v>14</v>
      </c>
      <c r="B971" s="39">
        <v>46048</v>
      </c>
      <c r="C971" s="75">
        <v>2</v>
      </c>
      <c r="D971" s="41" t="s">
        <v>432</v>
      </c>
      <c r="E971" s="25" t="s">
        <v>118</v>
      </c>
      <c r="F971" s="42">
        <v>285</v>
      </c>
      <c r="G971" s="76" t="s">
        <v>315</v>
      </c>
      <c r="H971" s="80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5">
        <v>14</v>
      </c>
      <c r="B972" s="39">
        <v>46048</v>
      </c>
      <c r="C972" s="75">
        <v>2</v>
      </c>
      <c r="D972" s="41" t="s">
        <v>432</v>
      </c>
      <c r="E972" s="25" t="s">
        <v>367</v>
      </c>
      <c r="F972" s="42">
        <v>10.1</v>
      </c>
      <c r="G972" s="76" t="s">
        <v>315</v>
      </c>
      <c r="H972" s="80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5">
        <v>14</v>
      </c>
      <c r="B973" s="39">
        <v>46048</v>
      </c>
      <c r="C973" s="75">
        <v>2</v>
      </c>
      <c r="D973" s="41" t="s">
        <v>432</v>
      </c>
      <c r="E973" s="25" t="s">
        <v>369</v>
      </c>
      <c r="F973" s="42">
        <v>4.72</v>
      </c>
      <c r="G973" s="76" t="s">
        <v>315</v>
      </c>
      <c r="H973" s="80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5">
        <v>14</v>
      </c>
      <c r="B974" s="39">
        <v>46048</v>
      </c>
      <c r="C974" s="75">
        <v>2</v>
      </c>
      <c r="D974" s="41" t="s">
        <v>432</v>
      </c>
      <c r="E974" s="25" t="s">
        <v>135</v>
      </c>
      <c r="F974" s="42">
        <v>4.4000000000000004</v>
      </c>
      <c r="G974" s="76" t="s">
        <v>315</v>
      </c>
      <c r="H974" s="80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5">
        <v>14</v>
      </c>
      <c r="B975" s="39">
        <v>46048</v>
      </c>
      <c r="C975" s="75">
        <v>2</v>
      </c>
      <c r="D975" s="41" t="s">
        <v>432</v>
      </c>
      <c r="E975" s="25" t="s">
        <v>128</v>
      </c>
      <c r="F975" s="42">
        <v>78</v>
      </c>
      <c r="G975" s="76" t="s">
        <v>315</v>
      </c>
      <c r="H975" s="80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5">
        <v>14</v>
      </c>
      <c r="B976" s="39">
        <v>46048</v>
      </c>
      <c r="C976" s="75">
        <v>2</v>
      </c>
      <c r="D976" s="41" t="s">
        <v>432</v>
      </c>
      <c r="E976" s="25" t="s">
        <v>122</v>
      </c>
      <c r="F976" s="42">
        <v>93</v>
      </c>
      <c r="G976" s="76" t="s">
        <v>315</v>
      </c>
      <c r="H976" s="80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5">
        <v>14</v>
      </c>
      <c r="B977" s="39">
        <v>46048</v>
      </c>
      <c r="C977" s="75">
        <v>2</v>
      </c>
      <c r="D977" s="41" t="s">
        <v>432</v>
      </c>
      <c r="E977" s="25" t="s">
        <v>144</v>
      </c>
      <c r="F977" s="42">
        <v>483</v>
      </c>
      <c r="G977" s="76" t="s">
        <v>315</v>
      </c>
      <c r="H977" s="80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5">
        <v>14</v>
      </c>
      <c r="B978" s="39">
        <v>46048</v>
      </c>
      <c r="C978" s="75">
        <v>2</v>
      </c>
      <c r="D978" s="41" t="s">
        <v>432</v>
      </c>
      <c r="E978" s="25" t="s">
        <v>370</v>
      </c>
      <c r="F978" s="42">
        <v>429</v>
      </c>
      <c r="G978" s="76" t="s">
        <v>315</v>
      </c>
      <c r="H978" s="80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5">
        <v>14</v>
      </c>
      <c r="B979" s="39">
        <v>46048</v>
      </c>
      <c r="C979" s="75">
        <v>2</v>
      </c>
      <c r="D979" s="41" t="s">
        <v>432</v>
      </c>
      <c r="E979" s="25" t="s">
        <v>132</v>
      </c>
      <c r="F979" s="42">
        <v>432</v>
      </c>
      <c r="G979" s="76" t="s">
        <v>315</v>
      </c>
      <c r="H979" s="80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5">
        <v>14</v>
      </c>
      <c r="B980" s="39">
        <v>46048</v>
      </c>
      <c r="C980" s="75">
        <v>2</v>
      </c>
      <c r="D980" s="41" t="s">
        <v>432</v>
      </c>
      <c r="E980" s="25" t="s">
        <v>133</v>
      </c>
      <c r="F980" s="42">
        <v>152</v>
      </c>
      <c r="G980" s="76" t="s">
        <v>315</v>
      </c>
      <c r="H980" s="80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5">
        <v>14</v>
      </c>
      <c r="B981" s="39">
        <v>46048</v>
      </c>
      <c r="C981" s="75">
        <v>2</v>
      </c>
      <c r="D981" s="41" t="s">
        <v>432</v>
      </c>
      <c r="E981" s="25" t="s">
        <v>371</v>
      </c>
      <c r="F981" s="42">
        <v>389</v>
      </c>
      <c r="G981" s="76" t="s">
        <v>315</v>
      </c>
      <c r="H981" s="80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5">
        <v>14</v>
      </c>
      <c r="B982" s="39">
        <v>46048</v>
      </c>
      <c r="C982" s="75">
        <v>2</v>
      </c>
      <c r="D982" s="41" t="s">
        <v>432</v>
      </c>
      <c r="E982" s="25" t="s">
        <v>372</v>
      </c>
      <c r="F982" s="42">
        <v>83</v>
      </c>
      <c r="G982" s="76" t="s">
        <v>315</v>
      </c>
      <c r="H982" s="80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5">
        <v>14</v>
      </c>
      <c r="B983" s="39">
        <v>46048</v>
      </c>
      <c r="C983" s="75">
        <v>2</v>
      </c>
      <c r="D983" s="41" t="s">
        <v>432</v>
      </c>
      <c r="E983" s="25" t="s">
        <v>129</v>
      </c>
      <c r="F983" s="42">
        <v>217</v>
      </c>
      <c r="G983" s="76" t="s">
        <v>315</v>
      </c>
      <c r="H983" s="80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5">
        <v>14</v>
      </c>
      <c r="B984" s="39">
        <v>46048</v>
      </c>
      <c r="C984" s="75">
        <v>2</v>
      </c>
      <c r="D984" s="41" t="s">
        <v>432</v>
      </c>
      <c r="E984" s="25" t="s">
        <v>131</v>
      </c>
      <c r="F984" s="42">
        <v>102</v>
      </c>
      <c r="G984" s="76" t="s">
        <v>315</v>
      </c>
      <c r="H984" s="80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5">
        <v>14</v>
      </c>
      <c r="B985" s="39">
        <v>46048</v>
      </c>
      <c r="C985" s="75">
        <v>2</v>
      </c>
      <c r="D985" s="41" t="s">
        <v>432</v>
      </c>
      <c r="E985" s="25" t="s">
        <v>373</v>
      </c>
      <c r="F985" s="42">
        <v>3.62</v>
      </c>
      <c r="G985" s="76" t="s">
        <v>315</v>
      </c>
      <c r="H985" s="80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5">
        <v>14</v>
      </c>
      <c r="B986" s="39">
        <v>46048</v>
      </c>
      <c r="C986" s="75">
        <v>2</v>
      </c>
      <c r="D986" s="41" t="s">
        <v>432</v>
      </c>
      <c r="E986" s="25" t="s">
        <v>375</v>
      </c>
      <c r="F986" s="42">
        <v>16.600000000000001</v>
      </c>
      <c r="G986" s="76" t="s">
        <v>315</v>
      </c>
      <c r="H986" s="80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5">
        <v>14</v>
      </c>
      <c r="B987" s="39">
        <v>46048</v>
      </c>
      <c r="C987" s="75">
        <v>2</v>
      </c>
      <c r="D987" s="41" t="s">
        <v>432</v>
      </c>
      <c r="E987" s="25" t="s">
        <v>140</v>
      </c>
      <c r="F987" s="42">
        <v>127</v>
      </c>
      <c r="G987" s="76" t="s">
        <v>315</v>
      </c>
      <c r="H987" s="80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5">
        <v>14</v>
      </c>
      <c r="B988" s="39">
        <v>46048</v>
      </c>
      <c r="C988" s="75">
        <v>2</v>
      </c>
      <c r="D988" s="41" t="s">
        <v>432</v>
      </c>
      <c r="E988" s="25" t="s">
        <v>142</v>
      </c>
      <c r="F988" s="42">
        <v>6.4</v>
      </c>
      <c r="G988" s="76" t="s">
        <v>315</v>
      </c>
      <c r="H988" s="80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5">
        <v>14</v>
      </c>
      <c r="B989" s="39">
        <v>46048</v>
      </c>
      <c r="C989" s="75">
        <v>2</v>
      </c>
      <c r="D989" s="41" t="s">
        <v>432</v>
      </c>
      <c r="E989" s="25" t="s">
        <v>143</v>
      </c>
      <c r="F989" s="42">
        <v>95</v>
      </c>
      <c r="G989" s="76" t="s">
        <v>315</v>
      </c>
      <c r="H989" s="80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5">
        <v>15</v>
      </c>
      <c r="B990" s="39">
        <v>46049</v>
      </c>
      <c r="C990" s="75">
        <v>2</v>
      </c>
      <c r="D990" s="41" t="s">
        <v>432</v>
      </c>
      <c r="E990" s="25" t="s">
        <v>361</v>
      </c>
      <c r="F990" s="42">
        <v>1.22</v>
      </c>
      <c r="G990" s="76" t="s">
        <v>315</v>
      </c>
      <c r="H990" s="80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5">
        <v>15</v>
      </c>
      <c r="B991" s="39">
        <v>46049</v>
      </c>
      <c r="C991" s="75">
        <v>2</v>
      </c>
      <c r="D991" s="41" t="s">
        <v>432</v>
      </c>
      <c r="E991" s="25" t="s">
        <v>125</v>
      </c>
      <c r="F991" s="42">
        <v>9.6999999999999993</v>
      </c>
      <c r="G991" s="76" t="s">
        <v>315</v>
      </c>
      <c r="H991" s="80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5">
        <v>15</v>
      </c>
      <c r="B992" s="39">
        <v>46049</v>
      </c>
      <c r="C992" s="75">
        <v>2</v>
      </c>
      <c r="D992" s="41" t="s">
        <v>432</v>
      </c>
      <c r="E992" s="25" t="s">
        <v>137</v>
      </c>
      <c r="F992" s="42">
        <v>2.57</v>
      </c>
      <c r="G992" s="76" t="s">
        <v>315</v>
      </c>
      <c r="H992" s="80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5">
        <v>15</v>
      </c>
      <c r="B993" s="39">
        <v>46049</v>
      </c>
      <c r="C993" s="75">
        <v>2</v>
      </c>
      <c r="D993" s="41" t="s">
        <v>432</v>
      </c>
      <c r="E993" s="25" t="s">
        <v>363</v>
      </c>
      <c r="F993" s="42">
        <v>1.1000000000000001</v>
      </c>
      <c r="G993" s="76" t="s">
        <v>315</v>
      </c>
      <c r="H993" s="80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5">
        <v>15</v>
      </c>
      <c r="B994" s="39">
        <v>46049</v>
      </c>
      <c r="C994" s="75">
        <v>2</v>
      </c>
      <c r="D994" s="41" t="s">
        <v>432</v>
      </c>
      <c r="E994" s="25" t="s">
        <v>134</v>
      </c>
      <c r="F994" s="42">
        <v>4.49</v>
      </c>
      <c r="G994" s="76" t="s">
        <v>315</v>
      </c>
      <c r="H994" s="80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5">
        <v>15</v>
      </c>
      <c r="B995" s="39">
        <v>46049</v>
      </c>
      <c r="C995" s="75">
        <v>2</v>
      </c>
      <c r="D995" s="41" t="s">
        <v>432</v>
      </c>
      <c r="E995" s="25" t="s">
        <v>138</v>
      </c>
      <c r="F995" s="42">
        <v>11.9</v>
      </c>
      <c r="G995" s="76" t="s">
        <v>315</v>
      </c>
      <c r="H995" s="80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5">
        <v>15</v>
      </c>
      <c r="B996" s="39">
        <v>46049</v>
      </c>
      <c r="C996" s="75">
        <v>2</v>
      </c>
      <c r="D996" s="41" t="s">
        <v>432</v>
      </c>
      <c r="E996" s="25" t="s">
        <v>364</v>
      </c>
      <c r="F996" s="42">
        <v>203</v>
      </c>
      <c r="G996" s="76" t="s">
        <v>315</v>
      </c>
      <c r="H996" s="80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5">
        <v>15</v>
      </c>
      <c r="B997" s="39">
        <v>46049</v>
      </c>
      <c r="C997" s="75">
        <v>2</v>
      </c>
      <c r="D997" s="41" t="s">
        <v>432</v>
      </c>
      <c r="E997" s="25" t="s">
        <v>126</v>
      </c>
      <c r="F997" s="42">
        <v>86</v>
      </c>
      <c r="G997" s="76" t="s">
        <v>315</v>
      </c>
      <c r="H997" s="80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5">
        <v>15</v>
      </c>
      <c r="B998" s="39">
        <v>46049</v>
      </c>
      <c r="C998" s="75">
        <v>2</v>
      </c>
      <c r="D998" s="41" t="s">
        <v>432</v>
      </c>
      <c r="E998" s="25" t="s">
        <v>127</v>
      </c>
      <c r="F998" s="42">
        <v>27</v>
      </c>
      <c r="G998" s="76" t="s">
        <v>315</v>
      </c>
      <c r="H998" s="80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5">
        <v>15</v>
      </c>
      <c r="B999" s="39">
        <v>46049</v>
      </c>
      <c r="C999" s="75">
        <v>2</v>
      </c>
      <c r="D999" s="41" t="s">
        <v>432</v>
      </c>
      <c r="E999" s="25" t="s">
        <v>124</v>
      </c>
      <c r="F999" s="42">
        <v>6.1</v>
      </c>
      <c r="G999" s="76" t="s">
        <v>315</v>
      </c>
      <c r="H999" s="80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5">
        <v>15</v>
      </c>
      <c r="B1000" s="39">
        <v>46049</v>
      </c>
      <c r="C1000" s="75">
        <v>2</v>
      </c>
      <c r="D1000" s="41" t="s">
        <v>432</v>
      </c>
      <c r="E1000" s="25" t="s">
        <v>366</v>
      </c>
      <c r="F1000" s="42">
        <v>66</v>
      </c>
      <c r="G1000" s="76" t="s">
        <v>315</v>
      </c>
      <c r="H1000" s="80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5">
        <v>15</v>
      </c>
      <c r="B1001" s="39">
        <v>46049</v>
      </c>
      <c r="C1001" s="75">
        <v>2</v>
      </c>
      <c r="D1001" s="41" t="s">
        <v>432</v>
      </c>
      <c r="E1001" s="25" t="s">
        <v>139</v>
      </c>
      <c r="F1001" s="42">
        <v>7.29</v>
      </c>
      <c r="G1001" s="76" t="s">
        <v>315</v>
      </c>
      <c r="H1001" s="80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5">
        <v>15</v>
      </c>
      <c r="B1002" s="39">
        <v>46049</v>
      </c>
      <c r="C1002" s="75">
        <v>2</v>
      </c>
      <c r="D1002" s="41" t="s">
        <v>432</v>
      </c>
      <c r="E1002" s="25" t="s">
        <v>118</v>
      </c>
      <c r="F1002" s="42">
        <v>279</v>
      </c>
      <c r="G1002" s="76" t="s">
        <v>315</v>
      </c>
      <c r="H1002" s="80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5">
        <v>15</v>
      </c>
      <c r="B1003" s="39">
        <v>46049</v>
      </c>
      <c r="C1003" s="75">
        <v>2</v>
      </c>
      <c r="D1003" s="41" t="s">
        <v>432</v>
      </c>
      <c r="E1003" s="25" t="s">
        <v>367</v>
      </c>
      <c r="F1003" s="42">
        <v>9.98</v>
      </c>
      <c r="G1003" s="76" t="s">
        <v>315</v>
      </c>
      <c r="H1003" s="80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7">
        <v>15</v>
      </c>
      <c r="B1004" s="105">
        <v>46049</v>
      </c>
      <c r="C1004" s="77">
        <v>2</v>
      </c>
      <c r="D1004" s="78" t="s">
        <v>432</v>
      </c>
      <c r="E1004" s="12" t="s">
        <v>369</v>
      </c>
      <c r="F1004" s="79">
        <v>4.68</v>
      </c>
      <c r="G1004" s="78" t="s">
        <v>315</v>
      </c>
      <c r="H1004" s="80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7">
        <v>15</v>
      </c>
      <c r="B1005" s="105">
        <v>46049</v>
      </c>
      <c r="C1005" s="77">
        <v>2</v>
      </c>
      <c r="D1005" s="78" t="s">
        <v>432</v>
      </c>
      <c r="E1005" s="12" t="s">
        <v>135</v>
      </c>
      <c r="F1005" s="79">
        <v>4.4000000000000004</v>
      </c>
      <c r="G1005" s="78" t="s">
        <v>315</v>
      </c>
      <c r="H1005" s="80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7">
        <v>15</v>
      </c>
      <c r="B1006" s="105">
        <v>46049</v>
      </c>
      <c r="C1006" s="77">
        <v>2</v>
      </c>
      <c r="D1006" s="78" t="s">
        <v>432</v>
      </c>
      <c r="E1006" s="12" t="s">
        <v>128</v>
      </c>
      <c r="F1006" s="79">
        <v>76</v>
      </c>
      <c r="G1006" s="78" t="s">
        <v>315</v>
      </c>
      <c r="H1006" s="80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7">
        <v>15</v>
      </c>
      <c r="B1007" s="105">
        <v>46049</v>
      </c>
      <c r="C1007" s="77">
        <v>2</v>
      </c>
      <c r="D1007" s="78" t="s">
        <v>432</v>
      </c>
      <c r="E1007" s="12" t="s">
        <v>122</v>
      </c>
      <c r="F1007" s="79">
        <v>99</v>
      </c>
      <c r="G1007" s="78" t="s">
        <v>315</v>
      </c>
      <c r="H1007" s="80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7">
        <v>15</v>
      </c>
      <c r="B1008" s="105">
        <v>46049</v>
      </c>
      <c r="C1008" s="77">
        <v>2</v>
      </c>
      <c r="D1008" s="78" t="s">
        <v>432</v>
      </c>
      <c r="E1008" s="12" t="s">
        <v>144</v>
      </c>
      <c r="F1008" s="79">
        <v>486</v>
      </c>
      <c r="G1008" s="78" t="s">
        <v>315</v>
      </c>
      <c r="H1008" s="80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7">
        <v>15</v>
      </c>
      <c r="B1009" s="105">
        <v>46049</v>
      </c>
      <c r="C1009" s="77">
        <v>2</v>
      </c>
      <c r="D1009" s="78" t="s">
        <v>432</v>
      </c>
      <c r="E1009" s="12" t="s">
        <v>370</v>
      </c>
      <c r="F1009" s="79">
        <v>434</v>
      </c>
      <c r="G1009" s="78" t="s">
        <v>315</v>
      </c>
      <c r="H1009" s="80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7">
        <v>15</v>
      </c>
      <c r="B1010" s="105">
        <v>46049</v>
      </c>
      <c r="C1010" s="77">
        <v>2</v>
      </c>
      <c r="D1010" s="78" t="s">
        <v>432</v>
      </c>
      <c r="E1010" s="12" t="s">
        <v>132</v>
      </c>
      <c r="F1010" s="79">
        <v>416</v>
      </c>
      <c r="G1010" s="78" t="s">
        <v>315</v>
      </c>
      <c r="H1010" s="80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7">
        <v>15</v>
      </c>
      <c r="B1011" s="105">
        <v>46049</v>
      </c>
      <c r="C1011" s="77">
        <v>2</v>
      </c>
      <c r="D1011" s="78" t="s">
        <v>432</v>
      </c>
      <c r="E1011" s="12" t="s">
        <v>133</v>
      </c>
      <c r="F1011" s="79">
        <v>150</v>
      </c>
      <c r="G1011" s="78" t="s">
        <v>315</v>
      </c>
      <c r="H1011" s="80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7">
        <v>15</v>
      </c>
      <c r="B1012" s="105">
        <v>46049</v>
      </c>
      <c r="C1012" s="77">
        <v>2</v>
      </c>
      <c r="D1012" s="78" t="s">
        <v>432</v>
      </c>
      <c r="E1012" s="12" t="s">
        <v>371</v>
      </c>
      <c r="F1012" s="79">
        <v>390</v>
      </c>
      <c r="G1012" s="78" t="s">
        <v>315</v>
      </c>
      <c r="H1012" s="80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7">
        <v>15</v>
      </c>
      <c r="B1013" s="105">
        <v>46049</v>
      </c>
      <c r="C1013" s="77">
        <v>2</v>
      </c>
      <c r="D1013" s="78" t="s">
        <v>432</v>
      </c>
      <c r="E1013" s="12" t="s">
        <v>372</v>
      </c>
      <c r="F1013" s="79">
        <v>85</v>
      </c>
      <c r="G1013" s="78" t="s">
        <v>315</v>
      </c>
      <c r="H1013" s="80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7">
        <v>15</v>
      </c>
      <c r="B1014" s="105">
        <v>46049</v>
      </c>
      <c r="C1014" s="77">
        <v>2</v>
      </c>
      <c r="D1014" s="78" t="s">
        <v>432</v>
      </c>
      <c r="E1014" s="12" t="s">
        <v>129</v>
      </c>
      <c r="F1014" s="79">
        <v>222</v>
      </c>
      <c r="G1014" s="78" t="s">
        <v>315</v>
      </c>
      <c r="H1014" s="80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7">
        <v>15</v>
      </c>
      <c r="B1015" s="105">
        <v>46049</v>
      </c>
      <c r="C1015" s="77">
        <v>2</v>
      </c>
      <c r="D1015" s="78" t="s">
        <v>432</v>
      </c>
      <c r="E1015" s="12" t="s">
        <v>131</v>
      </c>
      <c r="F1015" s="79">
        <v>108</v>
      </c>
      <c r="G1015" s="78" t="s">
        <v>315</v>
      </c>
      <c r="H1015" s="80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7">
        <v>15</v>
      </c>
      <c r="B1016" s="105">
        <v>46049</v>
      </c>
      <c r="C1016" s="77">
        <v>2</v>
      </c>
      <c r="D1016" s="78" t="s">
        <v>432</v>
      </c>
      <c r="E1016" s="12" t="s">
        <v>373</v>
      </c>
      <c r="F1016" s="79">
        <v>3.65</v>
      </c>
      <c r="G1016" s="78" t="s">
        <v>315</v>
      </c>
      <c r="H1016" s="80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7">
        <v>15</v>
      </c>
      <c r="B1017" s="105">
        <v>46049</v>
      </c>
      <c r="C1017" s="77">
        <v>2</v>
      </c>
      <c r="D1017" s="78" t="s">
        <v>432</v>
      </c>
      <c r="E1017" s="12" t="s">
        <v>375</v>
      </c>
      <c r="F1017" s="79">
        <v>20.9</v>
      </c>
      <c r="G1017" s="78" t="s">
        <v>315</v>
      </c>
      <c r="H1017" s="80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7">
        <v>15</v>
      </c>
      <c r="B1018" s="105">
        <v>46049</v>
      </c>
      <c r="C1018" s="77">
        <v>2</v>
      </c>
      <c r="D1018" s="78" t="s">
        <v>432</v>
      </c>
      <c r="E1018" s="12" t="s">
        <v>140</v>
      </c>
      <c r="F1018" s="79">
        <v>126</v>
      </c>
      <c r="G1018" s="78" t="s">
        <v>315</v>
      </c>
      <c r="H1018" s="80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7">
        <v>15</v>
      </c>
      <c r="B1019" s="105">
        <v>46049</v>
      </c>
      <c r="C1019" s="77">
        <v>2</v>
      </c>
      <c r="D1019" s="78" t="s">
        <v>432</v>
      </c>
      <c r="E1019" s="12" t="s">
        <v>142</v>
      </c>
      <c r="F1019" s="79">
        <v>6.3</v>
      </c>
      <c r="G1019" s="78" t="s">
        <v>315</v>
      </c>
      <c r="H1019" s="80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7">
        <v>15</v>
      </c>
      <c r="B1020" s="105">
        <v>46049</v>
      </c>
      <c r="C1020" s="77">
        <v>2</v>
      </c>
      <c r="D1020" s="78" t="s">
        <v>432</v>
      </c>
      <c r="E1020" s="12" t="s">
        <v>143</v>
      </c>
      <c r="F1020" s="79">
        <v>94</v>
      </c>
      <c r="G1020" s="78" t="s">
        <v>315</v>
      </c>
      <c r="H1020" s="80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7">
        <v>16</v>
      </c>
      <c r="B1021" s="105">
        <v>46050</v>
      </c>
      <c r="C1021" s="77">
        <v>2</v>
      </c>
      <c r="D1021" s="78" t="s">
        <v>432</v>
      </c>
      <c r="E1021" s="12" t="s">
        <v>361</v>
      </c>
      <c r="F1021" s="79">
        <v>1.22</v>
      </c>
      <c r="G1021" s="78" t="s">
        <v>315</v>
      </c>
      <c r="H1021" s="80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7">
        <v>16</v>
      </c>
      <c r="B1022" s="105">
        <v>46050</v>
      </c>
      <c r="C1022" s="77">
        <v>2</v>
      </c>
      <c r="D1022" s="78" t="s">
        <v>432</v>
      </c>
      <c r="E1022" s="12" t="s">
        <v>125</v>
      </c>
      <c r="F1022" s="79">
        <v>9.8000000000000007</v>
      </c>
      <c r="G1022" s="78" t="s">
        <v>315</v>
      </c>
      <c r="H1022" s="80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7">
        <v>16</v>
      </c>
      <c r="B1023" s="105">
        <v>46050</v>
      </c>
      <c r="C1023" s="77">
        <v>2</v>
      </c>
      <c r="D1023" s="78" t="s">
        <v>432</v>
      </c>
      <c r="E1023" s="12" t="s">
        <v>137</v>
      </c>
      <c r="F1023" s="79">
        <v>2.5030000000000001</v>
      </c>
      <c r="G1023" s="78" t="s">
        <v>315</v>
      </c>
      <c r="H1023" s="80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7">
        <v>16</v>
      </c>
      <c r="B1024" s="105">
        <v>46050</v>
      </c>
      <c r="C1024" s="77">
        <v>2</v>
      </c>
      <c r="D1024" s="78" t="s">
        <v>432</v>
      </c>
      <c r="E1024" s="12" t="s">
        <v>363</v>
      </c>
      <c r="F1024" s="79">
        <v>1.095</v>
      </c>
      <c r="G1024" s="78" t="s">
        <v>315</v>
      </c>
      <c r="H1024" s="80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7">
        <v>16</v>
      </c>
      <c r="B1025" s="105">
        <v>46050</v>
      </c>
      <c r="C1025" s="77">
        <v>2</v>
      </c>
      <c r="D1025" s="78" t="s">
        <v>432</v>
      </c>
      <c r="E1025" s="12" t="s">
        <v>134</v>
      </c>
      <c r="F1025" s="79">
        <v>4.5880000000000001</v>
      </c>
      <c r="G1025" s="78" t="s">
        <v>315</v>
      </c>
      <c r="H1025" s="80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7">
        <v>16</v>
      </c>
      <c r="B1026" s="105">
        <v>46050</v>
      </c>
      <c r="C1026" s="77">
        <v>2</v>
      </c>
      <c r="D1026" s="78" t="s">
        <v>432</v>
      </c>
      <c r="E1026" s="12" t="s">
        <v>138</v>
      </c>
      <c r="F1026" s="79">
        <v>11.9</v>
      </c>
      <c r="G1026" s="78" t="s">
        <v>315</v>
      </c>
      <c r="H1026" s="80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7">
        <v>16</v>
      </c>
      <c r="B1027" s="105">
        <v>46050</v>
      </c>
      <c r="C1027" s="77">
        <v>2</v>
      </c>
      <c r="D1027" s="78" t="s">
        <v>432</v>
      </c>
      <c r="E1027" s="12" t="s">
        <v>364</v>
      </c>
      <c r="F1027" s="79">
        <v>203</v>
      </c>
      <c r="G1027" s="78" t="s">
        <v>315</v>
      </c>
      <c r="H1027" s="80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7">
        <v>16</v>
      </c>
      <c r="B1028" s="105">
        <v>46050</v>
      </c>
      <c r="C1028" s="77">
        <v>2</v>
      </c>
      <c r="D1028" s="78" t="s">
        <v>432</v>
      </c>
      <c r="E1028" s="12" t="s">
        <v>126</v>
      </c>
      <c r="F1028" s="79">
        <v>88</v>
      </c>
      <c r="G1028" s="78" t="s">
        <v>315</v>
      </c>
      <c r="H1028" s="80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7">
        <v>16</v>
      </c>
      <c r="B1029" s="105">
        <v>46050</v>
      </c>
      <c r="C1029" s="77">
        <v>2</v>
      </c>
      <c r="D1029" s="78" t="s">
        <v>432</v>
      </c>
      <c r="E1029" s="12" t="s">
        <v>127</v>
      </c>
      <c r="F1029" s="79">
        <v>26</v>
      </c>
      <c r="G1029" s="78" t="s">
        <v>315</v>
      </c>
      <c r="H1029" s="80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7">
        <v>16</v>
      </c>
      <c r="B1030" s="105">
        <v>46050</v>
      </c>
      <c r="C1030" s="77">
        <v>2</v>
      </c>
      <c r="D1030" s="78" t="s">
        <v>432</v>
      </c>
      <c r="E1030" s="12" t="s">
        <v>124</v>
      </c>
      <c r="F1030" s="79">
        <v>6.2</v>
      </c>
      <c r="G1030" s="78" t="s">
        <v>315</v>
      </c>
      <c r="H1030" s="80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7">
        <v>16</v>
      </c>
      <c r="B1031" s="105">
        <v>46050</v>
      </c>
      <c r="C1031" s="77">
        <v>2</v>
      </c>
      <c r="D1031" s="78" t="s">
        <v>432</v>
      </c>
      <c r="E1031" s="12" t="s">
        <v>366</v>
      </c>
      <c r="F1031" s="79">
        <v>66</v>
      </c>
      <c r="G1031" s="78" t="s">
        <v>315</v>
      </c>
      <c r="H1031" s="80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7">
        <v>16</v>
      </c>
      <c r="B1032" s="105">
        <v>46050</v>
      </c>
      <c r="C1032" s="77">
        <v>2</v>
      </c>
      <c r="D1032" s="78" t="s">
        <v>432</v>
      </c>
      <c r="E1032" s="12" t="s">
        <v>139</v>
      </c>
      <c r="F1032" s="79">
        <v>7.39</v>
      </c>
      <c r="G1032" s="78" t="s">
        <v>315</v>
      </c>
      <c r="H1032" s="80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7">
        <v>16</v>
      </c>
      <c r="B1033" s="105">
        <v>46050</v>
      </c>
      <c r="C1033" s="77">
        <v>2</v>
      </c>
      <c r="D1033" s="78" t="s">
        <v>432</v>
      </c>
      <c r="E1033" s="12" t="s">
        <v>118</v>
      </c>
      <c r="F1033" s="79">
        <v>281</v>
      </c>
      <c r="G1033" s="78" t="s">
        <v>315</v>
      </c>
      <c r="H1033" s="80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7">
        <v>16</v>
      </c>
      <c r="B1034" s="105">
        <v>46050</v>
      </c>
      <c r="C1034" s="77">
        <v>2</v>
      </c>
      <c r="D1034" s="78" t="s">
        <v>432</v>
      </c>
      <c r="E1034" s="12" t="s">
        <v>367</v>
      </c>
      <c r="F1034" s="79">
        <v>9.75</v>
      </c>
      <c r="G1034" s="78" t="s">
        <v>315</v>
      </c>
      <c r="H1034" s="80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7">
        <v>16</v>
      </c>
      <c r="B1035" s="105">
        <v>46050</v>
      </c>
      <c r="C1035" s="77">
        <v>2</v>
      </c>
      <c r="D1035" s="78" t="s">
        <v>432</v>
      </c>
      <c r="E1035" s="12" t="s">
        <v>369</v>
      </c>
      <c r="F1035" s="79">
        <v>4.43</v>
      </c>
      <c r="G1035" s="78" t="s">
        <v>315</v>
      </c>
      <c r="H1035" s="80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7">
        <v>16</v>
      </c>
      <c r="B1036" s="105">
        <v>46050</v>
      </c>
      <c r="C1036" s="77">
        <v>2</v>
      </c>
      <c r="D1036" s="78" t="s">
        <v>432</v>
      </c>
      <c r="E1036" s="12" t="s">
        <v>135</v>
      </c>
      <c r="F1036" s="79">
        <v>4.4000000000000004</v>
      </c>
      <c r="G1036" s="78" t="s">
        <v>315</v>
      </c>
      <c r="H1036" s="80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7">
        <v>16</v>
      </c>
      <c r="B1037" s="105">
        <v>46050</v>
      </c>
      <c r="C1037" s="77">
        <v>2</v>
      </c>
      <c r="D1037" s="78" t="s">
        <v>432</v>
      </c>
      <c r="E1037" s="12" t="s">
        <v>128</v>
      </c>
      <c r="F1037" s="79">
        <v>82</v>
      </c>
      <c r="G1037" s="78" t="s">
        <v>315</v>
      </c>
      <c r="H1037" s="80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7">
        <v>16</v>
      </c>
      <c r="B1038" s="105">
        <v>46050</v>
      </c>
      <c r="C1038" s="77">
        <v>2</v>
      </c>
      <c r="D1038" s="78" t="s">
        <v>432</v>
      </c>
      <c r="E1038" s="12" t="s">
        <v>122</v>
      </c>
      <c r="F1038" s="79">
        <v>97</v>
      </c>
      <c r="G1038" s="78" t="s">
        <v>315</v>
      </c>
      <c r="H1038" s="80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7">
        <v>16</v>
      </c>
      <c r="B1039" s="105">
        <v>46050</v>
      </c>
      <c r="C1039" s="77">
        <v>2</v>
      </c>
      <c r="D1039" s="78" t="s">
        <v>432</v>
      </c>
      <c r="E1039" s="12" t="s">
        <v>144</v>
      </c>
      <c r="F1039" s="79">
        <v>483</v>
      </c>
      <c r="G1039" s="78" t="s">
        <v>315</v>
      </c>
      <c r="H1039" s="80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7">
        <v>16</v>
      </c>
      <c r="B1040" s="105">
        <v>46050</v>
      </c>
      <c r="C1040" s="77">
        <v>2</v>
      </c>
      <c r="D1040" s="78" t="s">
        <v>432</v>
      </c>
      <c r="E1040" s="12" t="s">
        <v>370</v>
      </c>
      <c r="F1040" s="79">
        <v>435</v>
      </c>
      <c r="G1040" s="78" t="s">
        <v>315</v>
      </c>
      <c r="H1040" s="80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7">
        <v>16</v>
      </c>
      <c r="B1041" s="105">
        <v>46050</v>
      </c>
      <c r="C1041" s="77">
        <v>2</v>
      </c>
      <c r="D1041" s="78" t="s">
        <v>432</v>
      </c>
      <c r="E1041" s="12" t="s">
        <v>132</v>
      </c>
      <c r="F1041" s="79">
        <v>424</v>
      </c>
      <c r="G1041" s="78" t="s">
        <v>315</v>
      </c>
      <c r="H1041" s="80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7">
        <v>16</v>
      </c>
      <c r="B1042" s="105">
        <v>46050</v>
      </c>
      <c r="C1042" s="77">
        <v>2</v>
      </c>
      <c r="D1042" s="78" t="s">
        <v>432</v>
      </c>
      <c r="E1042" s="12" t="s">
        <v>133</v>
      </c>
      <c r="F1042" s="79">
        <v>154</v>
      </c>
      <c r="G1042" s="78" t="s">
        <v>315</v>
      </c>
      <c r="H1042" s="80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7">
        <v>16</v>
      </c>
      <c r="B1043" s="105">
        <v>46050</v>
      </c>
      <c r="C1043" s="77">
        <v>2</v>
      </c>
      <c r="D1043" s="78" t="s">
        <v>432</v>
      </c>
      <c r="E1043" s="12" t="s">
        <v>371</v>
      </c>
      <c r="F1043" s="79">
        <v>391</v>
      </c>
      <c r="G1043" s="78" t="s">
        <v>315</v>
      </c>
      <c r="H1043" s="80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7">
        <v>16</v>
      </c>
      <c r="B1044" s="105">
        <v>46050</v>
      </c>
      <c r="C1044" s="77">
        <v>2</v>
      </c>
      <c r="D1044" s="78" t="s">
        <v>432</v>
      </c>
      <c r="E1044" s="12" t="s">
        <v>372</v>
      </c>
      <c r="F1044" s="79">
        <v>82</v>
      </c>
      <c r="G1044" s="78" t="s">
        <v>315</v>
      </c>
      <c r="H1044" s="80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7">
        <v>16</v>
      </c>
      <c r="B1045" s="105">
        <v>46050</v>
      </c>
      <c r="C1045" s="77">
        <v>2</v>
      </c>
      <c r="D1045" s="78" t="s">
        <v>432</v>
      </c>
      <c r="E1045" s="12" t="s">
        <v>129</v>
      </c>
      <c r="F1045" s="79">
        <v>222</v>
      </c>
      <c r="G1045" s="78" t="s">
        <v>315</v>
      </c>
      <c r="H1045" s="80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7">
        <v>16</v>
      </c>
      <c r="B1046" s="105">
        <v>46050</v>
      </c>
      <c r="C1046" s="77">
        <v>2</v>
      </c>
      <c r="D1046" s="78" t="s">
        <v>432</v>
      </c>
      <c r="E1046" s="12" t="s">
        <v>131</v>
      </c>
      <c r="F1046" s="79">
        <v>107</v>
      </c>
      <c r="G1046" s="78" t="s">
        <v>315</v>
      </c>
      <c r="H1046" s="80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7">
        <v>16</v>
      </c>
      <c r="B1047" s="105">
        <v>46050</v>
      </c>
      <c r="C1047" s="77">
        <v>2</v>
      </c>
      <c r="D1047" s="78" t="s">
        <v>432</v>
      </c>
      <c r="E1047" s="12" t="s">
        <v>373</v>
      </c>
      <c r="F1047" s="79">
        <v>3.57</v>
      </c>
      <c r="G1047" s="78" t="s">
        <v>315</v>
      </c>
      <c r="H1047" s="80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7">
        <v>16</v>
      </c>
      <c r="B1048" s="105">
        <v>46050</v>
      </c>
      <c r="C1048" s="77">
        <v>2</v>
      </c>
      <c r="D1048" s="78" t="s">
        <v>432</v>
      </c>
      <c r="E1048" s="12" t="s">
        <v>375</v>
      </c>
      <c r="F1048" s="79">
        <v>16.7</v>
      </c>
      <c r="G1048" s="78" t="s">
        <v>315</v>
      </c>
      <c r="H1048" s="80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7">
        <v>16</v>
      </c>
      <c r="B1049" s="105">
        <v>46050</v>
      </c>
      <c r="C1049" s="77">
        <v>2</v>
      </c>
      <c r="D1049" s="78" t="s">
        <v>432</v>
      </c>
      <c r="E1049" s="12" t="s">
        <v>140</v>
      </c>
      <c r="F1049" s="79">
        <v>126</v>
      </c>
      <c r="G1049" s="78" t="s">
        <v>315</v>
      </c>
      <c r="H1049" s="80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7">
        <v>16</v>
      </c>
      <c r="B1050" s="105">
        <v>46050</v>
      </c>
      <c r="C1050" s="77">
        <v>2</v>
      </c>
      <c r="D1050" s="78" t="s">
        <v>432</v>
      </c>
      <c r="E1050" s="12" t="s">
        <v>142</v>
      </c>
      <c r="F1050" s="79">
        <v>6.4</v>
      </c>
      <c r="G1050" s="78" t="s">
        <v>315</v>
      </c>
      <c r="H1050" s="80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7">
        <v>16</v>
      </c>
      <c r="B1051" s="105">
        <v>46050</v>
      </c>
      <c r="C1051" s="77">
        <v>2</v>
      </c>
      <c r="D1051" s="78" t="s">
        <v>432</v>
      </c>
      <c r="E1051" s="12" t="s">
        <v>143</v>
      </c>
      <c r="F1051" s="79">
        <v>94</v>
      </c>
      <c r="G1051" s="78" t="s">
        <v>315</v>
      </c>
      <c r="H1051" s="80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7">
        <v>17</v>
      </c>
      <c r="B1052" s="105">
        <v>46051</v>
      </c>
      <c r="C1052" s="77">
        <v>2</v>
      </c>
      <c r="D1052" s="78" t="s">
        <v>432</v>
      </c>
      <c r="E1052" s="12" t="s">
        <v>361</v>
      </c>
      <c r="F1052" s="79">
        <v>1.1499999999999999</v>
      </c>
      <c r="G1052" s="78" t="s">
        <v>315</v>
      </c>
      <c r="H1052" s="80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7">
        <v>17</v>
      </c>
      <c r="B1053" s="105">
        <v>46051</v>
      </c>
      <c r="C1053" s="77">
        <v>2</v>
      </c>
      <c r="D1053" s="78" t="s">
        <v>432</v>
      </c>
      <c r="E1053" s="12" t="s">
        <v>125</v>
      </c>
      <c r="F1053" s="79">
        <v>9.7200000000000006</v>
      </c>
      <c r="G1053" s="78" t="s">
        <v>315</v>
      </c>
      <c r="H1053" s="80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7">
        <v>17</v>
      </c>
      <c r="B1054" s="105">
        <v>46051</v>
      </c>
      <c r="C1054" s="77">
        <v>2</v>
      </c>
      <c r="D1054" s="78" t="s">
        <v>432</v>
      </c>
      <c r="E1054" s="12" t="s">
        <v>137</v>
      </c>
      <c r="F1054" s="79">
        <v>2.6</v>
      </c>
      <c r="G1054" s="78" t="s">
        <v>315</v>
      </c>
      <c r="H1054" s="80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7">
        <v>17</v>
      </c>
      <c r="B1055" s="105">
        <v>46051</v>
      </c>
      <c r="C1055" s="77">
        <v>2</v>
      </c>
      <c r="D1055" s="78" t="s">
        <v>432</v>
      </c>
      <c r="E1055" s="12" t="s">
        <v>363</v>
      </c>
      <c r="F1055" s="79">
        <v>1.099</v>
      </c>
      <c r="G1055" s="78" t="s">
        <v>315</v>
      </c>
      <c r="H1055" s="80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7">
        <v>17</v>
      </c>
      <c r="B1056" s="105">
        <v>46051</v>
      </c>
      <c r="C1056" s="77">
        <v>2</v>
      </c>
      <c r="D1056" s="78" t="s">
        <v>432</v>
      </c>
      <c r="E1056" s="12" t="s">
        <v>134</v>
      </c>
      <c r="F1056" s="79">
        <v>4.46</v>
      </c>
      <c r="G1056" s="78" t="s">
        <v>315</v>
      </c>
      <c r="H1056" s="80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7">
        <v>17</v>
      </c>
      <c r="B1057" s="105">
        <v>46051</v>
      </c>
      <c r="C1057" s="77">
        <v>2</v>
      </c>
      <c r="D1057" s="78" t="s">
        <v>432</v>
      </c>
      <c r="E1057" s="12" t="s">
        <v>138</v>
      </c>
      <c r="F1057" s="79">
        <v>11.9</v>
      </c>
      <c r="G1057" s="78" t="s">
        <v>315</v>
      </c>
      <c r="H1057" s="80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7">
        <v>17</v>
      </c>
      <c r="B1058" s="105">
        <v>46051</v>
      </c>
      <c r="C1058" s="77">
        <v>2</v>
      </c>
      <c r="D1058" s="78" t="s">
        <v>432</v>
      </c>
      <c r="E1058" s="12" t="s">
        <v>364</v>
      </c>
      <c r="F1058" s="79">
        <v>195</v>
      </c>
      <c r="G1058" s="78" t="s">
        <v>315</v>
      </c>
      <c r="H1058" s="80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25">
      <c r="A1059" s="77">
        <v>17</v>
      </c>
      <c r="B1059" s="105">
        <v>46051</v>
      </c>
      <c r="C1059" s="77">
        <v>2</v>
      </c>
      <c r="D1059" s="78" t="s">
        <v>432</v>
      </c>
      <c r="E1059" s="12" t="s">
        <v>126</v>
      </c>
      <c r="F1059" s="79">
        <v>86</v>
      </c>
      <c r="G1059" s="78" t="s">
        <v>315</v>
      </c>
      <c r="H1059" s="80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25">
      <c r="A1060" s="77">
        <v>17</v>
      </c>
      <c r="B1060" s="105">
        <v>46051</v>
      </c>
      <c r="C1060" s="77">
        <v>2</v>
      </c>
      <c r="D1060" s="78" t="s">
        <v>432</v>
      </c>
      <c r="E1060" s="12" t="s">
        <v>127</v>
      </c>
      <c r="F1060" s="79">
        <v>26</v>
      </c>
      <c r="G1060" s="78" t="s">
        <v>315</v>
      </c>
      <c r="H1060" s="80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25">
      <c r="A1061" s="77">
        <v>17</v>
      </c>
      <c r="B1061" s="105">
        <v>46051</v>
      </c>
      <c r="C1061" s="77">
        <v>2</v>
      </c>
      <c r="D1061" s="78" t="s">
        <v>432</v>
      </c>
      <c r="E1061" s="12" t="s">
        <v>124</v>
      </c>
      <c r="F1061" s="79">
        <v>6.17</v>
      </c>
      <c r="G1061" s="78" t="s">
        <v>315</v>
      </c>
      <c r="H1061" s="80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25">
      <c r="A1062" s="77">
        <v>17</v>
      </c>
      <c r="B1062" s="105">
        <v>46051</v>
      </c>
      <c r="C1062" s="77">
        <v>2</v>
      </c>
      <c r="D1062" s="78" t="s">
        <v>432</v>
      </c>
      <c r="E1062" s="12" t="s">
        <v>366</v>
      </c>
      <c r="F1062" s="79">
        <v>67</v>
      </c>
      <c r="G1062" s="78" t="s">
        <v>315</v>
      </c>
      <c r="H1062" s="80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25">
      <c r="A1063" s="77">
        <v>17</v>
      </c>
      <c r="B1063" s="105">
        <v>46051</v>
      </c>
      <c r="C1063" s="77">
        <v>2</v>
      </c>
      <c r="D1063" s="78" t="s">
        <v>432</v>
      </c>
      <c r="E1063" s="12" t="s">
        <v>139</v>
      </c>
      <c r="F1063" s="79">
        <v>7.4</v>
      </c>
      <c r="G1063" s="78" t="s">
        <v>315</v>
      </c>
      <c r="H1063" s="80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25">
      <c r="A1064" s="77">
        <v>17</v>
      </c>
      <c r="B1064" s="105">
        <v>46051</v>
      </c>
      <c r="C1064" s="77">
        <v>2</v>
      </c>
      <c r="D1064" s="78" t="s">
        <v>432</v>
      </c>
      <c r="E1064" s="12" t="s">
        <v>118</v>
      </c>
      <c r="F1064" s="79">
        <v>277</v>
      </c>
      <c r="G1064" s="78" t="s">
        <v>315</v>
      </c>
      <c r="H1064" s="80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25">
      <c r="A1065" s="77">
        <v>17</v>
      </c>
      <c r="B1065" s="105">
        <v>46051</v>
      </c>
      <c r="C1065" s="77">
        <v>2</v>
      </c>
      <c r="D1065" s="78" t="s">
        <v>432</v>
      </c>
      <c r="E1065" s="12" t="s">
        <v>367</v>
      </c>
      <c r="F1065" s="79">
        <v>9.9</v>
      </c>
      <c r="G1065" s="78" t="s">
        <v>315</v>
      </c>
      <c r="H1065" s="80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25">
      <c r="A1066" s="77">
        <v>17</v>
      </c>
      <c r="B1066" s="105">
        <v>46051</v>
      </c>
      <c r="C1066" s="77">
        <v>2</v>
      </c>
      <c r="D1066" s="78" t="s">
        <v>432</v>
      </c>
      <c r="E1066" s="12" t="s">
        <v>369</v>
      </c>
      <c r="F1066" s="79">
        <v>4.5</v>
      </c>
      <c r="G1066" s="78" t="s">
        <v>315</v>
      </c>
      <c r="H1066" s="80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25">
      <c r="A1067" s="77">
        <v>17</v>
      </c>
      <c r="B1067" s="105">
        <v>46051</v>
      </c>
      <c r="C1067" s="77">
        <v>2</v>
      </c>
      <c r="D1067" s="78" t="s">
        <v>432</v>
      </c>
      <c r="E1067" s="12" t="s">
        <v>135</v>
      </c>
      <c r="F1067" s="79">
        <v>4.3</v>
      </c>
      <c r="G1067" s="78" t="s">
        <v>315</v>
      </c>
      <c r="H1067" s="80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25">
      <c r="A1068" s="77">
        <v>17</v>
      </c>
      <c r="B1068" s="105">
        <v>46051</v>
      </c>
      <c r="C1068" s="77">
        <v>2</v>
      </c>
      <c r="D1068" s="78" t="s">
        <v>432</v>
      </c>
      <c r="E1068" s="12" t="s">
        <v>128</v>
      </c>
      <c r="F1068" s="79">
        <v>78</v>
      </c>
      <c r="G1068" s="78" t="s">
        <v>315</v>
      </c>
      <c r="H1068" s="80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25">
      <c r="A1069" s="77">
        <v>17</v>
      </c>
      <c r="B1069" s="105">
        <v>46051</v>
      </c>
      <c r="C1069" s="77">
        <v>2</v>
      </c>
      <c r="D1069" s="78" t="s">
        <v>432</v>
      </c>
      <c r="E1069" s="12" t="s">
        <v>122</v>
      </c>
      <c r="F1069" s="79">
        <v>96</v>
      </c>
      <c r="G1069" s="78" t="s">
        <v>315</v>
      </c>
      <c r="H1069" s="80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25">
      <c r="A1070" s="77">
        <v>17</v>
      </c>
      <c r="B1070" s="105">
        <v>46051</v>
      </c>
      <c r="C1070" s="77">
        <v>2</v>
      </c>
      <c r="D1070" s="78" t="s">
        <v>432</v>
      </c>
      <c r="E1070" s="12" t="s">
        <v>144</v>
      </c>
      <c r="F1070" s="79">
        <v>485</v>
      </c>
      <c r="G1070" s="78" t="s">
        <v>315</v>
      </c>
      <c r="H1070" s="80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25">
      <c r="A1071" s="77">
        <v>17</v>
      </c>
      <c r="B1071" s="105">
        <v>46051</v>
      </c>
      <c r="C1071" s="77">
        <v>2</v>
      </c>
      <c r="D1071" s="78" t="s">
        <v>432</v>
      </c>
      <c r="E1071" s="12" t="s">
        <v>370</v>
      </c>
      <c r="F1071" s="79">
        <v>435</v>
      </c>
      <c r="G1071" s="78" t="s">
        <v>315</v>
      </c>
      <c r="H1071" s="80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25">
      <c r="A1072" s="77">
        <v>17</v>
      </c>
      <c r="B1072" s="105">
        <v>46051</v>
      </c>
      <c r="C1072" s="77">
        <v>2</v>
      </c>
      <c r="D1072" s="78" t="s">
        <v>432</v>
      </c>
      <c r="E1072" s="12" t="s">
        <v>132</v>
      </c>
      <c r="F1072" s="79">
        <v>410</v>
      </c>
      <c r="G1072" s="78" t="s">
        <v>315</v>
      </c>
      <c r="H1072" s="80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25">
      <c r="A1073" s="77">
        <v>17</v>
      </c>
      <c r="B1073" s="105">
        <v>46051</v>
      </c>
      <c r="C1073" s="77">
        <v>2</v>
      </c>
      <c r="D1073" s="78" t="s">
        <v>432</v>
      </c>
      <c r="E1073" s="12" t="s">
        <v>133</v>
      </c>
      <c r="F1073" s="79">
        <v>154</v>
      </c>
      <c r="G1073" s="78" t="s">
        <v>315</v>
      </c>
      <c r="H1073" s="80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25">
      <c r="A1074" s="77">
        <v>17</v>
      </c>
      <c r="B1074" s="105">
        <v>46051</v>
      </c>
      <c r="C1074" s="77">
        <v>2</v>
      </c>
      <c r="D1074" s="78" t="s">
        <v>432</v>
      </c>
      <c r="E1074" s="12" t="s">
        <v>371</v>
      </c>
      <c r="F1074" s="79">
        <v>399</v>
      </c>
      <c r="G1074" s="78" t="s">
        <v>315</v>
      </c>
      <c r="H1074" s="80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25">
      <c r="A1075" s="77">
        <v>17</v>
      </c>
      <c r="B1075" s="105">
        <v>46051</v>
      </c>
      <c r="C1075" s="77">
        <v>2</v>
      </c>
      <c r="D1075" s="78" t="s">
        <v>432</v>
      </c>
      <c r="E1075" s="12" t="s">
        <v>372</v>
      </c>
      <c r="F1075" s="79">
        <v>85</v>
      </c>
      <c r="G1075" s="78" t="s">
        <v>315</v>
      </c>
      <c r="H1075" s="80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25">
      <c r="A1076" s="77">
        <v>17</v>
      </c>
      <c r="B1076" s="105">
        <v>46051</v>
      </c>
      <c r="C1076" s="77">
        <v>2</v>
      </c>
      <c r="D1076" s="78" t="s">
        <v>432</v>
      </c>
      <c r="E1076" s="12" t="s">
        <v>129</v>
      </c>
      <c r="F1076" s="79">
        <v>220</v>
      </c>
      <c r="G1076" s="78" t="s">
        <v>315</v>
      </c>
      <c r="H1076" s="80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25">
      <c r="A1077" s="77">
        <v>17</v>
      </c>
      <c r="B1077" s="105">
        <v>46051</v>
      </c>
      <c r="C1077" s="77">
        <v>2</v>
      </c>
      <c r="D1077" s="78" t="s">
        <v>432</v>
      </c>
      <c r="E1077" s="12" t="s">
        <v>131</v>
      </c>
      <c r="F1077" s="79">
        <v>110</v>
      </c>
      <c r="G1077" s="78" t="s">
        <v>315</v>
      </c>
      <c r="H1077" s="80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25">
      <c r="A1078" s="77">
        <v>17</v>
      </c>
      <c r="B1078" s="105">
        <v>46051</v>
      </c>
      <c r="C1078" s="77">
        <v>2</v>
      </c>
      <c r="D1078" s="78" t="s">
        <v>432</v>
      </c>
      <c r="E1078" s="12" t="s">
        <v>373</v>
      </c>
      <c r="F1078" s="79">
        <v>3.58</v>
      </c>
      <c r="G1078" s="78" t="s">
        <v>315</v>
      </c>
      <c r="H1078" s="80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25">
      <c r="A1079" s="77">
        <v>17</v>
      </c>
      <c r="B1079" s="105">
        <v>46051</v>
      </c>
      <c r="C1079" s="77">
        <v>2</v>
      </c>
      <c r="D1079" s="78" t="s">
        <v>432</v>
      </c>
      <c r="E1079" s="12" t="s">
        <v>375</v>
      </c>
      <c r="F1079" s="79">
        <v>18.77</v>
      </c>
      <c r="G1079" s="78" t="s">
        <v>315</v>
      </c>
      <c r="H1079" s="80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7">
        <v>17</v>
      </c>
      <c r="B1080" s="105">
        <v>46051</v>
      </c>
      <c r="C1080" s="77">
        <v>2</v>
      </c>
      <c r="D1080" s="78" t="s">
        <v>432</v>
      </c>
      <c r="E1080" s="12" t="s">
        <v>140</v>
      </c>
      <c r="F1080" s="79">
        <v>127</v>
      </c>
      <c r="G1080" s="78" t="s">
        <v>315</v>
      </c>
      <c r="H1080" s="80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7">
        <v>17</v>
      </c>
      <c r="B1081" s="105">
        <v>46051</v>
      </c>
      <c r="C1081" s="77">
        <v>2</v>
      </c>
      <c r="D1081" s="78" t="s">
        <v>432</v>
      </c>
      <c r="E1081" s="12" t="s">
        <v>142</v>
      </c>
      <c r="F1081" s="79">
        <v>6.4</v>
      </c>
      <c r="G1081" s="78" t="s">
        <v>315</v>
      </c>
      <c r="H1081" s="80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7">
        <v>17</v>
      </c>
      <c r="B1082" s="105">
        <v>46051</v>
      </c>
      <c r="C1082" s="77">
        <v>2</v>
      </c>
      <c r="D1082" s="78" t="s">
        <v>432</v>
      </c>
      <c r="E1082" s="12" t="s">
        <v>143</v>
      </c>
      <c r="F1082" s="79">
        <v>93</v>
      </c>
      <c r="G1082" s="78" t="s">
        <v>315</v>
      </c>
      <c r="H1082" s="80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7">
        <v>18</v>
      </c>
      <c r="B1083" s="105">
        <v>46052.346678240741</v>
      </c>
      <c r="C1083" s="77">
        <v>2</v>
      </c>
      <c r="D1083" s="78" t="s">
        <v>432</v>
      </c>
      <c r="E1083" s="12" t="s">
        <v>361</v>
      </c>
      <c r="F1083" s="79">
        <v>1.06</v>
      </c>
      <c r="G1083" s="78" t="s">
        <v>315</v>
      </c>
      <c r="H1083" s="80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7">
        <v>18</v>
      </c>
      <c r="B1084" s="105">
        <v>46052.346678240741</v>
      </c>
      <c r="C1084" s="77">
        <v>2</v>
      </c>
      <c r="D1084" s="78" t="s">
        <v>432</v>
      </c>
      <c r="E1084" s="12" t="s">
        <v>125</v>
      </c>
      <c r="F1084" s="79">
        <v>9.8000000000000007</v>
      </c>
      <c r="G1084" s="78" t="s">
        <v>315</v>
      </c>
      <c r="H1084" s="80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7">
        <v>18</v>
      </c>
      <c r="B1085" s="105">
        <v>46052.346678240741</v>
      </c>
      <c r="C1085" s="77">
        <v>2</v>
      </c>
      <c r="D1085" s="78" t="s">
        <v>432</v>
      </c>
      <c r="E1085" s="12" t="s">
        <v>137</v>
      </c>
      <c r="F1085" s="79">
        <v>2.5</v>
      </c>
      <c r="G1085" s="78" t="s">
        <v>315</v>
      </c>
      <c r="H1085" s="80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7">
        <v>18</v>
      </c>
      <c r="B1086" s="105">
        <v>46052.346678240741</v>
      </c>
      <c r="C1086" s="77">
        <v>2</v>
      </c>
      <c r="D1086" s="78" t="s">
        <v>432</v>
      </c>
      <c r="E1086" s="12" t="s">
        <v>363</v>
      </c>
      <c r="F1086" s="79">
        <v>1.097</v>
      </c>
      <c r="G1086" s="78" t="s">
        <v>315</v>
      </c>
      <c r="H1086" s="80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7">
        <v>18</v>
      </c>
      <c r="B1087" s="105">
        <v>46052.346678240741</v>
      </c>
      <c r="C1087" s="77">
        <v>2</v>
      </c>
      <c r="D1087" s="78" t="s">
        <v>432</v>
      </c>
      <c r="E1087" s="12" t="s">
        <v>134</v>
      </c>
      <c r="F1087" s="79">
        <v>4.5179999999999998</v>
      </c>
      <c r="G1087" s="78" t="s">
        <v>315</v>
      </c>
      <c r="H1087" s="80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7">
        <v>18</v>
      </c>
      <c r="B1088" s="105">
        <v>46052.346678240741</v>
      </c>
      <c r="C1088" s="77">
        <v>2</v>
      </c>
      <c r="D1088" s="78" t="s">
        <v>432</v>
      </c>
      <c r="E1088" s="12" t="s">
        <v>138</v>
      </c>
      <c r="F1088" s="79">
        <v>11.8</v>
      </c>
      <c r="G1088" s="78" t="s">
        <v>315</v>
      </c>
      <c r="H1088" s="80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7">
        <v>18</v>
      </c>
      <c r="B1089" s="105">
        <v>46052.346678240741</v>
      </c>
      <c r="C1089" s="77">
        <v>2</v>
      </c>
      <c r="D1089" s="78" t="s">
        <v>432</v>
      </c>
      <c r="E1089" s="12" t="s">
        <v>364</v>
      </c>
      <c r="F1089" s="79">
        <v>193</v>
      </c>
      <c r="G1089" s="78" t="s">
        <v>315</v>
      </c>
      <c r="H1089" s="80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7">
        <v>18</v>
      </c>
      <c r="B1090" s="105">
        <v>46052.346678240741</v>
      </c>
      <c r="C1090" s="77">
        <v>2</v>
      </c>
      <c r="D1090" s="78" t="s">
        <v>432</v>
      </c>
      <c r="E1090" s="12" t="s">
        <v>126</v>
      </c>
      <c r="F1090" s="79">
        <v>84</v>
      </c>
      <c r="G1090" s="78" t="s">
        <v>315</v>
      </c>
      <c r="H1090" s="80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7">
        <v>18</v>
      </c>
      <c r="B1091" s="105">
        <v>46052.346678240741</v>
      </c>
      <c r="C1091" s="77">
        <v>2</v>
      </c>
      <c r="D1091" s="78" t="s">
        <v>432</v>
      </c>
      <c r="E1091" s="12" t="s">
        <v>127</v>
      </c>
      <c r="F1091" s="79">
        <v>26</v>
      </c>
      <c r="G1091" s="78" t="s">
        <v>315</v>
      </c>
      <c r="H1091" s="80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7">
        <v>18</v>
      </c>
      <c r="B1092" s="105">
        <v>46052.346678240741</v>
      </c>
      <c r="C1092" s="77">
        <v>2</v>
      </c>
      <c r="D1092" s="78" t="s">
        <v>432</v>
      </c>
      <c r="E1092" s="12" t="s">
        <v>124</v>
      </c>
      <c r="F1092" s="79">
        <v>6.14</v>
      </c>
      <c r="G1092" s="78" t="s">
        <v>315</v>
      </c>
      <c r="H1092" s="80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7">
        <v>18</v>
      </c>
      <c r="B1093" s="105">
        <v>46052.346678240741</v>
      </c>
      <c r="C1093" s="77">
        <v>2</v>
      </c>
      <c r="D1093" s="78" t="s">
        <v>432</v>
      </c>
      <c r="E1093" s="12" t="s">
        <v>366</v>
      </c>
      <c r="F1093" s="79">
        <v>66</v>
      </c>
      <c r="G1093" s="78" t="s">
        <v>315</v>
      </c>
      <c r="H1093" s="80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7">
        <v>18</v>
      </c>
      <c r="B1094" s="105">
        <v>46052.346678240741</v>
      </c>
      <c r="C1094" s="77">
        <v>2</v>
      </c>
      <c r="D1094" s="78" t="s">
        <v>432</v>
      </c>
      <c r="E1094" s="12" t="s">
        <v>139</v>
      </c>
      <c r="F1094" s="79">
        <v>7.32</v>
      </c>
      <c r="G1094" s="78" t="s">
        <v>315</v>
      </c>
      <c r="H1094" s="80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7">
        <v>18</v>
      </c>
      <c r="B1095" s="105">
        <v>46052.346678240741</v>
      </c>
      <c r="C1095" s="77">
        <v>2</v>
      </c>
      <c r="D1095" s="78" t="s">
        <v>432</v>
      </c>
      <c r="E1095" s="12" t="s">
        <v>118</v>
      </c>
      <c r="F1095" s="79">
        <v>279</v>
      </c>
      <c r="G1095" s="78" t="s">
        <v>315</v>
      </c>
      <c r="H1095" s="80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7">
        <v>18</v>
      </c>
      <c r="B1096" s="105">
        <v>46052.346678240741</v>
      </c>
      <c r="C1096" s="77">
        <v>2</v>
      </c>
      <c r="D1096" s="78" t="s">
        <v>432</v>
      </c>
      <c r="E1096" s="12" t="s">
        <v>367</v>
      </c>
      <c r="F1096" s="79">
        <v>9.94</v>
      </c>
      <c r="G1096" s="78" t="s">
        <v>315</v>
      </c>
      <c r="H1096" s="80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7">
        <v>18</v>
      </c>
      <c r="B1097" s="105">
        <v>46052.346678240741</v>
      </c>
      <c r="C1097" s="77">
        <v>2</v>
      </c>
      <c r="D1097" s="78" t="s">
        <v>432</v>
      </c>
      <c r="E1097" s="12" t="s">
        <v>369</v>
      </c>
      <c r="F1097" s="79">
        <v>4.5</v>
      </c>
      <c r="G1097" s="78" t="s">
        <v>315</v>
      </c>
      <c r="H1097" s="80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7">
        <v>18</v>
      </c>
      <c r="B1098" s="105">
        <v>46052.346678240741</v>
      </c>
      <c r="C1098" s="77">
        <v>2</v>
      </c>
      <c r="D1098" s="78" t="s">
        <v>432</v>
      </c>
      <c r="E1098" s="12" t="s">
        <v>135</v>
      </c>
      <c r="F1098" s="79">
        <v>4.4000000000000004</v>
      </c>
      <c r="G1098" s="78" t="s">
        <v>315</v>
      </c>
      <c r="H1098" s="80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7">
        <v>18</v>
      </c>
      <c r="B1099" s="105">
        <v>46052.346678240741</v>
      </c>
      <c r="C1099" s="77">
        <v>2</v>
      </c>
      <c r="D1099" s="78" t="s">
        <v>432</v>
      </c>
      <c r="E1099" s="12" t="s">
        <v>128</v>
      </c>
      <c r="F1099" s="79">
        <v>78</v>
      </c>
      <c r="G1099" s="78" t="s">
        <v>315</v>
      </c>
      <c r="H1099" s="80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7">
        <v>18</v>
      </c>
      <c r="B1100" s="105">
        <v>46052.346678240741</v>
      </c>
      <c r="C1100" s="77">
        <v>2</v>
      </c>
      <c r="D1100" s="78" t="s">
        <v>432</v>
      </c>
      <c r="E1100" s="12" t="s">
        <v>122</v>
      </c>
      <c r="F1100" s="79">
        <v>96</v>
      </c>
      <c r="G1100" s="78" t="s">
        <v>315</v>
      </c>
      <c r="H1100" s="80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7">
        <v>18</v>
      </c>
      <c r="B1101" s="105">
        <v>46052.346678240741</v>
      </c>
      <c r="C1101" s="77">
        <v>2</v>
      </c>
      <c r="D1101" s="78" t="s">
        <v>432</v>
      </c>
      <c r="E1101" s="12" t="s">
        <v>144</v>
      </c>
      <c r="F1101" s="79">
        <v>483</v>
      </c>
      <c r="G1101" s="78" t="s">
        <v>315</v>
      </c>
      <c r="H1101" s="80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7">
        <v>18</v>
      </c>
      <c r="B1102" s="105">
        <v>46052.346678240741</v>
      </c>
      <c r="C1102" s="77">
        <v>2</v>
      </c>
      <c r="D1102" s="78" t="s">
        <v>432</v>
      </c>
      <c r="E1102" s="12" t="s">
        <v>370</v>
      </c>
      <c r="F1102" s="79">
        <v>429</v>
      </c>
      <c r="G1102" s="78" t="s">
        <v>315</v>
      </c>
      <c r="H1102" s="80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7">
        <v>18</v>
      </c>
      <c r="B1103" s="105">
        <v>46052.346678240741</v>
      </c>
      <c r="C1103" s="77">
        <v>2</v>
      </c>
      <c r="D1103" s="78" t="s">
        <v>432</v>
      </c>
      <c r="E1103" s="12" t="s">
        <v>132</v>
      </c>
      <c r="F1103" s="79">
        <v>414</v>
      </c>
      <c r="G1103" s="78" t="s">
        <v>315</v>
      </c>
      <c r="H1103" s="80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7">
        <v>18</v>
      </c>
      <c r="B1104" s="105">
        <v>46052.346678240741</v>
      </c>
      <c r="C1104" s="77">
        <v>2</v>
      </c>
      <c r="D1104" s="78" t="s">
        <v>432</v>
      </c>
      <c r="E1104" s="12" t="s">
        <v>133</v>
      </c>
      <c r="F1104" s="79">
        <v>149</v>
      </c>
      <c r="G1104" s="78" t="s">
        <v>315</v>
      </c>
      <c r="H1104" s="80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7">
        <v>18</v>
      </c>
      <c r="B1105" s="105">
        <v>46052.346678240741</v>
      </c>
      <c r="C1105" s="77">
        <v>2</v>
      </c>
      <c r="D1105" s="78" t="s">
        <v>432</v>
      </c>
      <c r="E1105" s="12" t="s">
        <v>371</v>
      </c>
      <c r="F1105" s="79">
        <v>376</v>
      </c>
      <c r="G1105" s="78" t="s">
        <v>315</v>
      </c>
      <c r="H1105" s="80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7">
        <v>18</v>
      </c>
      <c r="B1106" s="105">
        <v>46052.346678240741</v>
      </c>
      <c r="C1106" s="77">
        <v>2</v>
      </c>
      <c r="D1106" s="78" t="s">
        <v>432</v>
      </c>
      <c r="E1106" s="12" t="s">
        <v>372</v>
      </c>
      <c r="F1106" s="79">
        <v>85</v>
      </c>
      <c r="G1106" s="78" t="s">
        <v>315</v>
      </c>
      <c r="H1106" s="80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7">
        <v>18</v>
      </c>
      <c r="B1107" s="105">
        <v>46052.346678240741</v>
      </c>
      <c r="C1107" s="77">
        <v>2</v>
      </c>
      <c r="D1107" s="78" t="s">
        <v>432</v>
      </c>
      <c r="E1107" s="12" t="s">
        <v>129</v>
      </c>
      <c r="F1107" s="79">
        <v>217</v>
      </c>
      <c r="G1107" s="78" t="s">
        <v>315</v>
      </c>
      <c r="H1107" s="80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7">
        <v>18</v>
      </c>
      <c r="B1108" s="105">
        <v>46052.346678240741</v>
      </c>
      <c r="C1108" s="77">
        <v>2</v>
      </c>
      <c r="D1108" s="78" t="s">
        <v>432</v>
      </c>
      <c r="E1108" s="12" t="s">
        <v>131</v>
      </c>
      <c r="F1108" s="79">
        <v>105</v>
      </c>
      <c r="G1108" s="78" t="s">
        <v>315</v>
      </c>
      <c r="H1108" s="80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7">
        <v>18</v>
      </c>
      <c r="B1109" s="105">
        <v>46052.346678240741</v>
      </c>
      <c r="C1109" s="77">
        <v>2</v>
      </c>
      <c r="D1109" s="78" t="s">
        <v>432</v>
      </c>
      <c r="E1109" s="12" t="s">
        <v>373</v>
      </c>
      <c r="F1109" s="79">
        <v>3.6</v>
      </c>
      <c r="G1109" s="78" t="s">
        <v>315</v>
      </c>
      <c r="H1109" s="80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7">
        <v>18</v>
      </c>
      <c r="B1110" s="105">
        <v>46052.346678240741</v>
      </c>
      <c r="C1110" s="77">
        <v>2</v>
      </c>
      <c r="D1110" s="78" t="s">
        <v>432</v>
      </c>
      <c r="E1110" s="12" t="s">
        <v>375</v>
      </c>
      <c r="F1110" s="79">
        <v>20.8</v>
      </c>
      <c r="G1110" s="78" t="s">
        <v>315</v>
      </c>
      <c r="H1110" s="80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7">
        <v>18</v>
      </c>
      <c r="B1111" s="105">
        <v>46052.346678240741</v>
      </c>
      <c r="C1111" s="77">
        <v>2</v>
      </c>
      <c r="D1111" s="78" t="s">
        <v>432</v>
      </c>
      <c r="E1111" s="12" t="s">
        <v>140</v>
      </c>
      <c r="F1111" s="79">
        <v>127</v>
      </c>
      <c r="G1111" s="78" t="s">
        <v>315</v>
      </c>
      <c r="H1111" s="80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7">
        <v>18</v>
      </c>
      <c r="B1112" s="105">
        <v>46052.346678240741</v>
      </c>
      <c r="C1112" s="77">
        <v>2</v>
      </c>
      <c r="D1112" s="78" t="s">
        <v>432</v>
      </c>
      <c r="E1112" s="12" t="s">
        <v>142</v>
      </c>
      <c r="F1112" s="79">
        <v>6.4</v>
      </c>
      <c r="G1112" s="78" t="s">
        <v>315</v>
      </c>
      <c r="H1112" s="80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7">
        <v>18</v>
      </c>
      <c r="B1113" s="105">
        <v>46052.346678240741</v>
      </c>
      <c r="C1113" s="77">
        <v>2</v>
      </c>
      <c r="D1113" s="78" t="s">
        <v>432</v>
      </c>
      <c r="E1113" s="12" t="s">
        <v>143</v>
      </c>
      <c r="F1113" s="79">
        <v>95</v>
      </c>
      <c r="G1113" s="78" t="s">
        <v>315</v>
      </c>
      <c r="H1113" s="80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7"/>
      <c r="B1114" s="105"/>
      <c r="C1114" s="77"/>
      <c r="D1114" s="78"/>
      <c r="E1114" s="12"/>
      <c r="F1114" s="79"/>
      <c r="G1114" s="78"/>
      <c r="H1114" s="80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7"/>
      <c r="B1115" s="105"/>
      <c r="C1115" s="77"/>
      <c r="D1115" s="78"/>
      <c r="E1115" s="12"/>
      <c r="F1115" s="79"/>
      <c r="G1115" s="78"/>
      <c r="H1115" s="80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7"/>
      <c r="B1116" s="105"/>
      <c r="C1116" s="77"/>
      <c r="D1116" s="78"/>
      <c r="E1116" s="12"/>
      <c r="F1116" s="79"/>
      <c r="G1116" s="78"/>
      <c r="H1116" s="80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7"/>
      <c r="B1117" s="105"/>
      <c r="C1117" s="77"/>
      <c r="D1117" s="78"/>
      <c r="E1117" s="12"/>
      <c r="F1117" s="79"/>
      <c r="G1117" s="78"/>
      <c r="H1117" s="80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7"/>
      <c r="B1118" s="105"/>
      <c r="C1118" s="77"/>
      <c r="D1118" s="78"/>
      <c r="E1118" s="12"/>
      <c r="F1118" s="79"/>
      <c r="G1118" s="78"/>
      <c r="H1118" s="80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7"/>
      <c r="B1119" s="105"/>
      <c r="C1119" s="77"/>
      <c r="D1119" s="78"/>
      <c r="E1119" s="12"/>
      <c r="F1119" s="79"/>
      <c r="G1119" s="78"/>
      <c r="H1119" s="80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7"/>
      <c r="B1120" s="105"/>
      <c r="C1120" s="77"/>
      <c r="D1120" s="78"/>
      <c r="E1120" s="12"/>
      <c r="F1120" s="79"/>
      <c r="G1120" s="78"/>
      <c r="H1120" s="80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7"/>
      <c r="B1121" s="105"/>
      <c r="C1121" s="77"/>
      <c r="D1121" s="78"/>
      <c r="E1121" s="12"/>
      <c r="F1121" s="79"/>
      <c r="G1121" s="78"/>
      <c r="H1121" s="80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7"/>
      <c r="B1122" s="105"/>
      <c r="C1122" s="77"/>
      <c r="D1122" s="78"/>
      <c r="E1122" s="12"/>
      <c r="F1122" s="79"/>
      <c r="G1122" s="78"/>
      <c r="H1122" s="80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7"/>
      <c r="B1123" s="105"/>
      <c r="C1123" s="77"/>
      <c r="D1123" s="78"/>
      <c r="E1123" s="12"/>
      <c r="F1123" s="79"/>
      <c r="G1123" s="78"/>
      <c r="H1123" s="80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7"/>
      <c r="B1124" s="105"/>
      <c r="C1124" s="77"/>
      <c r="D1124" s="78"/>
      <c r="E1124" s="12"/>
      <c r="F1124" s="79"/>
      <c r="G1124" s="78"/>
      <c r="H1124" s="80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7"/>
      <c r="B1125" s="105"/>
      <c r="C1125" s="77"/>
      <c r="D1125" s="78"/>
      <c r="E1125" s="12"/>
      <c r="F1125" s="79"/>
      <c r="G1125" s="78"/>
      <c r="H1125" s="80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7"/>
      <c r="B1126" s="105"/>
      <c r="C1126" s="77"/>
      <c r="D1126" s="78"/>
      <c r="E1126" s="12"/>
      <c r="F1126" s="79"/>
      <c r="G1126" s="78"/>
      <c r="H1126" s="80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7"/>
      <c r="B1127" s="105"/>
      <c r="C1127" s="77"/>
      <c r="D1127" s="78"/>
      <c r="E1127" s="12"/>
      <c r="F1127" s="79"/>
      <c r="G1127" s="78"/>
      <c r="H1127" s="80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7"/>
      <c r="B1128" s="105"/>
      <c r="C1128" s="77"/>
      <c r="D1128" s="78"/>
      <c r="E1128" s="12"/>
      <c r="F1128" s="79"/>
      <c r="G1128" s="78"/>
      <c r="H1128" s="80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7"/>
      <c r="B1129" s="105"/>
      <c r="C1129" s="77"/>
      <c r="D1129" s="78"/>
      <c r="E1129" s="12"/>
      <c r="F1129" s="79"/>
      <c r="G1129" s="78"/>
      <c r="H1129" s="80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7"/>
      <c r="B1130" s="105"/>
      <c r="C1130" s="77"/>
      <c r="D1130" s="78"/>
      <c r="E1130" s="12"/>
      <c r="F1130" s="79"/>
      <c r="G1130" s="78"/>
      <c r="H1130" s="80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7"/>
      <c r="B1131" s="105"/>
      <c r="C1131" s="77"/>
      <c r="D1131" s="78"/>
      <c r="E1131" s="12"/>
      <c r="F1131" s="79"/>
      <c r="G1131" s="78"/>
      <c r="H1131" s="80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7"/>
      <c r="B1132" s="105"/>
      <c r="C1132" s="77"/>
      <c r="D1132" s="78"/>
      <c r="E1132" s="12"/>
      <c r="F1132" s="79"/>
      <c r="G1132" s="78"/>
      <c r="H1132" s="80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7"/>
      <c r="B1133" s="105"/>
      <c r="C1133" s="77"/>
      <c r="D1133" s="78"/>
      <c r="E1133" s="12"/>
      <c r="F1133" s="79"/>
      <c r="G1133" s="78"/>
      <c r="H1133" s="80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7"/>
      <c r="B1134" s="105"/>
      <c r="C1134" s="77"/>
      <c r="D1134" s="78"/>
      <c r="E1134" s="12"/>
      <c r="F1134" s="79"/>
      <c r="G1134" s="78"/>
      <c r="H1134" s="80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7"/>
      <c r="B1135" s="105"/>
      <c r="C1135" s="77"/>
      <c r="D1135" s="78"/>
      <c r="E1135" s="12"/>
      <c r="F1135" s="79"/>
      <c r="G1135" s="78"/>
      <c r="H1135" s="80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7"/>
      <c r="B1136" s="105"/>
      <c r="C1136" s="77"/>
      <c r="D1136" s="78"/>
      <c r="E1136" s="12"/>
      <c r="F1136" s="79"/>
      <c r="G1136" s="78"/>
      <c r="H1136" s="80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7"/>
      <c r="B1137" s="105"/>
      <c r="C1137" s="77"/>
      <c r="D1137" s="78"/>
      <c r="E1137" s="12"/>
      <c r="F1137" s="79"/>
      <c r="G1137" s="78"/>
      <c r="H1137" s="80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7"/>
      <c r="B1138" s="105"/>
      <c r="C1138" s="77"/>
      <c r="D1138" s="78"/>
      <c r="E1138" s="12"/>
      <c r="F1138" s="79"/>
      <c r="G1138" s="78"/>
      <c r="H1138" s="80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7"/>
      <c r="B1139" s="105"/>
      <c r="C1139" s="77"/>
      <c r="D1139" s="78"/>
      <c r="E1139" s="12"/>
      <c r="F1139" s="79"/>
      <c r="G1139" s="78"/>
      <c r="H1139" s="80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7"/>
      <c r="B1140" s="105"/>
      <c r="C1140" s="77"/>
      <c r="D1140" s="78"/>
      <c r="E1140" s="12"/>
      <c r="F1140" s="79"/>
      <c r="G1140" s="78"/>
      <c r="H1140" s="80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7"/>
      <c r="B1141" s="105"/>
      <c r="C1141" s="77"/>
      <c r="D1141" s="78"/>
      <c r="E1141" s="12"/>
      <c r="F1141" s="79"/>
      <c r="G1141" s="78"/>
      <c r="H1141" s="80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7"/>
      <c r="B1142" s="105"/>
      <c r="C1142" s="77"/>
      <c r="D1142" s="78"/>
      <c r="E1142" s="12"/>
      <c r="F1142" s="79"/>
      <c r="G1142" s="78"/>
      <c r="H1142" s="80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7"/>
      <c r="B1143" s="105"/>
      <c r="C1143" s="77"/>
      <c r="D1143" s="78"/>
      <c r="E1143" s="12"/>
      <c r="F1143" s="79"/>
      <c r="G1143" s="78"/>
      <c r="H1143" s="80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7"/>
      <c r="B1144" s="105"/>
      <c r="C1144" s="77"/>
      <c r="D1144" s="78"/>
      <c r="E1144" s="12"/>
      <c r="F1144" s="79"/>
      <c r="G1144" s="78"/>
      <c r="H1144" s="80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7"/>
      <c r="B1145" s="105"/>
      <c r="C1145" s="77"/>
      <c r="D1145" s="78"/>
      <c r="E1145" s="12"/>
      <c r="F1145" s="79"/>
      <c r="G1145" s="78"/>
      <c r="H1145" s="80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7"/>
      <c r="B1146" s="105"/>
      <c r="C1146" s="77"/>
      <c r="D1146" s="78"/>
      <c r="E1146" s="12"/>
      <c r="F1146" s="79"/>
      <c r="G1146" s="78"/>
      <c r="H1146" s="80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7"/>
      <c r="B1147" s="105"/>
      <c r="C1147" s="77"/>
      <c r="D1147" s="78"/>
      <c r="E1147" s="12"/>
      <c r="F1147" s="79"/>
      <c r="G1147" s="78"/>
      <c r="H1147" s="80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7"/>
      <c r="B1148" s="105"/>
      <c r="C1148" s="77"/>
      <c r="D1148" s="78"/>
      <c r="E1148" s="12"/>
      <c r="F1148" s="79"/>
      <c r="G1148" s="78"/>
      <c r="H1148" s="80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7"/>
      <c r="B1149" s="105"/>
      <c r="C1149" s="77"/>
      <c r="D1149" s="78"/>
      <c r="E1149" s="12"/>
      <c r="F1149" s="79"/>
      <c r="G1149" s="78"/>
      <c r="H1149" s="80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7"/>
      <c r="B1150" s="105"/>
      <c r="C1150" s="77"/>
      <c r="D1150" s="78"/>
      <c r="E1150" s="12"/>
      <c r="F1150" s="79"/>
      <c r="G1150" s="78"/>
      <c r="H1150" s="80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7"/>
      <c r="B1151" s="105"/>
      <c r="C1151" s="77"/>
      <c r="D1151" s="78"/>
      <c r="E1151" s="12"/>
      <c r="F1151" s="79"/>
      <c r="G1151" s="78"/>
      <c r="H1151" s="80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7"/>
      <c r="B1152" s="105"/>
      <c r="C1152" s="77"/>
      <c r="D1152" s="78"/>
      <c r="E1152" s="12"/>
      <c r="F1152" s="79"/>
      <c r="G1152" s="78"/>
      <c r="H1152" s="80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7"/>
      <c r="B1153" s="105"/>
      <c r="C1153" s="77"/>
      <c r="D1153" s="78"/>
      <c r="E1153" s="12"/>
      <c r="F1153" s="79"/>
      <c r="G1153" s="78"/>
      <c r="H1153" s="80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7"/>
      <c r="B1154" s="105"/>
      <c r="C1154" s="77"/>
      <c r="D1154" s="78"/>
      <c r="E1154" s="12"/>
      <c r="F1154" s="79"/>
      <c r="G1154" s="78"/>
      <c r="H1154" s="80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7"/>
      <c r="B1155" s="105"/>
      <c r="C1155" s="77"/>
      <c r="D1155" s="78"/>
      <c r="E1155" s="12"/>
      <c r="F1155" s="79"/>
      <c r="G1155" s="78"/>
      <c r="H1155" s="80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7"/>
      <c r="B1156" s="105"/>
      <c r="C1156" s="77"/>
      <c r="D1156" s="78"/>
      <c r="E1156" s="12"/>
      <c r="F1156" s="79"/>
      <c r="G1156" s="78"/>
      <c r="H1156" s="80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7"/>
      <c r="B1157" s="105"/>
      <c r="C1157" s="77"/>
      <c r="D1157" s="78"/>
      <c r="E1157" s="12"/>
      <c r="F1157" s="79"/>
      <c r="G1157" s="78"/>
      <c r="H1157" s="80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7"/>
      <c r="B1158" s="105"/>
      <c r="C1158" s="77"/>
      <c r="D1158" s="78"/>
      <c r="E1158" s="12"/>
      <c r="F1158" s="79"/>
      <c r="G1158" s="78"/>
      <c r="H1158" s="80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7"/>
      <c r="B1159" s="105"/>
      <c r="C1159" s="77"/>
      <c r="D1159" s="78"/>
      <c r="E1159" s="12"/>
      <c r="F1159" s="79"/>
      <c r="G1159" s="78"/>
      <c r="H1159" s="80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7"/>
      <c r="B1160" s="105"/>
      <c r="C1160" s="77"/>
      <c r="D1160" s="78"/>
      <c r="E1160" s="12"/>
      <c r="F1160" s="79"/>
      <c r="G1160" s="78"/>
      <c r="H1160" s="80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7"/>
      <c r="B1161" s="105"/>
      <c r="C1161" s="77"/>
      <c r="D1161" s="78"/>
      <c r="E1161" s="12"/>
      <c r="F1161" s="79"/>
      <c r="G1161" s="78"/>
      <c r="H1161" s="80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7"/>
      <c r="B1162" s="105"/>
      <c r="C1162" s="77"/>
      <c r="D1162" s="78"/>
      <c r="E1162" s="12"/>
      <c r="F1162" s="79"/>
      <c r="G1162" s="78"/>
      <c r="H1162" s="80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7"/>
      <c r="B1163" s="105"/>
      <c r="C1163" s="77"/>
      <c r="D1163" s="78"/>
      <c r="E1163" s="12"/>
      <c r="F1163" s="79"/>
      <c r="G1163" s="78"/>
      <c r="H1163" s="80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7"/>
      <c r="B1164" s="105"/>
      <c r="C1164" s="77"/>
      <c r="D1164" s="78"/>
      <c r="E1164" s="12"/>
      <c r="F1164" s="79"/>
      <c r="G1164" s="78"/>
      <c r="H1164" s="80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7"/>
      <c r="B1165" s="105"/>
      <c r="C1165" s="77"/>
      <c r="D1165" s="78"/>
      <c r="E1165" s="12"/>
      <c r="F1165" s="79"/>
      <c r="G1165" s="78"/>
      <c r="H1165" s="80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7"/>
      <c r="B1166" s="105"/>
      <c r="C1166" s="77"/>
      <c r="D1166" s="78"/>
      <c r="E1166" s="12"/>
      <c r="F1166" s="79"/>
      <c r="G1166" s="78"/>
      <c r="H1166" s="80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7"/>
      <c r="B1167" s="105"/>
      <c r="C1167" s="77"/>
      <c r="D1167" s="78"/>
      <c r="E1167" s="12"/>
      <c r="F1167" s="79"/>
      <c r="G1167" s="78"/>
      <c r="H1167" s="80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7"/>
      <c r="B1168" s="105"/>
      <c r="C1168" s="77"/>
      <c r="D1168" s="78"/>
      <c r="E1168" s="12"/>
      <c r="F1168" s="79"/>
      <c r="G1168" s="78"/>
      <c r="H1168" s="80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7"/>
      <c r="B1169" s="105"/>
      <c r="C1169" s="77"/>
      <c r="D1169" s="78"/>
      <c r="E1169" s="12"/>
      <c r="F1169" s="79"/>
      <c r="G1169" s="78"/>
      <c r="H1169" s="80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7"/>
      <c r="B1170" s="105"/>
      <c r="C1170" s="77"/>
      <c r="D1170" s="78"/>
      <c r="E1170" s="12"/>
      <c r="F1170" s="79"/>
      <c r="G1170" s="78"/>
      <c r="H1170" s="80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7"/>
      <c r="B1171" s="105"/>
      <c r="C1171" s="77"/>
      <c r="D1171" s="78"/>
      <c r="E1171" s="12"/>
      <c r="F1171" s="79"/>
      <c r="G1171" s="78"/>
      <c r="H1171" s="80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7"/>
      <c r="B1172" s="105"/>
      <c r="C1172" s="77"/>
      <c r="D1172" s="78"/>
      <c r="E1172" s="12"/>
      <c r="F1172" s="79"/>
      <c r="G1172" s="78"/>
      <c r="H1172" s="80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7"/>
      <c r="B1173" s="105"/>
      <c r="C1173" s="77"/>
      <c r="D1173" s="78"/>
      <c r="E1173" s="12"/>
      <c r="F1173" s="79"/>
      <c r="G1173" s="78"/>
      <c r="H1173" s="80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7"/>
      <c r="B1174" s="105"/>
      <c r="C1174" s="77"/>
      <c r="D1174" s="78"/>
      <c r="E1174" s="12"/>
      <c r="F1174" s="79"/>
      <c r="G1174" s="78"/>
      <c r="H1174" s="80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7"/>
      <c r="B1175" s="105"/>
      <c r="C1175" s="77"/>
      <c r="D1175" s="78"/>
      <c r="E1175" s="12"/>
      <c r="F1175" s="79"/>
      <c r="G1175" s="78"/>
      <c r="H1175" s="80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7"/>
      <c r="B1176" s="105"/>
      <c r="C1176" s="77"/>
      <c r="D1176" s="78"/>
      <c r="E1176" s="12"/>
      <c r="F1176" s="79"/>
      <c r="G1176" s="78"/>
      <c r="H1176" s="80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7"/>
      <c r="B1177" s="105"/>
      <c r="C1177" s="77"/>
      <c r="D1177" s="78"/>
      <c r="E1177" s="12"/>
      <c r="F1177" s="79"/>
      <c r="G1177" s="78"/>
      <c r="H1177" s="80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7"/>
      <c r="B1178" s="105"/>
      <c r="C1178" s="77"/>
      <c r="D1178" s="78"/>
      <c r="E1178" s="12"/>
      <c r="F1178" s="79"/>
      <c r="G1178" s="78"/>
      <c r="H1178" s="80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7"/>
      <c r="B1179" s="105"/>
      <c r="C1179" s="77"/>
      <c r="D1179" s="78"/>
      <c r="E1179" s="12"/>
      <c r="F1179" s="79"/>
      <c r="G1179" s="78"/>
      <c r="H1179" s="80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7"/>
      <c r="B1180" s="105"/>
      <c r="C1180" s="77"/>
      <c r="D1180" s="78"/>
      <c r="E1180" s="12"/>
      <c r="F1180" s="79"/>
      <c r="G1180" s="78"/>
      <c r="H1180" s="80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7"/>
      <c r="B1181" s="105"/>
      <c r="C1181" s="77"/>
      <c r="D1181" s="78"/>
      <c r="E1181" s="12"/>
      <c r="F1181" s="79"/>
      <c r="G1181" s="78"/>
      <c r="H1181" s="80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7"/>
      <c r="B1182" s="105"/>
      <c r="C1182" s="77"/>
      <c r="D1182" s="78"/>
      <c r="E1182" s="12"/>
      <c r="F1182" s="79"/>
      <c r="G1182" s="78"/>
      <c r="H1182" s="80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7"/>
      <c r="B1183" s="105"/>
      <c r="C1183" s="77"/>
      <c r="D1183" s="78"/>
      <c r="E1183" s="12"/>
      <c r="F1183" s="79"/>
      <c r="G1183" s="78"/>
      <c r="H1183" s="80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7"/>
      <c r="B1184" s="105"/>
      <c r="C1184" s="77"/>
      <c r="D1184" s="78"/>
      <c r="E1184" s="12"/>
      <c r="F1184" s="79"/>
      <c r="G1184" s="78"/>
      <c r="H1184" s="80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7"/>
      <c r="B1185" s="105"/>
      <c r="C1185" s="77"/>
      <c r="D1185" s="78"/>
      <c r="E1185" s="12"/>
      <c r="F1185" s="79"/>
      <c r="G1185" s="78"/>
      <c r="H1185" s="80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7"/>
      <c r="B1186" s="105"/>
      <c r="C1186" s="77"/>
      <c r="D1186" s="78"/>
      <c r="E1186" s="12"/>
      <c r="F1186" s="79"/>
      <c r="G1186" s="78"/>
      <c r="H1186" s="80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7"/>
      <c r="B1187" s="105"/>
      <c r="C1187" s="77"/>
      <c r="D1187" s="78"/>
      <c r="E1187" s="12"/>
      <c r="F1187" s="79"/>
      <c r="G1187" s="78"/>
      <c r="H1187" s="80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7"/>
      <c r="B1188" s="105"/>
      <c r="C1188" s="77"/>
      <c r="D1188" s="78"/>
      <c r="E1188" s="12"/>
      <c r="F1188" s="79"/>
      <c r="G1188" s="78"/>
      <c r="H1188" s="80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7"/>
      <c r="B1189" s="105"/>
      <c r="C1189" s="77"/>
      <c r="D1189" s="78"/>
      <c r="E1189" s="12"/>
      <c r="F1189" s="79"/>
      <c r="G1189" s="78"/>
      <c r="H1189" s="80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7"/>
      <c r="B1190" s="105"/>
      <c r="C1190" s="77"/>
      <c r="D1190" s="78"/>
      <c r="E1190" s="12"/>
      <c r="F1190" s="79"/>
      <c r="G1190" s="78"/>
      <c r="H1190" s="80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7"/>
      <c r="B1191" s="105"/>
      <c r="C1191" s="77"/>
      <c r="D1191" s="78"/>
      <c r="E1191" s="12"/>
      <c r="F1191" s="79"/>
      <c r="G1191" s="78"/>
      <c r="H1191" s="80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7"/>
      <c r="B1192" s="105"/>
      <c r="C1192" s="77"/>
      <c r="D1192" s="78"/>
      <c r="E1192" s="12"/>
      <c r="F1192" s="79"/>
      <c r="G1192" s="78"/>
      <c r="H1192" s="80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7"/>
      <c r="B1193" s="105"/>
      <c r="C1193" s="77"/>
      <c r="D1193" s="78"/>
      <c r="E1193" s="12"/>
      <c r="F1193" s="79"/>
      <c r="G1193" s="78"/>
      <c r="H1193" s="80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7"/>
      <c r="B1194" s="105"/>
      <c r="C1194" s="77"/>
      <c r="D1194" s="78"/>
      <c r="E1194" s="12"/>
      <c r="F1194" s="79"/>
      <c r="G1194" s="78"/>
      <c r="H1194" s="80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7"/>
      <c r="B1195" s="105"/>
      <c r="C1195" s="77"/>
      <c r="D1195" s="78"/>
      <c r="E1195" s="12"/>
      <c r="F1195" s="79"/>
      <c r="G1195" s="78"/>
      <c r="H1195" s="80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7"/>
      <c r="B1196" s="105"/>
      <c r="C1196" s="77"/>
      <c r="D1196" s="78"/>
      <c r="E1196" s="12"/>
      <c r="F1196" s="79"/>
      <c r="G1196" s="78"/>
      <c r="H1196" s="80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7"/>
      <c r="B1197" s="105"/>
      <c r="C1197" s="77"/>
      <c r="D1197" s="78"/>
      <c r="E1197" s="12"/>
      <c r="F1197" s="79"/>
      <c r="G1197" s="78"/>
      <c r="H1197" s="80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7"/>
      <c r="B1198" s="105"/>
      <c r="C1198" s="77"/>
      <c r="D1198" s="78"/>
      <c r="E1198" s="12"/>
      <c r="F1198" s="79"/>
      <c r="G1198" s="78"/>
      <c r="H1198" s="80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7"/>
      <c r="B1199" s="105"/>
      <c r="C1199" s="77"/>
      <c r="D1199" s="78"/>
      <c r="E1199" s="12"/>
      <c r="F1199" s="79"/>
      <c r="G1199" s="78"/>
      <c r="H1199" s="80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7"/>
      <c r="B1200" s="105"/>
      <c r="C1200" s="77"/>
      <c r="D1200" s="78"/>
      <c r="E1200" s="12"/>
      <c r="F1200" s="79"/>
      <c r="G1200" s="78"/>
      <c r="H1200" s="80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7"/>
      <c r="B1201" s="105"/>
      <c r="C1201" s="77"/>
      <c r="D1201" s="78"/>
      <c r="E1201" s="12"/>
      <c r="F1201" s="79"/>
      <c r="G1201" s="78"/>
      <c r="H1201" s="80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7"/>
      <c r="B1202" s="105"/>
      <c r="C1202" s="77"/>
      <c r="D1202" s="78"/>
      <c r="E1202" s="12"/>
      <c r="F1202" s="79"/>
      <c r="G1202" s="78"/>
      <c r="H1202" s="80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7"/>
      <c r="B1203" s="105"/>
      <c r="C1203" s="77"/>
      <c r="D1203" s="78"/>
      <c r="E1203" s="12"/>
      <c r="F1203" s="79"/>
      <c r="G1203" s="78"/>
      <c r="H1203" s="80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7"/>
      <c r="B1204" s="105"/>
      <c r="C1204" s="77"/>
      <c r="D1204" s="78"/>
      <c r="E1204" s="12"/>
      <c r="F1204" s="79"/>
      <c r="G1204" s="78"/>
      <c r="H1204" s="80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7"/>
      <c r="B1205" s="105"/>
      <c r="C1205" s="77"/>
      <c r="D1205" s="78"/>
      <c r="E1205" s="12"/>
      <c r="F1205" s="79"/>
      <c r="G1205" s="78"/>
      <c r="H1205" s="80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7"/>
      <c r="B1206" s="105"/>
      <c r="C1206" s="77"/>
      <c r="D1206" s="78"/>
      <c r="E1206" s="12"/>
      <c r="F1206" s="79"/>
      <c r="G1206" s="78"/>
      <c r="H1206" s="80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7"/>
      <c r="B1207" s="105"/>
      <c r="C1207" s="77"/>
      <c r="D1207" s="78"/>
      <c r="E1207" s="12"/>
      <c r="F1207" s="79"/>
      <c r="G1207" s="78"/>
      <c r="H1207" s="80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7"/>
      <c r="B1208" s="105"/>
      <c r="C1208" s="77"/>
      <c r="D1208" s="78"/>
      <c r="E1208" s="12"/>
      <c r="F1208" s="79"/>
      <c r="G1208" s="78"/>
      <c r="H1208" s="80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7"/>
      <c r="B1209" s="105"/>
      <c r="C1209" s="77"/>
      <c r="D1209" s="78"/>
      <c r="E1209" s="12"/>
      <c r="F1209" s="79"/>
      <c r="G1209" s="78"/>
      <c r="H1209" s="80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7"/>
      <c r="B1210" s="105"/>
      <c r="C1210" s="77"/>
      <c r="D1210" s="78"/>
      <c r="E1210" s="12"/>
      <c r="F1210" s="79"/>
      <c r="G1210" s="78"/>
      <c r="H1210" s="80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7"/>
      <c r="B1211" s="105"/>
      <c r="C1211" s="77"/>
      <c r="D1211" s="78"/>
      <c r="E1211" s="12"/>
      <c r="F1211" s="79"/>
      <c r="G1211" s="78"/>
      <c r="H1211" s="80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7"/>
      <c r="B1212" s="105"/>
      <c r="C1212" s="77"/>
      <c r="D1212" s="78"/>
      <c r="E1212" s="12"/>
      <c r="F1212" s="79"/>
      <c r="G1212" s="78"/>
      <c r="H1212" s="80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7"/>
      <c r="B1213" s="105"/>
      <c r="C1213" s="77"/>
      <c r="D1213" s="78"/>
      <c r="E1213" s="12"/>
      <c r="F1213" s="79"/>
      <c r="G1213" s="78"/>
      <c r="H1213" s="80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7"/>
      <c r="B1214" s="105"/>
      <c r="C1214" s="77"/>
      <c r="D1214" s="78"/>
      <c r="E1214" s="12"/>
      <c r="F1214" s="79"/>
      <c r="G1214" s="78"/>
      <c r="H1214" s="80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7"/>
      <c r="B1215" s="105"/>
      <c r="C1215" s="77"/>
      <c r="D1215" s="78"/>
      <c r="E1215" s="12"/>
      <c r="F1215" s="79"/>
      <c r="G1215" s="78"/>
      <c r="H1215" s="80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7"/>
      <c r="B1216" s="105"/>
      <c r="C1216" s="77"/>
      <c r="D1216" s="78"/>
      <c r="E1216" s="12"/>
      <c r="F1216" s="79"/>
      <c r="G1216" s="78"/>
      <c r="H1216" s="80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7"/>
      <c r="B1217" s="105"/>
      <c r="C1217" s="77"/>
      <c r="D1217" s="78"/>
      <c r="E1217" s="12"/>
      <c r="F1217" s="79"/>
      <c r="G1217" s="78"/>
      <c r="H1217" s="80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7"/>
      <c r="B1218" s="105"/>
      <c r="C1218" s="77"/>
      <c r="D1218" s="78"/>
      <c r="E1218" s="12"/>
      <c r="F1218" s="79"/>
      <c r="G1218" s="78"/>
      <c r="H1218" s="80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7"/>
      <c r="B1219" s="105"/>
      <c r="C1219" s="77"/>
      <c r="D1219" s="78"/>
      <c r="E1219" s="12"/>
      <c r="F1219" s="79"/>
      <c r="G1219" s="78"/>
      <c r="H1219" s="80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7"/>
      <c r="B1220" s="105"/>
      <c r="C1220" s="77"/>
      <c r="D1220" s="78"/>
      <c r="E1220" s="12"/>
      <c r="F1220" s="79"/>
      <c r="G1220" s="78"/>
      <c r="H1220" s="80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7"/>
      <c r="B1221" s="105"/>
      <c r="C1221" s="77"/>
      <c r="D1221" s="78"/>
      <c r="E1221" s="12"/>
      <c r="F1221" s="79"/>
      <c r="G1221" s="78"/>
      <c r="H1221" s="80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7"/>
      <c r="B1222" s="105"/>
      <c r="C1222" s="77"/>
      <c r="D1222" s="78"/>
      <c r="E1222" s="12"/>
      <c r="F1222" s="79"/>
      <c r="G1222" s="78"/>
      <c r="H1222" s="80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7"/>
      <c r="B1223" s="105"/>
      <c r="C1223" s="77"/>
      <c r="D1223" s="78"/>
      <c r="E1223" s="12"/>
      <c r="F1223" s="79"/>
      <c r="G1223" s="78"/>
      <c r="H1223" s="80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7"/>
      <c r="B1224" s="105"/>
      <c r="C1224" s="77"/>
      <c r="D1224" s="78"/>
      <c r="E1224" s="12"/>
      <c r="F1224" s="79"/>
      <c r="G1224" s="78"/>
      <c r="H1224" s="80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7"/>
      <c r="B1225" s="105"/>
      <c r="C1225" s="77"/>
      <c r="D1225" s="78"/>
      <c r="E1225" s="12"/>
      <c r="F1225" s="79"/>
      <c r="G1225" s="78"/>
      <c r="H1225" s="80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7"/>
      <c r="B1226" s="105"/>
      <c r="C1226" s="77"/>
      <c r="D1226" s="78"/>
      <c r="E1226" s="12"/>
      <c r="F1226" s="79"/>
      <c r="G1226" s="78"/>
      <c r="H1226" s="80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7"/>
      <c r="B1227" s="105"/>
      <c r="C1227" s="77"/>
      <c r="D1227" s="78"/>
      <c r="E1227" s="12"/>
      <c r="F1227" s="79"/>
      <c r="G1227" s="78"/>
      <c r="H1227" s="80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7"/>
      <c r="B1228" s="105"/>
      <c r="C1228" s="77"/>
      <c r="D1228" s="78"/>
      <c r="E1228" s="12"/>
      <c r="F1228" s="79"/>
      <c r="G1228" s="78"/>
      <c r="H1228" s="80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7"/>
      <c r="B1229" s="105"/>
      <c r="C1229" s="77"/>
      <c r="D1229" s="78"/>
      <c r="E1229" s="12"/>
      <c r="F1229" s="79"/>
      <c r="G1229" s="78"/>
      <c r="H1229" s="80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7"/>
      <c r="B1230" s="105"/>
      <c r="C1230" s="77"/>
      <c r="D1230" s="78"/>
      <c r="E1230" s="12"/>
      <c r="F1230" s="79"/>
      <c r="G1230" s="78"/>
      <c r="H1230" s="80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7"/>
      <c r="B1231" s="105"/>
      <c r="C1231" s="77"/>
      <c r="D1231" s="78"/>
      <c r="E1231" s="12"/>
      <c r="F1231" s="79"/>
      <c r="G1231" s="78"/>
      <c r="H1231" s="80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7"/>
      <c r="B1232" s="105"/>
      <c r="C1232" s="77"/>
      <c r="D1232" s="78"/>
      <c r="E1232" s="12"/>
      <c r="F1232" s="79"/>
      <c r="G1232" s="78"/>
      <c r="H1232" s="80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7"/>
      <c r="B1233" s="105"/>
      <c r="C1233" s="77"/>
      <c r="D1233" s="78"/>
      <c r="E1233" s="12"/>
      <c r="F1233" s="79"/>
      <c r="G1233" s="78"/>
      <c r="H1233" s="80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7"/>
      <c r="B1234" s="105"/>
      <c r="C1234" s="77"/>
      <c r="D1234" s="78"/>
      <c r="E1234" s="12"/>
      <c r="F1234" s="79"/>
      <c r="G1234" s="78"/>
      <c r="H1234" s="80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7"/>
      <c r="B1235" s="105"/>
      <c r="C1235" s="77"/>
      <c r="D1235" s="78"/>
      <c r="E1235" s="12"/>
      <c r="F1235" s="79"/>
      <c r="G1235" s="78"/>
      <c r="H1235" s="80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7"/>
      <c r="B1236" s="105"/>
      <c r="C1236" s="77"/>
      <c r="D1236" s="78"/>
      <c r="E1236" s="12"/>
      <c r="F1236" s="79"/>
      <c r="G1236" s="78"/>
      <c r="H1236" s="80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7"/>
      <c r="B1237" s="105"/>
      <c r="C1237" s="77"/>
      <c r="D1237" s="78"/>
      <c r="E1237" s="12"/>
      <c r="F1237" s="79"/>
      <c r="G1237" s="78"/>
      <c r="H1237" s="80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7"/>
      <c r="B1238" s="105"/>
      <c r="C1238" s="77"/>
      <c r="D1238" s="78"/>
      <c r="E1238" s="12"/>
      <c r="F1238" s="79"/>
      <c r="G1238" s="78"/>
      <c r="H1238" s="80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7"/>
      <c r="B1239" s="105"/>
      <c r="C1239" s="77"/>
      <c r="D1239" s="78"/>
      <c r="E1239" s="12"/>
      <c r="F1239" s="79"/>
      <c r="G1239" s="78"/>
      <c r="H1239" s="80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7"/>
      <c r="B1240" s="105"/>
      <c r="C1240" s="77"/>
      <c r="D1240" s="78"/>
      <c r="E1240" s="12"/>
      <c r="F1240" s="79"/>
      <c r="G1240" s="78"/>
      <c r="H1240" s="80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7"/>
      <c r="B1241" s="105"/>
      <c r="C1241" s="77"/>
      <c r="D1241" s="78"/>
      <c r="E1241" s="12"/>
      <c r="F1241" s="79"/>
      <c r="G1241" s="78"/>
      <c r="H1241" s="80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7"/>
      <c r="B1242" s="105"/>
      <c r="C1242" s="77"/>
      <c r="D1242" s="78"/>
      <c r="E1242" s="12"/>
      <c r="F1242" s="79"/>
      <c r="G1242" s="78"/>
      <c r="H1242" s="80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7"/>
      <c r="B1243" s="105"/>
      <c r="C1243" s="77"/>
      <c r="D1243" s="78"/>
      <c r="E1243" s="12"/>
      <c r="F1243" s="79"/>
      <c r="G1243" s="78"/>
      <c r="H1243" s="80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7"/>
      <c r="B1244" s="105"/>
      <c r="C1244" s="77"/>
      <c r="D1244" s="78"/>
      <c r="E1244" s="12"/>
      <c r="F1244" s="79"/>
      <c r="G1244" s="78"/>
      <c r="H1244" s="80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7"/>
      <c r="B1245" s="105"/>
      <c r="C1245" s="77"/>
      <c r="D1245" s="78"/>
      <c r="E1245" s="12"/>
      <c r="F1245" s="79"/>
      <c r="G1245" s="78"/>
      <c r="H1245" s="80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7"/>
      <c r="B1246" s="105"/>
      <c r="C1246" s="77"/>
      <c r="D1246" s="78"/>
      <c r="E1246" s="12"/>
      <c r="F1246" s="79"/>
      <c r="G1246" s="78"/>
      <c r="H1246" s="80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7"/>
      <c r="B1247" s="105"/>
      <c r="C1247" s="77"/>
      <c r="D1247" s="78"/>
      <c r="E1247" s="12"/>
      <c r="F1247" s="79"/>
      <c r="G1247" s="78"/>
      <c r="H1247" s="80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7"/>
      <c r="B1248" s="105"/>
      <c r="C1248" s="77"/>
      <c r="D1248" s="78"/>
      <c r="E1248" s="12"/>
      <c r="F1248" s="79"/>
      <c r="G1248" s="78"/>
      <c r="H1248" s="80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7"/>
      <c r="B1249" s="105"/>
      <c r="C1249" s="77"/>
      <c r="D1249" s="78"/>
      <c r="E1249" s="12"/>
      <c r="F1249" s="79"/>
      <c r="G1249" s="78"/>
      <c r="H1249" s="80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7"/>
      <c r="B1250" s="105"/>
      <c r="C1250" s="77"/>
      <c r="D1250" s="78"/>
      <c r="E1250" s="12"/>
      <c r="F1250" s="79"/>
      <c r="G1250" s="78"/>
      <c r="H1250" s="80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7"/>
      <c r="B1251" s="105"/>
      <c r="C1251" s="77"/>
      <c r="D1251" s="78"/>
      <c r="E1251" s="12"/>
      <c r="F1251" s="79"/>
      <c r="G1251" s="78"/>
      <c r="H1251" s="80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7"/>
      <c r="B1252" s="105"/>
      <c r="C1252" s="77"/>
      <c r="D1252" s="78"/>
      <c r="E1252" s="12"/>
      <c r="F1252" s="79"/>
      <c r="G1252" s="78"/>
      <c r="H1252" s="80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7"/>
      <c r="B1253" s="105"/>
      <c r="C1253" s="77"/>
      <c r="D1253" s="78"/>
      <c r="E1253" s="12"/>
      <c r="F1253" s="79"/>
      <c r="G1253" s="78"/>
      <c r="H1253" s="80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7"/>
      <c r="B1254" s="105"/>
      <c r="C1254" s="77"/>
      <c r="D1254" s="78"/>
      <c r="E1254" s="12"/>
      <c r="F1254" s="79"/>
      <c r="G1254" s="78"/>
      <c r="H1254" s="80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7"/>
      <c r="B1255" s="105"/>
      <c r="C1255" s="77"/>
      <c r="D1255" s="78"/>
      <c r="E1255" s="12"/>
      <c r="F1255" s="79"/>
      <c r="G1255" s="78"/>
      <c r="H1255" s="80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7"/>
      <c r="B1256" s="105"/>
      <c r="C1256" s="77"/>
      <c r="D1256" s="78"/>
      <c r="E1256" s="12"/>
      <c r="F1256" s="79"/>
      <c r="G1256" s="78"/>
      <c r="H1256" s="80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7"/>
      <c r="B1257" s="105"/>
      <c r="C1257" s="77"/>
      <c r="D1257" s="78"/>
      <c r="E1257" s="12"/>
      <c r="F1257" s="79"/>
      <c r="G1257" s="78"/>
      <c r="H1257" s="80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7"/>
      <c r="B1258" s="105"/>
      <c r="C1258" s="77"/>
      <c r="D1258" s="78"/>
      <c r="E1258" s="12"/>
      <c r="F1258" s="79"/>
      <c r="G1258" s="78"/>
      <c r="H1258" s="80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7"/>
      <c r="B1259" s="105"/>
      <c r="C1259" s="77"/>
      <c r="D1259" s="78"/>
      <c r="E1259" s="12"/>
      <c r="F1259" s="79"/>
      <c r="G1259" s="78"/>
      <c r="H1259" s="80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7"/>
      <c r="B1260" s="105"/>
      <c r="C1260" s="77"/>
      <c r="D1260" s="78"/>
      <c r="E1260" s="12"/>
      <c r="F1260" s="79"/>
      <c r="G1260" s="78"/>
      <c r="H1260" s="80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7"/>
      <c r="B1261" s="105"/>
      <c r="C1261" s="77"/>
      <c r="D1261" s="78"/>
      <c r="E1261" s="12"/>
      <c r="F1261" s="79"/>
      <c r="G1261" s="78"/>
      <c r="H1261" s="80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7"/>
      <c r="B1262" s="105"/>
      <c r="C1262" s="77"/>
      <c r="D1262" s="78"/>
      <c r="E1262" s="12"/>
      <c r="F1262" s="79"/>
      <c r="G1262" s="78"/>
      <c r="H1262" s="80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7"/>
      <c r="B1263" s="105"/>
      <c r="C1263" s="77"/>
      <c r="D1263" s="78"/>
      <c r="E1263" s="12"/>
      <c r="F1263" s="79"/>
      <c r="G1263" s="78"/>
      <c r="H1263" s="80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7"/>
      <c r="B1264" s="105"/>
      <c r="C1264" s="77"/>
      <c r="D1264" s="78"/>
      <c r="E1264" s="12"/>
      <c r="F1264" s="79"/>
      <c r="G1264" s="78"/>
      <c r="H1264" s="80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7"/>
      <c r="B1265" s="105"/>
      <c r="C1265" s="77"/>
      <c r="D1265" s="78"/>
      <c r="E1265" s="12"/>
      <c r="F1265" s="79"/>
      <c r="G1265" s="78"/>
      <c r="H1265" s="80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7"/>
      <c r="B1266" s="105"/>
      <c r="C1266" s="77"/>
      <c r="D1266" s="78"/>
      <c r="E1266" s="12"/>
      <c r="F1266" s="79"/>
      <c r="G1266" s="78"/>
      <c r="H1266" s="80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7"/>
      <c r="B1267" s="105"/>
      <c r="C1267" s="77"/>
      <c r="D1267" s="78"/>
      <c r="E1267" s="12"/>
      <c r="F1267" s="79"/>
      <c r="G1267" s="78"/>
      <c r="H1267" s="80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7"/>
      <c r="B1268" s="105"/>
      <c r="C1268" s="77"/>
      <c r="D1268" s="78"/>
      <c r="E1268" s="12"/>
      <c r="F1268" s="79"/>
      <c r="G1268" s="78"/>
      <c r="H1268" s="80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7"/>
      <c r="B1269" s="105"/>
      <c r="C1269" s="77"/>
      <c r="D1269" s="78"/>
      <c r="E1269" s="12"/>
      <c r="F1269" s="79"/>
      <c r="G1269" s="78"/>
      <c r="H1269" s="80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7"/>
      <c r="B1270" s="105"/>
      <c r="C1270" s="77"/>
      <c r="D1270" s="78"/>
      <c r="E1270" s="12"/>
      <c r="F1270" s="79"/>
      <c r="G1270" s="78"/>
      <c r="H1270" s="80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7"/>
      <c r="B1271" s="105"/>
      <c r="C1271" s="77"/>
      <c r="D1271" s="78"/>
      <c r="E1271" s="12"/>
      <c r="F1271" s="79"/>
      <c r="G1271" s="78"/>
      <c r="H1271" s="80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7"/>
      <c r="B1272" s="105"/>
      <c r="C1272" s="77"/>
      <c r="D1272" s="78"/>
      <c r="E1272" s="12"/>
      <c r="F1272" s="79"/>
      <c r="G1272" s="78"/>
      <c r="H1272" s="80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7"/>
      <c r="B1273" s="105"/>
      <c r="C1273" s="77"/>
      <c r="D1273" s="78"/>
      <c r="E1273" s="12"/>
      <c r="F1273" s="79"/>
      <c r="G1273" s="78"/>
      <c r="H1273" s="80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7"/>
      <c r="B1274" s="105"/>
      <c r="C1274" s="77"/>
      <c r="D1274" s="78"/>
      <c r="E1274" s="12"/>
      <c r="F1274" s="79"/>
      <c r="G1274" s="78"/>
      <c r="H1274" s="80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7"/>
      <c r="B1275" s="105"/>
      <c r="C1275" s="77"/>
      <c r="D1275" s="78"/>
      <c r="E1275" s="12"/>
      <c r="F1275" s="79"/>
      <c r="G1275" s="78"/>
      <c r="H1275" s="80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7"/>
      <c r="B1276" s="105"/>
      <c r="C1276" s="77"/>
      <c r="D1276" s="78"/>
      <c r="E1276" s="12"/>
      <c r="F1276" s="79"/>
      <c r="G1276" s="78"/>
      <c r="H1276" s="80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7"/>
      <c r="B1277" s="105"/>
      <c r="C1277" s="77"/>
      <c r="D1277" s="78"/>
      <c r="E1277" s="12"/>
      <c r="F1277" s="79"/>
      <c r="G1277" s="78"/>
      <c r="H1277" s="80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7"/>
      <c r="B1278" s="105"/>
      <c r="C1278" s="77"/>
      <c r="D1278" s="78"/>
      <c r="E1278" s="12"/>
      <c r="F1278" s="79"/>
      <c r="G1278" s="78"/>
      <c r="H1278" s="80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7"/>
      <c r="B1279" s="105"/>
      <c r="C1279" s="77"/>
      <c r="D1279" s="78"/>
      <c r="E1279" s="12"/>
      <c r="F1279" s="79"/>
      <c r="G1279" s="78"/>
      <c r="H1279" s="80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7"/>
      <c r="B1280" s="105"/>
      <c r="C1280" s="77"/>
      <c r="D1280" s="78"/>
      <c r="E1280" s="12"/>
      <c r="F1280" s="79"/>
      <c r="G1280" s="78"/>
      <c r="H1280" s="80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7"/>
      <c r="B1281" s="105"/>
      <c r="C1281" s="77"/>
      <c r="D1281" s="78"/>
      <c r="E1281" s="12"/>
      <c r="F1281" s="79"/>
      <c r="G1281" s="78"/>
      <c r="H1281" s="80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7"/>
      <c r="B1282" s="105"/>
      <c r="C1282" s="77"/>
      <c r="D1282" s="78"/>
      <c r="E1282" s="12"/>
      <c r="F1282" s="79"/>
      <c r="G1282" s="78"/>
      <c r="H1282" s="80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7"/>
      <c r="B1283" s="105"/>
      <c r="C1283" s="77"/>
      <c r="D1283" s="78"/>
      <c r="E1283" s="12"/>
      <c r="F1283" s="79"/>
      <c r="G1283" s="78"/>
      <c r="H1283" s="80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7"/>
      <c r="B1284" s="105"/>
      <c r="C1284" s="77"/>
      <c r="D1284" s="78"/>
      <c r="E1284" s="12"/>
      <c r="F1284" s="79"/>
      <c r="G1284" s="78"/>
      <c r="H1284" s="80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7"/>
      <c r="B1285" s="105"/>
      <c r="C1285" s="77"/>
      <c r="D1285" s="78"/>
      <c r="E1285" s="12"/>
      <c r="F1285" s="79"/>
      <c r="G1285" s="78"/>
      <c r="H1285" s="80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7"/>
      <c r="B1286" s="105"/>
      <c r="C1286" s="77"/>
      <c r="D1286" s="78"/>
      <c r="E1286" s="12"/>
      <c r="F1286" s="79"/>
      <c r="G1286" s="78"/>
      <c r="H1286" s="80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7"/>
      <c r="B1287" s="105"/>
      <c r="C1287" s="77"/>
      <c r="D1287" s="78"/>
      <c r="E1287" s="12"/>
      <c r="F1287" s="79"/>
      <c r="G1287" s="78"/>
      <c r="H1287" s="80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7"/>
      <c r="B1288" s="105"/>
      <c r="C1288" s="77"/>
      <c r="D1288" s="78"/>
      <c r="E1288" s="12"/>
      <c r="F1288" s="79"/>
      <c r="G1288" s="78"/>
      <c r="H1288" s="80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7"/>
      <c r="B1289" s="105"/>
      <c r="C1289" s="77"/>
      <c r="D1289" s="78"/>
      <c r="E1289" s="12"/>
      <c r="F1289" s="79"/>
      <c r="G1289" s="78"/>
      <c r="H1289" s="80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7"/>
      <c r="B1290" s="105"/>
      <c r="C1290" s="77"/>
      <c r="D1290" s="78"/>
      <c r="E1290" s="12"/>
      <c r="F1290" s="79"/>
      <c r="G1290" s="78"/>
      <c r="H1290" s="80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7"/>
      <c r="B1291" s="105"/>
      <c r="C1291" s="77"/>
      <c r="D1291" s="78"/>
      <c r="E1291" s="12"/>
      <c r="F1291" s="79"/>
      <c r="G1291" s="78"/>
      <c r="H1291" s="80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7"/>
      <c r="B1292" s="105"/>
      <c r="C1292" s="77"/>
      <c r="D1292" s="78"/>
      <c r="E1292" s="12"/>
      <c r="F1292" s="79"/>
      <c r="G1292" s="78"/>
      <c r="H1292" s="80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7"/>
      <c r="B1293" s="105"/>
      <c r="C1293" s="77"/>
      <c r="D1293" s="78"/>
      <c r="E1293" s="12"/>
      <c r="F1293" s="79"/>
      <c r="G1293" s="78"/>
      <c r="H1293" s="80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7"/>
      <c r="B1294" s="105"/>
      <c r="C1294" s="77"/>
      <c r="D1294" s="78"/>
      <c r="E1294" s="12"/>
      <c r="F1294" s="79"/>
      <c r="G1294" s="78"/>
      <c r="H1294" s="80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7"/>
      <c r="B1295" s="105"/>
      <c r="C1295" s="77"/>
      <c r="D1295" s="78"/>
      <c r="E1295" s="12"/>
      <c r="F1295" s="79"/>
      <c r="G1295" s="78"/>
      <c r="H1295" s="80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7"/>
      <c r="B1296" s="105"/>
      <c r="C1296" s="77"/>
      <c r="D1296" s="78"/>
      <c r="E1296" s="12"/>
      <c r="F1296" s="79"/>
      <c r="G1296" s="78"/>
      <c r="H1296" s="80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7"/>
      <c r="B1297" s="105"/>
      <c r="C1297" s="77"/>
      <c r="D1297" s="78"/>
      <c r="E1297" s="12"/>
      <c r="F1297" s="79"/>
      <c r="G1297" s="78"/>
      <c r="H1297" s="80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7"/>
      <c r="B1298" s="105"/>
      <c r="C1298" s="77"/>
      <c r="D1298" s="78"/>
      <c r="E1298" s="12"/>
      <c r="F1298" s="79"/>
      <c r="G1298" s="78"/>
      <c r="H1298" s="80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7"/>
      <c r="B1299" s="105"/>
      <c r="C1299" s="77"/>
      <c r="D1299" s="78"/>
      <c r="E1299" s="12"/>
      <c r="F1299" s="79"/>
      <c r="G1299" s="78"/>
      <c r="H1299" s="80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7"/>
      <c r="B1300" s="105"/>
      <c r="C1300" s="77"/>
      <c r="D1300" s="78"/>
      <c r="E1300" s="12"/>
      <c r="F1300" s="79"/>
      <c r="G1300" s="78"/>
      <c r="H1300" s="80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7"/>
      <c r="B1301" s="105"/>
      <c r="C1301" s="77"/>
      <c r="D1301" s="78"/>
      <c r="E1301" s="12"/>
      <c r="F1301" s="79"/>
      <c r="G1301" s="78"/>
      <c r="H1301" s="80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7"/>
      <c r="B1302" s="105"/>
      <c r="C1302" s="77"/>
      <c r="D1302" s="78"/>
      <c r="E1302" s="12"/>
      <c r="F1302" s="79"/>
      <c r="G1302" s="78"/>
      <c r="H1302" s="80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7"/>
      <c r="B1303" s="105"/>
      <c r="C1303" s="77"/>
      <c r="D1303" s="78"/>
      <c r="E1303" s="12"/>
      <c r="F1303" s="79"/>
      <c r="G1303" s="78"/>
      <c r="H1303" s="80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7"/>
      <c r="B1304" s="105"/>
      <c r="C1304" s="77"/>
      <c r="D1304" s="78"/>
      <c r="E1304" s="12"/>
      <c r="F1304" s="79"/>
      <c r="G1304" s="78"/>
      <c r="H1304" s="80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7"/>
      <c r="B1305" s="105"/>
      <c r="C1305" s="77"/>
      <c r="D1305" s="78"/>
      <c r="E1305" s="12"/>
      <c r="F1305" s="79"/>
      <c r="G1305" s="78"/>
      <c r="H1305" s="80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7"/>
      <c r="B1306" s="105"/>
      <c r="C1306" s="77"/>
      <c r="D1306" s="78"/>
      <c r="E1306" s="12"/>
      <c r="F1306" s="79"/>
      <c r="G1306" s="78"/>
      <c r="H1306" s="80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7"/>
      <c r="B1307" s="105"/>
      <c r="C1307" s="77"/>
      <c r="D1307" s="78"/>
      <c r="E1307" s="12"/>
      <c r="F1307" s="79"/>
      <c r="G1307" s="78"/>
      <c r="H1307" s="80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7"/>
      <c r="B1308" s="105"/>
      <c r="C1308" s="77"/>
      <c r="D1308" s="78"/>
      <c r="E1308" s="12"/>
      <c r="F1308" s="79"/>
      <c r="G1308" s="78"/>
      <c r="H1308" s="80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7"/>
      <c r="B1309" s="105"/>
      <c r="C1309" s="77"/>
      <c r="D1309" s="78"/>
      <c r="E1309" s="12"/>
      <c r="F1309" s="79"/>
      <c r="G1309" s="78"/>
      <c r="H1309" s="80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7"/>
      <c r="B1310" s="105"/>
      <c r="C1310" s="77"/>
      <c r="D1310" s="78"/>
      <c r="E1310" s="12"/>
      <c r="F1310" s="79"/>
      <c r="G1310" s="78"/>
      <c r="H1310" s="80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7"/>
      <c r="B1311" s="105"/>
      <c r="C1311" s="77"/>
      <c r="D1311" s="78"/>
      <c r="E1311" s="12"/>
      <c r="F1311" s="79"/>
      <c r="G1311" s="78"/>
      <c r="H1311" s="80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7"/>
      <c r="B1312" s="105"/>
      <c r="C1312" s="77"/>
      <c r="D1312" s="78"/>
      <c r="E1312" s="12"/>
      <c r="F1312" s="79"/>
      <c r="G1312" s="78"/>
      <c r="H1312" s="80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7"/>
      <c r="B1313" s="105"/>
      <c r="C1313" s="77"/>
      <c r="D1313" s="78"/>
      <c r="E1313" s="12"/>
      <c r="F1313" s="79"/>
      <c r="G1313" s="78"/>
      <c r="H1313" s="80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7"/>
      <c r="B1314" s="105"/>
      <c r="C1314" s="77"/>
      <c r="D1314" s="78"/>
      <c r="E1314" s="12"/>
      <c r="F1314" s="79"/>
      <c r="G1314" s="78"/>
      <c r="H1314" s="80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7"/>
      <c r="B1315" s="105"/>
      <c r="C1315" s="77"/>
      <c r="D1315" s="78"/>
      <c r="E1315" s="12"/>
      <c r="F1315" s="79"/>
      <c r="G1315" s="78"/>
      <c r="H1315" s="80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7"/>
      <c r="B1316" s="105"/>
      <c r="C1316" s="77"/>
      <c r="D1316" s="78"/>
      <c r="E1316" s="12"/>
      <c r="F1316" s="79"/>
      <c r="G1316" s="78"/>
      <c r="H1316" s="80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7"/>
      <c r="B1317" s="105"/>
      <c r="C1317" s="77"/>
      <c r="D1317" s="78"/>
      <c r="E1317" s="12"/>
      <c r="F1317" s="79"/>
      <c r="G1317" s="78"/>
      <c r="H1317" s="80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7"/>
      <c r="B1318" s="105"/>
      <c r="C1318" s="77"/>
      <c r="D1318" s="78"/>
      <c r="E1318" s="12"/>
      <c r="F1318" s="79"/>
      <c r="G1318" s="78"/>
      <c r="H1318" s="80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7"/>
      <c r="B1319" s="105"/>
      <c r="C1319" s="77"/>
      <c r="D1319" s="78"/>
      <c r="E1319" s="12"/>
      <c r="F1319" s="79"/>
      <c r="G1319" s="78"/>
      <c r="H1319" s="80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7"/>
      <c r="B1320" s="105"/>
      <c r="C1320" s="77"/>
      <c r="D1320" s="78"/>
      <c r="E1320" s="12"/>
      <c r="F1320" s="79"/>
      <c r="G1320" s="78"/>
      <c r="H1320" s="80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7"/>
      <c r="B1321" s="105"/>
      <c r="C1321" s="77"/>
      <c r="D1321" s="78"/>
      <c r="E1321" s="12"/>
      <c r="F1321" s="79"/>
      <c r="G1321" s="78"/>
      <c r="H1321" s="80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7"/>
      <c r="B1322" s="105"/>
      <c r="C1322" s="77"/>
      <c r="D1322" s="78"/>
      <c r="E1322" s="12"/>
      <c r="F1322" s="79"/>
      <c r="G1322" s="78"/>
      <c r="H1322" s="80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7"/>
      <c r="B1323" s="105"/>
      <c r="C1323" s="77"/>
      <c r="D1323" s="78"/>
      <c r="E1323" s="12"/>
      <c r="F1323" s="79"/>
      <c r="G1323" s="78"/>
      <c r="H1323" s="80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7"/>
      <c r="B1324" s="105"/>
      <c r="C1324" s="77"/>
      <c r="D1324" s="78"/>
      <c r="E1324" s="12"/>
      <c r="F1324" s="79"/>
      <c r="G1324" s="78"/>
      <c r="H1324" s="80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7"/>
      <c r="B1325" s="105"/>
      <c r="C1325" s="77"/>
      <c r="D1325" s="78"/>
      <c r="E1325" s="12"/>
      <c r="F1325" s="79"/>
      <c r="G1325" s="78"/>
      <c r="H1325" s="80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7"/>
      <c r="B1326" s="105"/>
      <c r="C1326" s="77"/>
      <c r="D1326" s="78"/>
      <c r="E1326" s="12"/>
      <c r="F1326" s="79"/>
      <c r="G1326" s="78"/>
      <c r="H1326" s="80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7"/>
      <c r="B1327" s="105"/>
      <c r="C1327" s="77"/>
      <c r="D1327" s="78"/>
      <c r="E1327" s="12"/>
      <c r="F1327" s="79"/>
      <c r="G1327" s="78"/>
      <c r="H1327" s="80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7"/>
      <c r="B1328" s="105"/>
      <c r="C1328" s="77"/>
      <c r="D1328" s="78"/>
      <c r="E1328" s="12"/>
      <c r="F1328" s="79"/>
      <c r="G1328" s="78"/>
      <c r="H1328" s="80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7"/>
      <c r="B1329" s="105"/>
      <c r="C1329" s="77"/>
      <c r="D1329" s="78"/>
      <c r="E1329" s="12"/>
      <c r="F1329" s="79"/>
      <c r="G1329" s="78"/>
      <c r="H1329" s="80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7"/>
      <c r="B1330" s="105"/>
      <c r="C1330" s="77"/>
      <c r="D1330" s="78"/>
      <c r="E1330" s="12"/>
      <c r="F1330" s="79"/>
      <c r="G1330" s="78"/>
      <c r="H1330" s="80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7"/>
      <c r="B1331" s="105"/>
      <c r="C1331" s="77"/>
      <c r="D1331" s="78"/>
      <c r="E1331" s="12"/>
      <c r="F1331" s="79"/>
      <c r="G1331" s="78"/>
      <c r="H1331" s="80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7"/>
      <c r="B1332" s="105"/>
      <c r="C1332" s="77"/>
      <c r="D1332" s="78"/>
      <c r="E1332" s="12"/>
      <c r="F1332" s="79"/>
      <c r="G1332" s="78"/>
      <c r="H1332" s="80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7"/>
      <c r="B1333" s="105"/>
      <c r="C1333" s="77"/>
      <c r="D1333" s="78"/>
      <c r="E1333" s="12"/>
      <c r="F1333" s="79"/>
      <c r="G1333" s="78"/>
      <c r="H1333" s="80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7"/>
      <c r="B1334" s="105"/>
      <c r="C1334" s="77"/>
      <c r="D1334" s="78"/>
      <c r="E1334" s="12"/>
      <c r="F1334" s="79"/>
      <c r="G1334" s="78"/>
      <c r="H1334" s="80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7"/>
      <c r="B1335" s="105"/>
      <c r="C1335" s="77"/>
      <c r="D1335" s="78"/>
      <c r="E1335" s="12"/>
      <c r="F1335" s="79"/>
      <c r="G1335" s="78"/>
      <c r="H1335" s="80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7"/>
      <c r="B1336" s="105"/>
      <c r="C1336" s="77"/>
      <c r="D1336" s="78"/>
      <c r="E1336" s="12"/>
      <c r="F1336" s="79"/>
      <c r="G1336" s="78"/>
      <c r="H1336" s="80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7"/>
      <c r="B1337" s="105"/>
      <c r="C1337" s="77"/>
      <c r="D1337" s="78"/>
      <c r="E1337" s="12"/>
      <c r="F1337" s="79"/>
      <c r="G1337" s="78"/>
      <c r="H1337" s="80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7"/>
      <c r="B1338" s="105"/>
      <c r="C1338" s="77"/>
      <c r="D1338" s="78"/>
      <c r="E1338" s="12"/>
      <c r="F1338" s="79"/>
      <c r="G1338" s="78"/>
      <c r="H1338" s="80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7"/>
      <c r="B1339" s="105"/>
      <c r="C1339" s="77"/>
      <c r="D1339" s="78"/>
      <c r="E1339" s="12"/>
      <c r="F1339" s="79"/>
      <c r="G1339" s="78"/>
      <c r="H1339" s="80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7"/>
      <c r="B1340" s="105"/>
      <c r="C1340" s="77"/>
      <c r="D1340" s="78"/>
      <c r="E1340" s="12"/>
      <c r="F1340" s="79"/>
      <c r="G1340" s="78"/>
      <c r="H1340" s="80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7"/>
      <c r="B1341" s="105"/>
      <c r="C1341" s="77"/>
      <c r="D1341" s="78"/>
      <c r="E1341" s="12"/>
      <c r="F1341" s="79"/>
      <c r="G1341" s="78"/>
      <c r="H1341" s="80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7"/>
      <c r="B1342" s="105"/>
      <c r="C1342" s="77"/>
      <c r="D1342" s="78"/>
      <c r="E1342" s="12"/>
      <c r="F1342" s="79"/>
      <c r="G1342" s="78"/>
      <c r="H1342" s="80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7"/>
      <c r="B1343" s="105"/>
      <c r="C1343" s="77"/>
      <c r="D1343" s="78"/>
      <c r="E1343" s="12"/>
      <c r="F1343" s="79"/>
      <c r="G1343" s="78"/>
      <c r="H1343" s="80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7"/>
      <c r="B1344" s="105"/>
      <c r="C1344" s="77"/>
      <c r="D1344" s="78"/>
      <c r="E1344" s="12"/>
      <c r="F1344" s="79"/>
      <c r="G1344" s="78"/>
      <c r="H1344" s="80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7"/>
      <c r="B1345" s="105"/>
      <c r="C1345" s="77"/>
      <c r="D1345" s="78"/>
      <c r="E1345" s="12"/>
      <c r="F1345" s="79"/>
      <c r="G1345" s="78"/>
      <c r="H1345" s="80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7"/>
      <c r="B1346" s="105"/>
      <c r="C1346" s="77"/>
      <c r="D1346" s="78"/>
      <c r="E1346" s="12"/>
      <c r="F1346" s="79"/>
      <c r="G1346" s="78"/>
      <c r="H1346" s="80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7"/>
      <c r="B1347" s="105"/>
      <c r="C1347" s="77"/>
      <c r="D1347" s="78"/>
      <c r="E1347" s="12"/>
      <c r="F1347" s="79"/>
      <c r="G1347" s="78"/>
      <c r="H1347" s="80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7"/>
      <c r="B1348" s="105"/>
      <c r="C1348" s="77"/>
      <c r="D1348" s="78"/>
      <c r="E1348" s="12"/>
      <c r="F1348" s="79"/>
      <c r="G1348" s="78"/>
      <c r="H1348" s="80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7"/>
      <c r="B1349" s="105"/>
      <c r="C1349" s="77"/>
      <c r="D1349" s="78"/>
      <c r="E1349" s="12"/>
      <c r="F1349" s="79"/>
      <c r="G1349" s="78"/>
      <c r="H1349" s="80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7"/>
      <c r="B1350" s="105"/>
      <c r="C1350" s="77"/>
      <c r="D1350" s="78"/>
      <c r="E1350" s="12"/>
      <c r="F1350" s="79"/>
      <c r="G1350" s="78"/>
      <c r="H1350" s="80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7"/>
      <c r="B1351" s="105"/>
      <c r="C1351" s="77"/>
      <c r="D1351" s="78"/>
      <c r="E1351" s="12"/>
      <c r="F1351" s="79"/>
      <c r="G1351" s="78"/>
      <c r="H1351" s="80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7"/>
      <c r="B1352" s="105"/>
      <c r="C1352" s="77"/>
      <c r="D1352" s="78"/>
      <c r="E1352" s="12"/>
      <c r="F1352" s="79"/>
      <c r="G1352" s="78"/>
      <c r="H1352" s="80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7"/>
      <c r="B1353" s="105"/>
      <c r="C1353" s="77"/>
      <c r="D1353" s="78"/>
      <c r="E1353" s="12"/>
      <c r="F1353" s="79"/>
      <c r="G1353" s="78"/>
      <c r="H1353" s="80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7"/>
      <c r="B1354" s="105"/>
      <c r="C1354" s="77"/>
      <c r="D1354" s="78"/>
      <c r="E1354" s="12"/>
      <c r="F1354" s="79"/>
      <c r="G1354" s="78"/>
      <c r="H1354" s="80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7"/>
      <c r="B1355" s="105"/>
      <c r="C1355" s="77"/>
      <c r="D1355" s="78"/>
      <c r="E1355" s="12"/>
      <c r="F1355" s="79"/>
      <c r="G1355" s="78"/>
      <c r="H1355" s="80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7"/>
      <c r="B1356" s="105"/>
      <c r="C1356" s="77"/>
      <c r="D1356" s="78"/>
      <c r="E1356" s="12"/>
      <c r="F1356" s="79"/>
      <c r="G1356" s="78"/>
      <c r="H1356" s="80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7"/>
      <c r="B1357" s="105"/>
      <c r="C1357" s="77"/>
      <c r="D1357" s="78"/>
      <c r="E1357" s="12"/>
      <c r="F1357" s="79"/>
      <c r="G1357" s="78"/>
      <c r="H1357" s="80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7"/>
      <c r="B1358" s="105"/>
      <c r="C1358" s="77"/>
      <c r="D1358" s="78"/>
      <c r="E1358" s="12"/>
      <c r="F1358" s="79"/>
      <c r="G1358" s="78"/>
      <c r="H1358" s="80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7"/>
      <c r="B1359" s="105"/>
      <c r="C1359" s="77"/>
      <c r="D1359" s="78"/>
      <c r="E1359" s="12"/>
      <c r="F1359" s="79"/>
      <c r="G1359" s="78"/>
      <c r="H1359" s="80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7"/>
      <c r="B1360" s="105"/>
      <c r="C1360" s="77"/>
      <c r="D1360" s="78"/>
      <c r="E1360" s="12"/>
      <c r="F1360" s="79"/>
      <c r="G1360" s="78"/>
      <c r="H1360" s="80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7"/>
      <c r="B1361" s="105"/>
      <c r="C1361" s="77"/>
      <c r="D1361" s="78"/>
      <c r="E1361" s="12"/>
      <c r="F1361" s="79"/>
      <c r="G1361" s="78"/>
      <c r="H1361" s="80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7"/>
      <c r="B1362" s="105"/>
      <c r="C1362" s="77"/>
      <c r="D1362" s="78"/>
      <c r="E1362" s="12"/>
      <c r="F1362" s="79"/>
      <c r="G1362" s="78"/>
      <c r="H1362" s="80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7"/>
      <c r="B1363" s="105"/>
      <c r="C1363" s="77"/>
      <c r="D1363" s="78"/>
      <c r="E1363" s="12"/>
      <c r="F1363" s="79"/>
      <c r="G1363" s="78"/>
      <c r="H1363" s="80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7"/>
      <c r="B1364" s="105"/>
      <c r="C1364" s="77"/>
      <c r="D1364" s="78"/>
      <c r="E1364" s="12"/>
      <c r="F1364" s="79"/>
      <c r="G1364" s="78"/>
      <c r="H1364" s="80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7"/>
      <c r="B1365" s="105"/>
      <c r="C1365" s="77"/>
      <c r="D1365" s="78"/>
      <c r="E1365" s="12"/>
      <c r="F1365" s="79"/>
      <c r="G1365" s="78"/>
      <c r="H1365" s="80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7"/>
      <c r="B1366" s="105"/>
      <c r="C1366" s="77"/>
      <c r="D1366" s="78"/>
      <c r="E1366" s="12"/>
      <c r="F1366" s="79"/>
      <c r="G1366" s="78"/>
      <c r="H1366" s="80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7"/>
      <c r="B1367" s="105"/>
      <c r="C1367" s="77"/>
      <c r="D1367" s="78"/>
      <c r="E1367" s="12"/>
      <c r="F1367" s="79"/>
      <c r="G1367" s="78"/>
      <c r="H1367" s="80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7"/>
      <c r="B1368" s="105"/>
      <c r="C1368" s="77"/>
      <c r="D1368" s="78"/>
      <c r="E1368" s="12"/>
      <c r="F1368" s="79"/>
      <c r="G1368" s="78"/>
      <c r="H1368" s="80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7"/>
      <c r="B1369" s="105"/>
      <c r="C1369" s="77"/>
      <c r="D1369" s="78"/>
      <c r="E1369" s="12"/>
      <c r="F1369" s="79"/>
      <c r="G1369" s="78"/>
      <c r="H1369" s="80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7"/>
      <c r="B1370" s="105"/>
      <c r="C1370" s="77"/>
      <c r="D1370" s="78"/>
      <c r="E1370" s="12"/>
      <c r="F1370" s="79"/>
      <c r="G1370" s="78"/>
      <c r="H1370" s="80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7"/>
      <c r="B1371" s="105"/>
      <c r="C1371" s="77"/>
      <c r="D1371" s="78"/>
      <c r="E1371" s="12"/>
      <c r="F1371" s="79"/>
      <c r="G1371" s="78"/>
      <c r="H1371" s="80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7"/>
      <c r="B1372" s="105"/>
      <c r="C1372" s="77"/>
      <c r="D1372" s="78"/>
      <c r="E1372" s="12"/>
      <c r="F1372" s="79"/>
      <c r="G1372" s="78"/>
      <c r="H1372" s="80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7"/>
      <c r="B1373" s="105"/>
      <c r="C1373" s="77"/>
      <c r="D1373" s="78"/>
      <c r="E1373" s="12"/>
      <c r="F1373" s="79"/>
      <c r="G1373" s="78"/>
      <c r="H1373" s="80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7"/>
      <c r="B1374" s="105"/>
      <c r="C1374" s="77"/>
      <c r="D1374" s="78"/>
      <c r="E1374" s="12"/>
      <c r="F1374" s="79"/>
      <c r="G1374" s="78"/>
      <c r="H1374" s="80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7"/>
      <c r="B1375" s="105"/>
      <c r="C1375" s="77"/>
      <c r="D1375" s="78"/>
      <c r="E1375" s="12"/>
      <c r="F1375" s="79"/>
      <c r="G1375" s="78"/>
      <c r="H1375" s="80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7"/>
      <c r="B1376" s="105"/>
      <c r="C1376" s="77"/>
      <c r="D1376" s="78"/>
      <c r="E1376" s="12"/>
      <c r="F1376" s="79"/>
      <c r="G1376" s="78"/>
      <c r="H1376" s="80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7"/>
      <c r="B1377" s="105"/>
      <c r="C1377" s="77"/>
      <c r="D1377" s="78"/>
      <c r="E1377" s="12"/>
      <c r="F1377" s="79"/>
      <c r="G1377" s="78"/>
      <c r="H1377" s="80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7"/>
      <c r="B1378" s="105"/>
      <c r="C1378" s="77"/>
      <c r="D1378" s="78"/>
      <c r="E1378" s="12"/>
      <c r="F1378" s="79"/>
      <c r="G1378" s="78"/>
      <c r="H1378" s="80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7"/>
      <c r="B1379" s="105"/>
      <c r="C1379" s="77"/>
      <c r="D1379" s="78"/>
      <c r="E1379" s="12"/>
      <c r="F1379" s="79"/>
      <c r="G1379" s="78"/>
      <c r="H1379" s="80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7"/>
      <c r="B1380" s="105"/>
      <c r="C1380" s="77"/>
      <c r="D1380" s="78"/>
      <c r="E1380" s="12"/>
      <c r="F1380" s="79"/>
      <c r="G1380" s="78"/>
      <c r="H1380" s="80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7"/>
      <c r="B1381" s="105"/>
      <c r="C1381" s="77"/>
      <c r="D1381" s="78"/>
      <c r="E1381" s="12"/>
      <c r="F1381" s="79"/>
      <c r="G1381" s="78"/>
      <c r="H1381" s="80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7"/>
      <c r="B1382" s="105"/>
      <c r="C1382" s="77"/>
      <c r="D1382" s="78"/>
      <c r="E1382" s="12"/>
      <c r="F1382" s="79"/>
      <c r="G1382" s="78"/>
      <c r="H1382" s="80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7"/>
      <c r="B1383" s="105"/>
      <c r="C1383" s="77"/>
      <c r="D1383" s="78"/>
      <c r="E1383" s="12"/>
      <c r="F1383" s="79"/>
      <c r="G1383" s="78"/>
      <c r="H1383" s="80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7"/>
      <c r="B1384" s="105"/>
      <c r="C1384" s="77"/>
      <c r="D1384" s="78"/>
      <c r="E1384" s="12"/>
      <c r="F1384" s="79"/>
      <c r="G1384" s="78"/>
      <c r="H1384" s="80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7"/>
      <c r="B1385" s="105"/>
      <c r="C1385" s="77"/>
      <c r="D1385" s="78"/>
      <c r="E1385" s="12"/>
      <c r="F1385" s="79"/>
      <c r="G1385" s="78"/>
      <c r="H1385" s="80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7"/>
      <c r="B1386" s="105"/>
      <c r="C1386" s="77"/>
      <c r="D1386" s="78"/>
      <c r="E1386" s="12"/>
      <c r="F1386" s="79"/>
      <c r="G1386" s="78"/>
      <c r="H1386" s="80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7"/>
      <c r="B1387" s="105"/>
      <c r="C1387" s="77"/>
      <c r="D1387" s="78"/>
      <c r="E1387" s="12"/>
      <c r="F1387" s="79"/>
      <c r="G1387" s="78"/>
      <c r="H1387" s="80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7"/>
      <c r="B1388" s="105"/>
      <c r="C1388" s="77"/>
      <c r="D1388" s="78"/>
      <c r="E1388" s="12"/>
      <c r="F1388" s="79"/>
      <c r="G1388" s="78"/>
      <c r="H1388" s="80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7"/>
      <c r="B1389" s="105"/>
      <c r="C1389" s="77"/>
      <c r="D1389" s="78"/>
      <c r="E1389" s="12"/>
      <c r="F1389" s="79"/>
      <c r="G1389" s="78"/>
      <c r="H1389" s="80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7"/>
      <c r="B1390" s="105"/>
      <c r="C1390" s="77"/>
      <c r="D1390" s="78"/>
      <c r="E1390" s="12"/>
      <c r="F1390" s="79"/>
      <c r="G1390" s="78"/>
      <c r="H1390" s="80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7"/>
      <c r="B1391" s="105"/>
      <c r="C1391" s="77"/>
      <c r="D1391" s="78"/>
      <c r="E1391" s="12"/>
      <c r="F1391" s="79"/>
      <c r="G1391" s="78"/>
      <c r="H1391" s="80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7"/>
      <c r="B1392" s="105"/>
      <c r="C1392" s="77"/>
      <c r="D1392" s="78"/>
      <c r="E1392" s="12"/>
      <c r="F1392" s="79"/>
      <c r="G1392" s="78"/>
      <c r="H1392" s="80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7"/>
      <c r="B1393" s="105"/>
      <c r="C1393" s="77"/>
      <c r="D1393" s="78"/>
      <c r="E1393" s="12"/>
      <c r="F1393" s="79"/>
      <c r="G1393" s="78"/>
      <c r="H1393" s="80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7"/>
      <c r="B1394" s="105"/>
      <c r="C1394" s="77"/>
      <c r="D1394" s="78"/>
      <c r="E1394" s="12"/>
      <c r="F1394" s="79"/>
      <c r="G1394" s="78"/>
      <c r="H1394" s="80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7"/>
      <c r="B1395" s="105"/>
      <c r="C1395" s="77"/>
      <c r="D1395" s="78"/>
      <c r="E1395" s="12"/>
      <c r="F1395" s="79"/>
      <c r="G1395" s="78"/>
      <c r="H1395" s="80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7"/>
      <c r="B1396" s="105"/>
      <c r="C1396" s="77"/>
      <c r="D1396" s="78"/>
      <c r="E1396" s="12"/>
      <c r="F1396" s="79"/>
      <c r="G1396" s="78"/>
      <c r="H1396" s="80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7"/>
      <c r="B1397" s="105"/>
      <c r="C1397" s="77"/>
      <c r="D1397" s="78"/>
      <c r="E1397" s="12"/>
      <c r="F1397" s="79"/>
      <c r="G1397" s="78"/>
      <c r="H1397" s="80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7"/>
      <c r="B1398" s="105"/>
      <c r="C1398" s="77"/>
      <c r="D1398" s="78"/>
      <c r="E1398" s="12"/>
      <c r="F1398" s="79"/>
      <c r="G1398" s="78"/>
      <c r="H1398" s="80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7"/>
      <c r="B1399" s="105"/>
      <c r="C1399" s="77"/>
      <c r="D1399" s="78"/>
      <c r="E1399" s="12"/>
      <c r="F1399" s="79"/>
      <c r="G1399" s="78"/>
      <c r="H1399" s="80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7"/>
      <c r="B1400" s="105"/>
      <c r="C1400" s="77"/>
      <c r="D1400" s="78"/>
      <c r="E1400" s="12"/>
      <c r="F1400" s="79"/>
      <c r="G1400" s="78"/>
      <c r="H1400" s="80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7"/>
      <c r="B1401" s="105"/>
      <c r="C1401" s="77"/>
      <c r="D1401" s="78"/>
      <c r="E1401" s="12"/>
      <c r="F1401" s="79"/>
      <c r="G1401" s="78"/>
      <c r="H1401" s="80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7"/>
      <c r="B1402" s="105"/>
      <c r="C1402" s="77"/>
      <c r="D1402" s="78"/>
      <c r="E1402" s="12"/>
      <c r="F1402" s="79"/>
      <c r="G1402" s="78"/>
      <c r="H1402" s="80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7"/>
      <c r="B1403" s="105"/>
      <c r="C1403" s="77"/>
      <c r="D1403" s="78"/>
      <c r="E1403" s="12"/>
      <c r="F1403" s="79"/>
      <c r="G1403" s="78"/>
      <c r="H1403" s="80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7"/>
      <c r="B1404" s="105"/>
      <c r="C1404" s="77"/>
      <c r="D1404" s="78"/>
      <c r="E1404" s="12"/>
      <c r="F1404" s="79"/>
      <c r="G1404" s="78"/>
      <c r="H1404" s="80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7"/>
      <c r="B1405" s="105"/>
      <c r="C1405" s="77"/>
      <c r="D1405" s="78"/>
      <c r="E1405" s="12"/>
      <c r="F1405" s="79"/>
      <c r="G1405" s="78"/>
      <c r="H1405" s="80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7"/>
      <c r="B1406" s="105"/>
      <c r="C1406" s="77"/>
      <c r="D1406" s="78"/>
      <c r="E1406" s="12"/>
      <c r="F1406" s="79"/>
      <c r="G1406" s="78"/>
      <c r="H1406" s="80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7"/>
      <c r="B1407" s="105"/>
      <c r="C1407" s="77"/>
      <c r="D1407" s="78"/>
      <c r="E1407" s="12"/>
      <c r="F1407" s="79"/>
      <c r="G1407" s="78"/>
      <c r="H1407" s="80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7"/>
      <c r="B1408" s="105"/>
      <c r="C1408" s="77"/>
      <c r="D1408" s="78"/>
      <c r="E1408" s="12"/>
      <c r="F1408" s="79"/>
      <c r="G1408" s="78"/>
      <c r="H1408" s="80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7"/>
      <c r="B1409" s="105"/>
      <c r="C1409" s="77"/>
      <c r="D1409" s="78"/>
      <c r="E1409" s="12"/>
      <c r="F1409" s="79"/>
      <c r="G1409" s="78"/>
      <c r="H1409" s="80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7"/>
      <c r="B1410" s="105"/>
      <c r="C1410" s="77"/>
      <c r="D1410" s="78"/>
      <c r="E1410" s="12"/>
      <c r="F1410" s="79"/>
      <c r="G1410" s="78"/>
      <c r="H1410" s="80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7"/>
      <c r="B1411" s="105"/>
      <c r="C1411" s="77"/>
      <c r="D1411" s="78"/>
      <c r="E1411" s="12"/>
      <c r="F1411" s="79"/>
      <c r="G1411" s="78"/>
      <c r="H1411" s="80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7"/>
      <c r="B1412" s="105"/>
      <c r="C1412" s="77"/>
      <c r="D1412" s="78"/>
      <c r="E1412" s="12"/>
      <c r="F1412" s="79"/>
      <c r="G1412" s="78"/>
      <c r="H1412" s="80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7"/>
      <c r="B1413" s="105"/>
      <c r="C1413" s="77"/>
      <c r="D1413" s="78"/>
      <c r="E1413" s="12"/>
      <c r="F1413" s="79"/>
      <c r="G1413" s="78"/>
      <c r="H1413" s="80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7"/>
      <c r="B1414" s="105"/>
      <c r="C1414" s="77"/>
      <c r="D1414" s="78"/>
      <c r="E1414" s="12"/>
      <c r="F1414" s="79"/>
      <c r="G1414" s="78"/>
      <c r="H1414" s="80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7"/>
      <c r="B1415" s="105"/>
      <c r="C1415" s="77"/>
      <c r="D1415" s="78"/>
      <c r="E1415" s="12"/>
      <c r="F1415" s="79"/>
      <c r="G1415" s="78"/>
      <c r="H1415" s="80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7"/>
      <c r="B1416" s="105"/>
      <c r="C1416" s="77"/>
      <c r="D1416" s="78"/>
      <c r="E1416" s="12"/>
      <c r="F1416" s="79"/>
      <c r="G1416" s="78"/>
      <c r="H1416" s="80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7"/>
      <c r="B1417" s="105"/>
      <c r="C1417" s="77"/>
      <c r="D1417" s="78"/>
      <c r="E1417" s="12"/>
      <c r="F1417" s="79"/>
      <c r="G1417" s="78"/>
      <c r="H1417" s="80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7"/>
      <c r="B1418" s="105"/>
      <c r="C1418" s="77"/>
      <c r="D1418" s="78"/>
      <c r="E1418" s="12"/>
      <c r="F1418" s="79"/>
      <c r="G1418" s="78"/>
      <c r="H1418" s="80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7"/>
      <c r="B1419" s="105"/>
      <c r="C1419" s="77"/>
      <c r="D1419" s="78"/>
      <c r="E1419" s="12"/>
      <c r="F1419" s="79"/>
      <c r="G1419" s="78"/>
      <c r="H1419" s="80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7"/>
      <c r="B1420" s="105"/>
      <c r="C1420" s="77"/>
      <c r="D1420" s="78"/>
      <c r="E1420" s="12"/>
      <c r="F1420" s="79"/>
      <c r="G1420" s="78"/>
      <c r="H1420" s="80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7"/>
      <c r="B1421" s="105"/>
      <c r="C1421" s="77"/>
      <c r="D1421" s="78"/>
      <c r="E1421" s="12"/>
      <c r="F1421" s="79"/>
      <c r="G1421" s="78"/>
      <c r="H1421" s="80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7"/>
      <c r="B1422" s="105"/>
      <c r="C1422" s="77"/>
      <c r="D1422" s="78"/>
      <c r="E1422" s="12"/>
      <c r="F1422" s="79"/>
      <c r="G1422" s="78"/>
      <c r="H1422" s="80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7"/>
      <c r="B1423" s="105"/>
      <c r="C1423" s="77"/>
      <c r="D1423" s="78"/>
      <c r="E1423" s="12"/>
      <c r="F1423" s="79"/>
      <c r="G1423" s="78"/>
      <c r="H1423" s="80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7"/>
      <c r="B1424" s="105"/>
      <c r="C1424" s="77"/>
      <c r="D1424" s="78"/>
      <c r="E1424" s="12"/>
      <c r="F1424" s="79"/>
      <c r="G1424" s="78"/>
      <c r="H1424" s="80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7"/>
      <c r="B1425" s="105"/>
      <c r="C1425" s="77"/>
      <c r="D1425" s="78"/>
      <c r="E1425" s="12"/>
      <c r="F1425" s="79"/>
      <c r="G1425" s="78"/>
      <c r="H1425" s="80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7"/>
      <c r="B1426" s="105"/>
      <c r="C1426" s="77"/>
      <c r="D1426" s="78"/>
      <c r="E1426" s="12"/>
      <c r="F1426" s="79"/>
      <c r="G1426" s="78"/>
      <c r="H1426" s="80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7"/>
      <c r="B1427" s="105"/>
      <c r="C1427" s="77"/>
      <c r="D1427" s="78"/>
      <c r="E1427" s="12"/>
      <c r="F1427" s="79"/>
      <c r="G1427" s="78"/>
      <c r="H1427" s="80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7"/>
      <c r="B1428" s="105"/>
      <c r="C1428" s="77"/>
      <c r="D1428" s="78"/>
      <c r="E1428" s="12"/>
      <c r="F1428" s="79"/>
      <c r="G1428" s="78"/>
      <c r="H1428" s="80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7"/>
      <c r="B1429" s="105"/>
      <c r="C1429" s="77"/>
      <c r="D1429" s="78"/>
      <c r="E1429" s="12"/>
      <c r="F1429" s="79"/>
      <c r="G1429" s="78"/>
      <c r="H1429" s="80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7"/>
      <c r="B1430" s="105"/>
      <c r="C1430" s="77"/>
      <c r="D1430" s="78"/>
      <c r="E1430" s="12"/>
      <c r="F1430" s="79"/>
      <c r="G1430" s="78"/>
      <c r="H1430" s="80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7"/>
      <c r="B1431" s="105"/>
      <c r="C1431" s="77"/>
      <c r="D1431" s="78"/>
      <c r="E1431" s="12"/>
      <c r="F1431" s="79"/>
      <c r="G1431" s="78"/>
      <c r="H1431" s="80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7"/>
      <c r="B1432" s="105"/>
      <c r="C1432" s="77"/>
      <c r="D1432" s="78"/>
      <c r="E1432" s="12"/>
      <c r="F1432" s="79"/>
      <c r="G1432" s="78"/>
      <c r="H1432" s="80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7"/>
      <c r="B1433" s="105"/>
      <c r="C1433" s="77"/>
      <c r="D1433" s="78"/>
      <c r="E1433" s="12"/>
      <c r="F1433" s="79"/>
      <c r="G1433" s="78"/>
      <c r="H1433" s="80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7"/>
      <c r="B1434" s="105"/>
      <c r="C1434" s="77"/>
      <c r="D1434" s="78"/>
      <c r="E1434" s="12"/>
      <c r="F1434" s="79"/>
      <c r="G1434" s="78"/>
      <c r="H1434" s="80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7"/>
      <c r="B1435" s="105"/>
      <c r="C1435" s="77"/>
      <c r="D1435" s="78"/>
      <c r="E1435" s="12"/>
      <c r="F1435" s="79"/>
      <c r="G1435" s="78"/>
      <c r="H1435" s="80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7"/>
      <c r="B1436" s="105"/>
      <c r="C1436" s="77"/>
      <c r="D1436" s="78"/>
      <c r="E1436" s="12"/>
      <c r="F1436" s="79"/>
      <c r="G1436" s="78"/>
      <c r="H1436" s="80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7"/>
      <c r="B1437" s="105"/>
      <c r="C1437" s="77"/>
      <c r="D1437" s="78"/>
      <c r="E1437" s="12"/>
      <c r="F1437" s="79"/>
      <c r="G1437" s="78"/>
      <c r="H1437" s="80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7"/>
      <c r="B1438" s="105"/>
      <c r="C1438" s="77"/>
      <c r="D1438" s="78"/>
      <c r="E1438" s="12"/>
      <c r="F1438" s="79"/>
      <c r="G1438" s="78"/>
      <c r="H1438" s="80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7"/>
      <c r="B1439" s="105"/>
      <c r="C1439" s="77"/>
      <c r="D1439" s="78"/>
      <c r="E1439" s="12"/>
      <c r="F1439" s="79"/>
      <c r="G1439" s="78"/>
      <c r="H1439" s="80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7"/>
      <c r="B1440" s="105"/>
      <c r="C1440" s="77"/>
      <c r="D1440" s="78"/>
      <c r="E1440" s="12"/>
      <c r="F1440" s="79"/>
      <c r="G1440" s="78"/>
      <c r="H1440" s="80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7"/>
      <c r="B1441" s="105"/>
      <c r="C1441" s="77"/>
      <c r="D1441" s="78"/>
      <c r="E1441" s="12"/>
      <c r="F1441" s="79"/>
      <c r="G1441" s="78"/>
      <c r="H1441" s="80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7"/>
      <c r="B1442" s="105"/>
      <c r="C1442" s="77"/>
      <c r="D1442" s="78"/>
      <c r="E1442" s="12"/>
      <c r="F1442" s="79"/>
      <c r="G1442" s="78"/>
      <c r="H1442" s="80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7"/>
      <c r="B1443" s="105"/>
      <c r="C1443" s="77"/>
      <c r="D1443" s="78"/>
      <c r="E1443" s="12"/>
      <c r="F1443" s="79"/>
      <c r="G1443" s="78"/>
      <c r="H1443" s="80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7"/>
      <c r="B1444" s="105"/>
      <c r="C1444" s="77"/>
      <c r="D1444" s="78"/>
      <c r="E1444" s="12"/>
      <c r="F1444" s="79"/>
      <c r="G1444" s="78"/>
      <c r="H1444" s="80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7"/>
      <c r="B1445" s="105"/>
      <c r="C1445" s="77"/>
      <c r="D1445" s="78"/>
      <c r="E1445" s="12"/>
      <c r="F1445" s="79"/>
      <c r="G1445" s="78"/>
      <c r="H1445" s="80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7"/>
      <c r="B1446" s="105"/>
      <c r="C1446" s="77"/>
      <c r="D1446" s="78"/>
      <c r="E1446" s="12"/>
      <c r="F1446" s="79"/>
      <c r="G1446" s="78"/>
      <c r="H1446" s="80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7"/>
      <c r="B1447" s="105"/>
      <c r="C1447" s="77"/>
      <c r="D1447" s="78"/>
      <c r="E1447" s="12"/>
      <c r="F1447" s="79"/>
      <c r="G1447" s="78"/>
      <c r="H1447" s="80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7"/>
      <c r="B1448" s="105"/>
      <c r="C1448" s="77"/>
      <c r="D1448" s="78"/>
      <c r="E1448" s="12"/>
      <c r="F1448" s="79"/>
      <c r="G1448" s="78"/>
      <c r="H1448" s="80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7"/>
      <c r="B1449" s="105"/>
      <c r="C1449" s="77"/>
      <c r="D1449" s="78"/>
      <c r="E1449" s="12"/>
      <c r="F1449" s="79"/>
      <c r="G1449" s="78"/>
      <c r="H1449" s="80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7"/>
      <c r="B1450" s="105"/>
      <c r="C1450" s="77"/>
      <c r="D1450" s="78"/>
      <c r="E1450" s="12"/>
      <c r="F1450" s="79"/>
      <c r="G1450" s="78"/>
      <c r="H1450" s="80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7"/>
      <c r="B1451" s="105"/>
      <c r="C1451" s="77"/>
      <c r="D1451" s="78"/>
      <c r="E1451" s="12"/>
      <c r="F1451" s="79"/>
      <c r="G1451" s="78"/>
      <c r="H1451" s="80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7"/>
      <c r="B1452" s="105"/>
      <c r="C1452" s="77"/>
      <c r="D1452" s="78"/>
      <c r="E1452" s="12"/>
      <c r="F1452" s="79"/>
      <c r="G1452" s="78"/>
      <c r="H1452" s="80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7"/>
      <c r="B1453" s="105"/>
      <c r="C1453" s="77"/>
      <c r="D1453" s="78"/>
      <c r="E1453" s="12"/>
      <c r="F1453" s="79"/>
      <c r="G1453" s="78"/>
      <c r="H1453" s="80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7"/>
      <c r="B1454" s="105"/>
      <c r="C1454" s="77"/>
      <c r="D1454" s="78"/>
      <c r="E1454" s="12"/>
      <c r="F1454" s="79"/>
      <c r="G1454" s="78"/>
      <c r="H1454" s="80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7"/>
      <c r="B1455" s="105"/>
      <c r="C1455" s="77"/>
      <c r="D1455" s="78"/>
      <c r="E1455" s="12"/>
      <c r="F1455" s="79"/>
      <c r="G1455" s="78"/>
      <c r="H1455" s="80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7"/>
      <c r="B1456" s="105"/>
      <c r="C1456" s="77"/>
      <c r="D1456" s="78"/>
      <c r="E1456" s="12"/>
      <c r="F1456" s="79"/>
      <c r="G1456" s="78"/>
      <c r="H1456" s="80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7"/>
      <c r="B1457" s="105"/>
      <c r="C1457" s="77"/>
      <c r="D1457" s="78"/>
      <c r="E1457" s="12"/>
      <c r="F1457" s="79"/>
      <c r="G1457" s="78"/>
      <c r="H1457" s="80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7"/>
      <c r="B1458" s="105"/>
      <c r="C1458" s="77"/>
      <c r="D1458" s="78"/>
      <c r="E1458" s="12"/>
      <c r="F1458" s="79"/>
      <c r="G1458" s="78"/>
      <c r="H1458" s="80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7"/>
      <c r="B1459" s="105"/>
      <c r="C1459" s="77"/>
      <c r="D1459" s="78"/>
      <c r="E1459" s="12"/>
      <c r="F1459" s="79"/>
      <c r="G1459" s="78"/>
      <c r="H1459" s="80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7"/>
      <c r="B1460" s="105"/>
      <c r="C1460" s="77"/>
      <c r="D1460" s="78"/>
      <c r="E1460" s="12"/>
      <c r="F1460" s="79"/>
      <c r="G1460" s="78"/>
      <c r="H1460" s="80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7"/>
      <c r="B1461" s="105"/>
      <c r="C1461" s="77"/>
      <c r="D1461" s="78"/>
      <c r="E1461" s="12"/>
      <c r="F1461" s="79"/>
      <c r="G1461" s="78"/>
      <c r="H1461" s="80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7"/>
      <c r="B1462" s="105"/>
      <c r="C1462" s="77"/>
      <c r="D1462" s="78"/>
      <c r="E1462" s="12"/>
      <c r="F1462" s="79"/>
      <c r="G1462" s="78"/>
      <c r="H1462" s="80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7"/>
      <c r="B1463" s="105"/>
      <c r="C1463" s="77"/>
      <c r="D1463" s="78"/>
      <c r="E1463" s="12"/>
      <c r="F1463" s="79"/>
      <c r="G1463" s="78"/>
      <c r="H1463" s="80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7"/>
      <c r="B1464" s="105"/>
      <c r="C1464" s="77"/>
      <c r="D1464" s="78"/>
      <c r="E1464" s="12"/>
      <c r="F1464" s="79"/>
      <c r="G1464" s="78"/>
      <c r="H1464" s="80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7"/>
      <c r="B1465" s="105"/>
      <c r="C1465" s="77"/>
      <c r="D1465" s="78"/>
      <c r="E1465" s="12"/>
      <c r="F1465" s="79"/>
      <c r="G1465" s="78"/>
      <c r="H1465" s="80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7"/>
      <c r="B1466" s="105"/>
      <c r="C1466" s="77"/>
      <c r="D1466" s="78"/>
      <c r="E1466" s="12"/>
      <c r="F1466" s="79"/>
      <c r="G1466" s="78"/>
      <c r="H1466" s="80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7"/>
      <c r="B1467" s="105"/>
      <c r="C1467" s="77"/>
      <c r="D1467" s="78"/>
      <c r="E1467" s="12"/>
      <c r="F1467" s="79"/>
      <c r="G1467" s="78"/>
      <c r="H1467" s="80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7"/>
      <c r="B1468" s="105"/>
      <c r="C1468" s="77"/>
      <c r="D1468" s="78"/>
      <c r="E1468" s="12"/>
      <c r="F1468" s="79"/>
      <c r="G1468" s="78"/>
      <c r="H1468" s="80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7"/>
      <c r="B1469" s="105"/>
      <c r="C1469" s="77"/>
      <c r="D1469" s="78"/>
      <c r="E1469" s="12"/>
      <c r="F1469" s="79"/>
      <c r="G1469" s="78"/>
      <c r="H1469" s="80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7"/>
      <c r="B1470" s="105"/>
      <c r="C1470" s="77"/>
      <c r="D1470" s="78"/>
      <c r="E1470" s="12"/>
      <c r="F1470" s="79"/>
      <c r="G1470" s="78"/>
      <c r="H1470" s="80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7"/>
      <c r="B1471" s="105"/>
      <c r="C1471" s="77"/>
      <c r="D1471" s="78"/>
      <c r="E1471" s="12"/>
      <c r="F1471" s="79"/>
      <c r="G1471" s="78"/>
      <c r="H1471" s="80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7"/>
      <c r="B1472" s="105"/>
      <c r="C1472" s="77"/>
      <c r="D1472" s="78"/>
      <c r="E1472" s="12"/>
      <c r="F1472" s="79"/>
      <c r="G1472" s="78"/>
      <c r="H1472" s="80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7"/>
      <c r="B1473" s="105"/>
      <c r="C1473" s="77"/>
      <c r="D1473" s="78"/>
      <c r="E1473" s="12"/>
      <c r="F1473" s="79"/>
      <c r="G1473" s="78"/>
      <c r="H1473" s="80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7"/>
      <c r="B1474" s="105"/>
      <c r="C1474" s="77"/>
      <c r="D1474" s="78"/>
      <c r="E1474" s="12"/>
      <c r="F1474" s="79"/>
      <c r="G1474" s="78"/>
      <c r="H1474" s="80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7"/>
      <c r="B1475" s="105"/>
      <c r="C1475" s="77"/>
      <c r="D1475" s="78"/>
      <c r="E1475" s="12"/>
      <c r="F1475" s="79"/>
      <c r="G1475" s="78"/>
      <c r="H1475" s="80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7"/>
      <c r="B1476" s="105"/>
      <c r="C1476" s="77"/>
      <c r="D1476" s="78"/>
      <c r="E1476" s="12"/>
      <c r="F1476" s="79"/>
      <c r="G1476" s="78"/>
      <c r="H1476" s="80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7"/>
      <c r="B1477" s="105"/>
      <c r="C1477" s="77"/>
      <c r="D1477" s="78"/>
      <c r="E1477" s="12"/>
      <c r="F1477" s="79"/>
      <c r="G1477" s="78"/>
      <c r="H1477" s="80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7"/>
      <c r="B1478" s="105"/>
      <c r="C1478" s="77"/>
      <c r="D1478" s="78"/>
      <c r="E1478" s="12"/>
      <c r="F1478" s="79"/>
      <c r="G1478" s="78"/>
      <c r="H1478" s="80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7"/>
      <c r="B1479" s="105"/>
      <c r="C1479" s="77"/>
      <c r="D1479" s="78"/>
      <c r="E1479" s="12"/>
      <c r="F1479" s="79"/>
      <c r="G1479" s="78"/>
      <c r="H1479" s="80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7"/>
      <c r="B1480" s="105"/>
      <c r="C1480" s="77"/>
      <c r="D1480" s="78"/>
      <c r="E1480" s="12"/>
      <c r="F1480" s="79"/>
      <c r="G1480" s="78"/>
      <c r="H1480" s="80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7"/>
      <c r="B1481" s="105"/>
      <c r="C1481" s="77"/>
      <c r="D1481" s="78"/>
      <c r="E1481" s="12"/>
      <c r="F1481" s="79"/>
      <c r="G1481" s="78"/>
      <c r="H1481" s="80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7"/>
      <c r="B1482" s="105"/>
      <c r="C1482" s="77"/>
      <c r="D1482" s="78"/>
      <c r="E1482" s="12"/>
      <c r="F1482" s="79"/>
      <c r="G1482" s="78"/>
      <c r="H1482" s="80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7"/>
      <c r="B1483" s="105"/>
      <c r="C1483" s="77"/>
      <c r="D1483" s="78"/>
      <c r="E1483" s="12"/>
      <c r="F1483" s="79"/>
      <c r="G1483" s="78"/>
      <c r="H1483" s="80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7"/>
      <c r="B1484" s="105"/>
      <c r="C1484" s="77"/>
      <c r="D1484" s="78"/>
      <c r="E1484" s="12"/>
      <c r="F1484" s="79"/>
      <c r="G1484" s="78"/>
      <c r="H1484" s="80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7"/>
      <c r="B1485" s="105"/>
      <c r="C1485" s="77"/>
      <c r="D1485" s="78"/>
      <c r="E1485" s="12"/>
      <c r="F1485" s="79"/>
      <c r="G1485" s="78"/>
      <c r="H1485" s="80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7"/>
      <c r="B1486" s="105"/>
      <c r="C1486" s="77"/>
      <c r="D1486" s="78"/>
      <c r="E1486" s="12"/>
      <c r="F1486" s="79"/>
      <c r="G1486" s="78"/>
      <c r="H1486" s="80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7"/>
      <c r="B1487" s="105"/>
      <c r="C1487" s="77"/>
      <c r="D1487" s="78"/>
      <c r="E1487" s="12"/>
      <c r="F1487" s="79"/>
      <c r="G1487" s="78"/>
      <c r="H1487" s="80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7"/>
      <c r="B1488" s="105"/>
      <c r="C1488" s="77"/>
      <c r="D1488" s="78"/>
      <c r="E1488" s="12"/>
      <c r="F1488" s="79"/>
      <c r="G1488" s="78"/>
      <c r="H1488" s="80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7"/>
      <c r="B1489" s="105"/>
      <c r="C1489" s="77"/>
      <c r="D1489" s="78"/>
      <c r="E1489" s="12"/>
      <c r="F1489" s="79"/>
      <c r="G1489" s="78"/>
      <c r="H1489" s="80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7"/>
      <c r="B1490" s="105"/>
      <c r="C1490" s="77"/>
      <c r="D1490" s="78"/>
      <c r="E1490" s="12"/>
      <c r="F1490" s="79"/>
      <c r="G1490" s="78"/>
      <c r="H1490" s="80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7"/>
      <c r="B1491" s="105"/>
      <c r="C1491" s="77"/>
      <c r="D1491" s="78"/>
      <c r="E1491" s="12"/>
      <c r="F1491" s="79"/>
      <c r="G1491" s="78"/>
      <c r="H1491" s="80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7"/>
      <c r="B1492" s="105"/>
      <c r="C1492" s="77"/>
      <c r="D1492" s="78"/>
      <c r="E1492" s="12"/>
      <c r="F1492" s="79"/>
      <c r="G1492" s="78"/>
      <c r="H1492" s="80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7"/>
      <c r="B1493" s="105"/>
      <c r="C1493" s="77"/>
      <c r="D1493" s="78"/>
      <c r="E1493" s="12"/>
      <c r="F1493" s="79"/>
      <c r="G1493" s="78"/>
      <c r="H1493" s="80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7"/>
      <c r="B1494" s="105"/>
      <c r="C1494" s="77"/>
      <c r="D1494" s="78"/>
      <c r="E1494" s="12"/>
      <c r="F1494" s="79"/>
      <c r="G1494" s="78"/>
      <c r="H1494" s="80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7"/>
      <c r="B1495" s="105"/>
      <c r="C1495" s="77"/>
      <c r="D1495" s="78"/>
      <c r="E1495" s="12"/>
      <c r="F1495" s="79"/>
      <c r="G1495" s="78"/>
      <c r="H1495" s="80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7"/>
      <c r="B1496" s="105"/>
      <c r="C1496" s="77"/>
      <c r="D1496" s="78"/>
      <c r="E1496" s="12"/>
      <c r="F1496" s="79"/>
      <c r="G1496" s="78"/>
      <c r="H1496" s="80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7"/>
      <c r="B1497" s="105"/>
      <c r="C1497" s="77"/>
      <c r="D1497" s="78"/>
      <c r="E1497" s="12"/>
      <c r="F1497" s="79"/>
      <c r="G1497" s="78"/>
      <c r="H1497" s="80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7"/>
      <c r="B1498" s="105"/>
      <c r="C1498" s="77"/>
      <c r="D1498" s="78"/>
      <c r="E1498" s="12"/>
      <c r="F1498" s="79"/>
      <c r="G1498" s="78"/>
      <c r="H1498" s="80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7"/>
      <c r="B1499" s="105"/>
      <c r="C1499" s="77"/>
      <c r="D1499" s="78"/>
      <c r="E1499" s="12"/>
      <c r="F1499" s="79"/>
      <c r="G1499" s="78"/>
      <c r="H1499" s="80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7"/>
      <c r="B1500" s="105"/>
      <c r="C1500" s="77"/>
      <c r="D1500" s="78"/>
      <c r="E1500" s="12"/>
      <c r="F1500" s="79"/>
      <c r="G1500" s="78"/>
      <c r="H1500" s="80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7"/>
      <c r="B1501" s="105"/>
      <c r="C1501" s="77"/>
      <c r="D1501" s="78"/>
      <c r="E1501" s="12"/>
      <c r="F1501" s="79"/>
      <c r="G1501" s="78"/>
      <c r="H1501" s="80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7"/>
      <c r="B1502" s="105"/>
      <c r="C1502" s="77"/>
      <c r="D1502" s="78"/>
      <c r="E1502" s="12"/>
      <c r="F1502" s="79"/>
      <c r="G1502" s="78"/>
      <c r="H1502" s="80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7"/>
      <c r="B1503" s="105"/>
      <c r="C1503" s="77"/>
      <c r="D1503" s="78"/>
      <c r="E1503" s="12"/>
      <c r="F1503" s="79"/>
      <c r="G1503" s="78"/>
      <c r="H1503" s="80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7"/>
      <c r="B1504" s="105"/>
      <c r="C1504" s="77"/>
      <c r="D1504" s="78"/>
      <c r="E1504" s="12"/>
      <c r="F1504" s="79"/>
      <c r="G1504" s="78"/>
      <c r="H1504" s="80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7"/>
      <c r="B1505" s="105"/>
      <c r="C1505" s="77"/>
      <c r="D1505" s="78"/>
      <c r="E1505" s="12"/>
      <c r="F1505" s="79"/>
      <c r="G1505" s="78"/>
      <c r="H1505" s="80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7"/>
      <c r="B1506" s="105"/>
      <c r="C1506" s="77"/>
      <c r="D1506" s="78"/>
      <c r="E1506" s="12"/>
      <c r="F1506" s="79"/>
      <c r="G1506" s="78"/>
      <c r="H1506" s="80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7"/>
      <c r="B1507" s="105"/>
      <c r="C1507" s="77"/>
      <c r="D1507" s="78"/>
      <c r="E1507" s="12"/>
      <c r="F1507" s="79"/>
      <c r="G1507" s="78"/>
      <c r="H1507" s="80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7"/>
      <c r="B1508" s="105"/>
      <c r="C1508" s="77"/>
      <c r="D1508" s="78"/>
      <c r="E1508" s="12"/>
      <c r="F1508" s="79"/>
      <c r="G1508" s="78"/>
      <c r="H1508" s="80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7"/>
      <c r="B1509" s="105"/>
      <c r="C1509" s="77"/>
      <c r="D1509" s="78"/>
      <c r="E1509" s="12"/>
      <c r="F1509" s="79"/>
      <c r="G1509" s="78"/>
      <c r="H1509" s="80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7"/>
      <c r="B1510" s="105"/>
      <c r="C1510" s="77"/>
      <c r="D1510" s="78"/>
      <c r="E1510" s="12"/>
      <c r="F1510" s="79"/>
      <c r="G1510" s="78"/>
      <c r="H1510" s="80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7"/>
      <c r="B1511" s="105"/>
      <c r="C1511" s="77"/>
      <c r="D1511" s="78"/>
      <c r="E1511" s="12"/>
      <c r="F1511" s="79"/>
      <c r="G1511" s="78"/>
      <c r="H1511" s="80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7"/>
      <c r="B1512" s="105"/>
      <c r="C1512" s="77"/>
      <c r="D1512" s="78"/>
      <c r="E1512" s="12"/>
      <c r="F1512" s="79"/>
      <c r="G1512" s="78"/>
      <c r="H1512" s="80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7"/>
      <c r="B1513" s="105"/>
      <c r="C1513" s="77"/>
      <c r="D1513" s="78"/>
      <c r="E1513" s="12"/>
      <c r="F1513" s="79"/>
      <c r="G1513" s="78"/>
      <c r="H1513" s="80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7"/>
      <c r="B1514" s="105"/>
      <c r="C1514" s="77"/>
      <c r="D1514" s="78"/>
      <c r="E1514" s="12"/>
      <c r="F1514" s="79"/>
      <c r="G1514" s="78"/>
      <c r="H1514" s="80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7"/>
      <c r="B1515" s="105"/>
      <c r="C1515" s="77"/>
      <c r="D1515" s="78"/>
      <c r="E1515" s="12"/>
      <c r="F1515" s="79"/>
      <c r="G1515" s="78"/>
      <c r="H1515" s="80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7"/>
      <c r="B1516" s="105"/>
      <c r="C1516" s="77"/>
      <c r="D1516" s="78"/>
      <c r="E1516" s="12"/>
      <c r="F1516" s="79"/>
      <c r="G1516" s="78"/>
      <c r="H1516" s="80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7"/>
      <c r="B1517" s="105"/>
      <c r="C1517" s="77"/>
      <c r="D1517" s="78"/>
      <c r="E1517" s="12"/>
      <c r="F1517" s="79"/>
      <c r="G1517" s="78"/>
      <c r="H1517" s="80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7"/>
      <c r="B1518" s="105"/>
      <c r="C1518" s="77"/>
      <c r="D1518" s="78"/>
      <c r="E1518" s="12"/>
      <c r="F1518" s="79"/>
      <c r="G1518" s="78"/>
      <c r="H1518" s="80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7"/>
      <c r="B1519" s="105"/>
      <c r="C1519" s="77"/>
      <c r="D1519" s="78"/>
      <c r="E1519" s="12"/>
      <c r="F1519" s="79"/>
      <c r="G1519" s="78"/>
      <c r="H1519" s="80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7"/>
      <c r="B1520" s="105"/>
      <c r="C1520" s="77"/>
      <c r="D1520" s="78"/>
      <c r="E1520" s="12"/>
      <c r="F1520" s="79"/>
      <c r="G1520" s="78"/>
      <c r="H1520" s="80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7"/>
      <c r="B1521" s="105"/>
      <c r="C1521" s="77"/>
      <c r="D1521" s="78"/>
      <c r="E1521" s="12"/>
      <c r="F1521" s="79"/>
      <c r="G1521" s="78"/>
      <c r="H1521" s="80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7"/>
      <c r="B1522" s="105"/>
      <c r="C1522" s="77"/>
      <c r="D1522" s="78"/>
      <c r="E1522" s="12"/>
      <c r="F1522" s="79"/>
      <c r="G1522" s="78"/>
      <c r="H1522" s="80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7"/>
      <c r="B1523" s="105"/>
      <c r="C1523" s="77"/>
      <c r="D1523" s="78"/>
      <c r="E1523" s="12"/>
      <c r="F1523" s="79"/>
      <c r="G1523" s="78"/>
      <c r="H1523" s="80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7"/>
      <c r="B1524" s="105"/>
      <c r="C1524" s="77"/>
      <c r="D1524" s="78"/>
      <c r="E1524" s="12"/>
      <c r="F1524" s="79"/>
      <c r="G1524" s="78"/>
      <c r="H1524" s="80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7"/>
      <c r="B1525" s="105"/>
      <c r="C1525" s="77"/>
      <c r="D1525" s="78"/>
      <c r="E1525" s="12"/>
      <c r="F1525" s="79"/>
      <c r="G1525" s="78"/>
      <c r="H1525" s="80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7"/>
      <c r="B1526" s="105"/>
      <c r="C1526" s="77"/>
      <c r="D1526" s="78"/>
      <c r="E1526" s="12"/>
      <c r="F1526" s="79"/>
      <c r="G1526" s="78"/>
      <c r="H1526" s="80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7"/>
      <c r="B1527" s="105"/>
      <c r="C1527" s="77"/>
      <c r="D1527" s="78"/>
      <c r="E1527" s="12"/>
      <c r="F1527" s="79"/>
      <c r="G1527" s="78"/>
      <c r="H1527" s="80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7"/>
      <c r="B1528" s="105"/>
      <c r="C1528" s="77"/>
      <c r="D1528" s="78"/>
      <c r="E1528" s="12"/>
      <c r="F1528" s="79"/>
      <c r="G1528" s="78"/>
      <c r="H1528" s="80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7"/>
      <c r="B1529" s="105"/>
      <c r="C1529" s="77"/>
      <c r="D1529" s="78"/>
      <c r="E1529" s="12"/>
      <c r="F1529" s="79"/>
      <c r="G1529" s="78"/>
      <c r="H1529" s="80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7"/>
      <c r="B1530" s="105"/>
      <c r="C1530" s="77"/>
      <c r="D1530" s="78"/>
      <c r="E1530" s="12"/>
      <c r="F1530" s="79"/>
      <c r="G1530" s="78"/>
      <c r="H1530" s="80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7"/>
      <c r="B1531" s="105"/>
      <c r="C1531" s="77"/>
      <c r="D1531" s="78"/>
      <c r="E1531" s="12"/>
      <c r="F1531" s="79"/>
      <c r="G1531" s="78"/>
      <c r="H1531" s="80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7"/>
      <c r="B1532" s="105"/>
      <c r="C1532" s="77"/>
      <c r="D1532" s="78"/>
      <c r="E1532" s="12"/>
      <c r="F1532" s="79"/>
      <c r="G1532" s="78"/>
      <c r="H1532" s="80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7"/>
      <c r="B1533" s="105"/>
      <c r="C1533" s="77"/>
      <c r="D1533" s="78"/>
      <c r="E1533" s="12"/>
      <c r="F1533" s="79"/>
      <c r="G1533" s="78"/>
      <c r="H1533" s="80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7"/>
      <c r="B1534" s="105"/>
      <c r="C1534" s="77"/>
      <c r="D1534" s="78"/>
      <c r="E1534" s="12"/>
      <c r="F1534" s="79"/>
      <c r="G1534" s="78"/>
      <c r="H1534" s="80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7"/>
      <c r="B1535" s="105"/>
      <c r="C1535" s="77"/>
      <c r="D1535" s="78"/>
      <c r="E1535" s="12"/>
      <c r="F1535" s="79"/>
      <c r="G1535" s="78"/>
      <c r="H1535" s="80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7"/>
      <c r="B1536" s="105"/>
      <c r="C1536" s="77"/>
      <c r="D1536" s="78"/>
      <c r="E1536" s="12"/>
      <c r="F1536" s="79"/>
      <c r="G1536" s="78"/>
      <c r="H1536" s="80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7"/>
      <c r="B1537" s="105"/>
      <c r="C1537" s="77"/>
      <c r="D1537" s="78"/>
      <c r="E1537" s="12"/>
      <c r="F1537" s="79"/>
      <c r="G1537" s="78"/>
      <c r="H1537" s="80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7"/>
      <c r="B1538" s="105"/>
      <c r="C1538" s="77"/>
      <c r="D1538" s="78"/>
      <c r="E1538" s="12"/>
      <c r="F1538" s="79"/>
      <c r="G1538" s="78"/>
      <c r="H1538" s="80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7"/>
      <c r="B1539" s="105"/>
      <c r="C1539" s="77"/>
      <c r="D1539" s="78"/>
      <c r="E1539" s="12"/>
      <c r="F1539" s="79"/>
      <c r="G1539" s="78"/>
      <c r="H1539" s="80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7"/>
      <c r="B1540" s="105"/>
      <c r="C1540" s="77"/>
      <c r="D1540" s="78"/>
      <c r="E1540" s="12"/>
      <c r="F1540" s="79"/>
      <c r="G1540" s="78"/>
      <c r="H1540" s="80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7"/>
      <c r="B1541" s="105"/>
      <c r="C1541" s="77"/>
      <c r="D1541" s="78"/>
      <c r="E1541" s="12"/>
      <c r="F1541" s="79"/>
      <c r="G1541" s="78"/>
      <c r="H1541" s="80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7"/>
      <c r="B1542" s="105"/>
      <c r="C1542" s="77"/>
      <c r="D1542" s="78"/>
      <c r="E1542" s="12"/>
      <c r="F1542" s="79"/>
      <c r="G1542" s="78"/>
      <c r="H1542" s="80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7"/>
      <c r="B1543" s="105"/>
      <c r="C1543" s="77"/>
      <c r="D1543" s="78"/>
      <c r="E1543" s="12"/>
      <c r="F1543" s="79"/>
      <c r="G1543" s="78"/>
      <c r="H1543" s="80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7"/>
      <c r="B1544" s="105"/>
      <c r="C1544" s="77"/>
      <c r="D1544" s="78"/>
      <c r="E1544" s="12"/>
      <c r="F1544" s="79"/>
      <c r="G1544" s="78"/>
      <c r="H1544" s="80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7"/>
      <c r="B1545" s="105"/>
      <c r="C1545" s="77"/>
      <c r="D1545" s="78"/>
      <c r="E1545" s="12"/>
      <c r="F1545" s="79"/>
      <c r="G1545" s="78"/>
      <c r="H1545" s="80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7"/>
      <c r="B1546" s="105"/>
      <c r="C1546" s="77"/>
      <c r="D1546" s="78"/>
      <c r="E1546" s="12"/>
      <c r="F1546" s="79"/>
      <c r="G1546" s="78"/>
      <c r="H1546" s="80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7"/>
      <c r="B1547" s="105"/>
      <c r="C1547" s="77"/>
      <c r="D1547" s="78"/>
      <c r="E1547" s="12"/>
      <c r="F1547" s="79"/>
      <c r="G1547" s="78"/>
      <c r="H1547" s="80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7"/>
      <c r="B1548" s="105"/>
      <c r="C1548" s="77"/>
      <c r="D1548" s="78"/>
      <c r="E1548" s="12"/>
      <c r="F1548" s="79"/>
      <c r="G1548" s="78"/>
      <c r="H1548" s="80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7"/>
      <c r="B1549" s="105"/>
      <c r="C1549" s="77"/>
      <c r="D1549" s="78"/>
      <c r="E1549" s="12"/>
      <c r="F1549" s="79"/>
      <c r="G1549" s="78"/>
      <c r="H1549" s="80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7"/>
      <c r="B1550" s="105"/>
      <c r="C1550" s="77"/>
      <c r="D1550" s="78"/>
      <c r="E1550" s="12"/>
      <c r="F1550" s="79"/>
      <c r="G1550" s="78"/>
      <c r="H1550" s="80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7"/>
      <c r="B1551" s="105"/>
      <c r="C1551" s="77"/>
      <c r="D1551" s="78"/>
      <c r="E1551" s="12"/>
      <c r="F1551" s="79"/>
      <c r="G1551" s="78"/>
      <c r="H1551" s="80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7"/>
      <c r="B1552" s="105"/>
      <c r="C1552" s="77"/>
      <c r="D1552" s="78"/>
      <c r="E1552" s="12"/>
      <c r="F1552" s="79"/>
      <c r="G1552" s="78"/>
      <c r="H1552" s="80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7"/>
      <c r="B1553" s="105"/>
      <c r="C1553" s="77"/>
      <c r="D1553" s="78"/>
      <c r="E1553" s="12"/>
      <c r="F1553" s="79"/>
      <c r="G1553" s="78"/>
      <c r="H1553" s="80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7"/>
      <c r="B1554" s="105"/>
      <c r="C1554" s="77"/>
      <c r="D1554" s="78"/>
      <c r="E1554" s="12"/>
      <c r="F1554" s="79"/>
      <c r="G1554" s="78"/>
      <c r="H1554" s="80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7"/>
      <c r="B1555" s="105"/>
      <c r="C1555" s="77"/>
      <c r="D1555" s="78"/>
      <c r="E1555" s="12"/>
      <c r="F1555" s="79"/>
      <c r="G1555" s="78"/>
      <c r="H1555" s="80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7"/>
      <c r="B1556" s="105"/>
      <c r="C1556" s="77"/>
      <c r="D1556" s="78"/>
      <c r="E1556" s="12"/>
      <c r="F1556" s="79"/>
      <c r="G1556" s="78"/>
      <c r="H1556" s="80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7"/>
      <c r="B1557" s="105"/>
      <c r="C1557" s="77"/>
      <c r="D1557" s="78"/>
      <c r="E1557" s="12"/>
      <c r="F1557" s="79"/>
      <c r="G1557" s="78"/>
      <c r="H1557" s="80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7"/>
      <c r="B1558" s="105"/>
      <c r="C1558" s="77"/>
      <c r="D1558" s="78"/>
      <c r="E1558" s="12"/>
      <c r="F1558" s="79"/>
      <c r="G1558" s="78"/>
      <c r="H1558" s="80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7"/>
      <c r="B1559" s="105"/>
      <c r="C1559" s="77"/>
      <c r="D1559" s="78"/>
      <c r="E1559" s="12"/>
      <c r="F1559" s="79"/>
      <c r="G1559" s="78"/>
      <c r="H1559" s="80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7"/>
      <c r="B1560" s="105"/>
      <c r="C1560" s="77"/>
      <c r="D1560" s="78"/>
      <c r="E1560" s="12"/>
      <c r="F1560" s="79"/>
      <c r="G1560" s="78"/>
      <c r="H1560" s="80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7"/>
      <c r="B1561" s="105"/>
      <c r="C1561" s="77"/>
      <c r="D1561" s="78"/>
      <c r="E1561" s="12"/>
      <c r="F1561" s="79"/>
      <c r="G1561" s="78"/>
      <c r="H1561" s="80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7"/>
      <c r="B1562" s="105"/>
      <c r="C1562" s="77"/>
      <c r="D1562" s="78"/>
      <c r="E1562" s="12"/>
      <c r="F1562" s="79"/>
      <c r="G1562" s="78"/>
      <c r="H1562" s="80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7"/>
      <c r="B1563" s="105"/>
      <c r="C1563" s="77"/>
      <c r="D1563" s="78"/>
      <c r="E1563" s="12"/>
      <c r="F1563" s="79"/>
      <c r="G1563" s="78"/>
      <c r="H1563" s="80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7"/>
      <c r="B1564" s="105"/>
      <c r="C1564" s="77"/>
      <c r="D1564" s="78"/>
      <c r="E1564" s="12"/>
      <c r="F1564" s="79"/>
      <c r="G1564" s="78"/>
      <c r="H1564" s="80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7"/>
      <c r="B1565" s="105"/>
      <c r="C1565" s="77"/>
      <c r="D1565" s="78"/>
      <c r="E1565" s="12"/>
      <c r="F1565" s="79"/>
      <c r="G1565" s="78"/>
      <c r="H1565" s="80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7"/>
      <c r="B1566" s="105"/>
      <c r="C1566" s="77"/>
      <c r="D1566" s="78"/>
      <c r="E1566" s="12"/>
      <c r="F1566" s="79"/>
      <c r="G1566" s="78"/>
      <c r="H1566" s="80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7"/>
      <c r="B1567" s="105"/>
      <c r="C1567" s="77"/>
      <c r="D1567" s="78"/>
      <c r="E1567" s="12"/>
      <c r="F1567" s="79"/>
      <c r="G1567" s="78"/>
      <c r="H1567" s="80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7"/>
      <c r="B1568" s="105"/>
      <c r="C1568" s="77"/>
      <c r="D1568" s="78"/>
      <c r="E1568" s="12"/>
      <c r="F1568" s="79"/>
      <c r="G1568" s="78"/>
      <c r="H1568" s="80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7"/>
      <c r="B1569" s="105"/>
      <c r="C1569" s="77"/>
      <c r="D1569" s="78"/>
      <c r="E1569" s="12"/>
      <c r="F1569" s="79"/>
      <c r="G1569" s="78"/>
      <c r="H1569" s="80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7"/>
      <c r="B1570" s="105"/>
      <c r="C1570" s="77"/>
      <c r="D1570" s="78"/>
      <c r="E1570" s="12"/>
      <c r="F1570" s="79"/>
      <c r="G1570" s="78"/>
      <c r="H1570" s="80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7"/>
      <c r="B1571" s="105"/>
      <c r="C1571" s="77"/>
      <c r="D1571" s="78"/>
      <c r="E1571" s="12"/>
      <c r="F1571" s="79"/>
      <c r="G1571" s="78"/>
      <c r="H1571" s="80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7"/>
      <c r="B1572" s="105"/>
      <c r="C1572" s="77"/>
      <c r="D1572" s="78"/>
      <c r="E1572" s="12"/>
      <c r="F1572" s="79"/>
      <c r="G1572" s="78"/>
      <c r="H1572" s="80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7"/>
      <c r="B1573" s="105"/>
      <c r="C1573" s="77"/>
      <c r="D1573" s="78"/>
      <c r="E1573" s="12"/>
      <c r="F1573" s="79"/>
      <c r="G1573" s="78"/>
      <c r="H1573" s="80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7"/>
      <c r="B1574" s="105"/>
      <c r="C1574" s="77"/>
      <c r="D1574" s="78"/>
      <c r="E1574" s="12"/>
      <c r="F1574" s="79"/>
      <c r="G1574" s="78"/>
      <c r="H1574" s="80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7"/>
      <c r="B1575" s="105"/>
      <c r="C1575" s="77"/>
      <c r="D1575" s="78"/>
      <c r="E1575" s="12"/>
      <c r="F1575" s="79"/>
      <c r="G1575" s="78"/>
      <c r="H1575" s="80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7"/>
      <c r="B1576" s="105"/>
      <c r="C1576" s="77"/>
      <c r="D1576" s="78"/>
      <c r="E1576" s="12"/>
      <c r="F1576" s="79"/>
      <c r="G1576" s="78"/>
      <c r="H1576" s="80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7"/>
      <c r="B1577" s="105"/>
      <c r="C1577" s="77"/>
      <c r="D1577" s="78"/>
      <c r="E1577" s="12"/>
      <c r="F1577" s="79"/>
      <c r="G1577" s="78"/>
      <c r="H1577" s="80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7"/>
      <c r="B1578" s="105"/>
      <c r="C1578" s="77"/>
      <c r="D1578" s="78"/>
      <c r="E1578" s="12"/>
      <c r="F1578" s="79"/>
      <c r="G1578" s="78"/>
      <c r="H1578" s="80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7"/>
      <c r="B1579" s="105"/>
      <c r="C1579" s="77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7"/>
      <c r="B1580" s="105"/>
      <c r="C1580" s="77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7"/>
      <c r="B1581" s="105"/>
      <c r="C1581" s="77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7"/>
      <c r="B1582" s="105"/>
      <c r="C1582" s="77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7"/>
      <c r="B1583" s="105"/>
      <c r="C1583" s="77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7"/>
      <c r="B1584" s="105"/>
      <c r="C1584" s="77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7"/>
      <c r="B1585" s="105"/>
      <c r="C1585" s="77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7"/>
      <c r="B1586" s="105"/>
      <c r="C1586" s="77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7"/>
      <c r="B1587" s="105"/>
      <c r="C1587" s="77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7"/>
      <c r="B1588" s="105"/>
      <c r="C1588" s="77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7"/>
      <c r="B1589" s="105"/>
      <c r="C1589" s="77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7"/>
      <c r="B1590" s="105"/>
      <c r="C1590" s="77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7"/>
      <c r="B1591" s="105"/>
      <c r="C1591" s="77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7"/>
      <c r="B1592" s="105"/>
      <c r="C1592" s="77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7"/>
      <c r="B1593" s="105"/>
      <c r="C1593" s="77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7"/>
      <c r="B1594" s="105"/>
      <c r="C1594" s="77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7"/>
      <c r="B1595" s="105"/>
      <c r="C1595" s="77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7"/>
      <c r="B1596" s="105"/>
      <c r="C1596" s="77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7"/>
      <c r="B1597" s="105"/>
      <c r="C1597" s="77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7"/>
      <c r="B1598" s="105"/>
      <c r="C1598" s="77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7"/>
      <c r="B1599" s="105"/>
      <c r="C1599" s="77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7"/>
      <c r="B1600" s="105"/>
      <c r="C1600" s="77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7"/>
      <c r="B1601" s="105"/>
      <c r="C1601" s="77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7"/>
      <c r="B1602" s="105"/>
      <c r="C1602" s="77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7"/>
      <c r="B1603" s="105"/>
      <c r="C1603" s="77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7"/>
      <c r="B1604" s="105"/>
      <c r="C1604" s="77"/>
      <c r="D1604" s="78"/>
      <c r="E1604" s="12"/>
      <c r="F1604" s="79"/>
      <c r="G1604" s="78"/>
      <c r="H1604" s="80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7"/>
      <c r="B1605" s="105"/>
      <c r="C1605" s="77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7"/>
      <c r="B1606" s="105"/>
      <c r="C1606" s="77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7"/>
      <c r="B1607" s="105"/>
      <c r="C1607" s="77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7"/>
      <c r="B1608" s="105"/>
      <c r="C1608" s="77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7"/>
      <c r="B1609" s="105"/>
      <c r="C1609" s="77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7"/>
      <c r="B1610" s="105"/>
      <c r="C1610" s="77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7"/>
      <c r="B1611" s="105"/>
      <c r="C1611" s="77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7"/>
      <c r="B1612" s="105"/>
      <c r="C1612" s="77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7"/>
      <c r="B1613" s="105"/>
      <c r="C1613" s="77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7"/>
      <c r="B1614" s="105"/>
      <c r="C1614" s="77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7"/>
      <c r="B1615" s="105"/>
      <c r="C1615" s="77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7"/>
      <c r="B1616" s="105"/>
      <c r="C1616" s="77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7"/>
      <c r="B1617" s="105"/>
      <c r="C1617" s="77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7"/>
      <c r="B1618" s="105"/>
      <c r="C1618" s="77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7"/>
      <c r="B1619" s="105"/>
      <c r="C1619" s="77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7"/>
      <c r="B1620" s="105"/>
      <c r="C1620" s="77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7"/>
      <c r="B1621" s="105"/>
      <c r="C1621" s="77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7"/>
      <c r="B1622" s="105"/>
      <c r="C1622" s="77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7"/>
      <c r="B1623" s="105"/>
      <c r="C1623" s="77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7"/>
      <c r="B1624" s="105"/>
      <c r="C1624" s="77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7"/>
      <c r="B1625" s="105"/>
      <c r="C1625" s="77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7"/>
      <c r="B1626" s="105"/>
      <c r="C1626" s="77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7"/>
      <c r="B1627" s="105"/>
      <c r="C1627" s="77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7"/>
      <c r="B1628" s="105"/>
      <c r="C1628" s="77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7"/>
      <c r="B1629" s="105"/>
      <c r="C1629" s="77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7"/>
      <c r="B1630" s="105"/>
      <c r="C1630" s="77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7"/>
      <c r="B1631" s="105"/>
      <c r="C1631" s="77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7"/>
      <c r="B1632" s="105"/>
      <c r="C1632" s="77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7"/>
      <c r="B1633" s="105"/>
      <c r="C1633" s="77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7"/>
      <c r="B1634" s="105"/>
      <c r="C1634" s="77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7"/>
      <c r="B1635" s="105"/>
      <c r="C1635" s="77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7"/>
      <c r="B1636" s="105"/>
      <c r="C1636" s="77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7"/>
      <c r="B1637" s="105"/>
      <c r="C1637" s="77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7"/>
      <c r="B1638" s="105"/>
      <c r="C1638" s="77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7"/>
      <c r="B1639" s="105"/>
      <c r="C1639" s="77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7"/>
      <c r="B1640" s="105"/>
      <c r="C1640" s="77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7"/>
      <c r="B1641" s="105"/>
      <c r="C1641" s="77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7"/>
      <c r="B1642" s="105"/>
      <c r="C1642" s="77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7"/>
      <c r="B1643" s="105"/>
      <c r="C1643" s="77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7"/>
      <c r="B1644" s="105"/>
      <c r="C1644" s="77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7"/>
      <c r="B1645" s="105"/>
      <c r="C1645" s="77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7"/>
      <c r="B1646" s="105"/>
      <c r="C1646" s="77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7"/>
      <c r="B1647" s="105"/>
      <c r="C1647" s="77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7"/>
      <c r="B1648" s="105"/>
      <c r="C1648" s="77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7"/>
      <c r="B1649" s="105"/>
      <c r="C1649" s="77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7"/>
      <c r="B1650" s="105"/>
      <c r="C1650" s="77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7"/>
      <c r="B1651" s="105"/>
      <c r="C1651" s="77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7"/>
      <c r="B1652" s="105"/>
      <c r="C1652" s="77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7"/>
      <c r="B1653" s="105"/>
      <c r="C1653" s="77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7"/>
      <c r="B1654" s="105"/>
      <c r="C1654" s="77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7"/>
      <c r="B1655" s="105"/>
      <c r="C1655" s="77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7"/>
      <c r="B1656" s="105"/>
      <c r="C1656" s="77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7"/>
      <c r="B1657" s="105"/>
      <c r="C1657" s="77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7"/>
      <c r="B1658" s="105"/>
      <c r="C1658" s="77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7"/>
      <c r="B1659" s="105"/>
      <c r="C1659" s="77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7"/>
      <c r="B1660" s="105"/>
      <c r="C1660" s="77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7"/>
      <c r="B1661" s="105"/>
      <c r="C1661" s="77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7"/>
      <c r="B1662" s="105"/>
      <c r="C1662" s="77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7"/>
      <c r="B1663" s="105"/>
      <c r="C1663" s="77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7"/>
      <c r="B1664" s="105"/>
      <c r="C1664" s="77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7"/>
      <c r="B1665" s="105"/>
      <c r="C1665" s="77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7"/>
      <c r="B1666" s="105"/>
      <c r="C1666" s="77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7"/>
      <c r="B1667" s="105"/>
      <c r="C1667" s="77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7"/>
      <c r="B1668" s="105"/>
      <c r="C1668" s="77"/>
      <c r="D1668" s="78"/>
      <c r="E1668" s="12"/>
      <c r="F1668" s="79"/>
      <c r="G1668" s="78"/>
      <c r="H1668" s="80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7"/>
      <c r="B1669" s="105"/>
      <c r="C1669" s="77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7"/>
      <c r="B1670" s="105"/>
      <c r="C1670" s="77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7"/>
      <c r="B1671" s="105"/>
      <c r="C1671" s="77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7"/>
      <c r="B1672" s="105"/>
      <c r="C1672" s="77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7"/>
      <c r="B1673" s="105"/>
      <c r="C1673" s="77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7"/>
      <c r="B1674" s="105"/>
      <c r="C1674" s="77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7"/>
      <c r="B1675" s="105"/>
      <c r="C1675" s="77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7"/>
      <c r="B1676" s="105"/>
      <c r="C1676" s="77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7"/>
      <c r="B1677" s="105"/>
      <c r="C1677" s="77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7"/>
      <c r="B1678" s="105"/>
      <c r="C1678" s="77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7"/>
      <c r="B1679" s="105"/>
      <c r="C1679" s="77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7"/>
      <c r="B1680" s="105"/>
      <c r="C1680" s="77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7"/>
      <c r="B1681" s="105"/>
      <c r="C1681" s="77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7"/>
      <c r="B1682" s="105"/>
      <c r="C1682" s="77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7"/>
      <c r="B1683" s="105"/>
      <c r="C1683" s="77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7"/>
      <c r="B1684" s="105"/>
      <c r="C1684" s="77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7"/>
      <c r="B1685" s="105"/>
      <c r="C1685" s="77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7"/>
      <c r="B1686" s="105"/>
      <c r="C1686" s="77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7"/>
      <c r="B1687" s="105"/>
      <c r="C1687" s="77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7"/>
      <c r="B1688" s="105"/>
      <c r="C1688" s="77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7"/>
      <c r="B1689" s="105"/>
      <c r="C1689" s="77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7"/>
      <c r="B1690" s="105"/>
      <c r="C1690" s="77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7"/>
      <c r="B1691" s="105"/>
      <c r="C1691" s="77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7"/>
      <c r="B1692" s="105"/>
      <c r="C1692" s="77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7"/>
      <c r="B1693" s="105"/>
      <c r="C1693" s="77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7"/>
      <c r="B1694" s="105"/>
      <c r="C1694" s="77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7"/>
      <c r="B1695" s="105"/>
      <c r="C1695" s="77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7"/>
      <c r="B1696" s="105"/>
      <c r="C1696" s="77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7"/>
      <c r="B1697" s="105"/>
      <c r="C1697" s="77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7"/>
      <c r="B1698" s="105"/>
      <c r="C1698" s="77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7"/>
      <c r="B1699" s="105"/>
      <c r="C1699" s="77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7"/>
      <c r="B1700" s="105"/>
      <c r="C1700" s="77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7"/>
      <c r="B1701" s="105"/>
      <c r="C1701" s="77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7"/>
      <c r="B1702" s="105"/>
      <c r="C1702" s="77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7"/>
      <c r="B1703" s="105"/>
      <c r="C1703" s="77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7"/>
      <c r="B1704" s="105"/>
      <c r="C1704" s="77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7"/>
      <c r="B1705" s="105"/>
      <c r="C1705" s="77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7"/>
      <c r="B1706" s="105"/>
      <c r="C1706" s="77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7"/>
      <c r="B1707" s="105"/>
      <c r="C1707" s="77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7"/>
      <c r="B1708" s="105"/>
      <c r="C1708" s="77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7"/>
      <c r="B1709" s="105"/>
      <c r="C1709" s="77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7"/>
      <c r="B1710" s="105"/>
      <c r="C1710" s="77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7"/>
      <c r="B1711" s="105"/>
      <c r="C1711" s="77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7"/>
      <c r="B1712" s="105"/>
      <c r="C1712" s="77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7"/>
      <c r="B1713" s="105"/>
      <c r="C1713" s="77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7"/>
      <c r="B1714" s="105"/>
      <c r="C1714" s="77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7"/>
      <c r="B1715" s="105"/>
      <c r="C1715" s="77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7"/>
      <c r="B1716" s="105"/>
      <c r="C1716" s="77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7"/>
      <c r="B1717" s="105"/>
      <c r="C1717" s="77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7"/>
      <c r="B1718" s="105"/>
      <c r="C1718" s="77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7"/>
      <c r="B1719" s="105"/>
      <c r="C1719" s="77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7"/>
      <c r="B1720" s="105"/>
      <c r="C1720" s="77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7"/>
      <c r="B1721" s="105"/>
      <c r="C1721" s="77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7"/>
      <c r="B1722" s="105"/>
      <c r="C1722" s="77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7"/>
      <c r="B1723" s="105"/>
      <c r="C1723" s="77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7"/>
      <c r="B1724" s="105"/>
      <c r="C1724" s="77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7"/>
      <c r="B1725" s="105"/>
      <c r="C1725" s="77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7"/>
      <c r="B1726" s="105"/>
      <c r="C1726" s="77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7"/>
      <c r="B1727" s="105"/>
      <c r="C1727" s="77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7"/>
      <c r="B1728" s="105"/>
      <c r="C1728" s="77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7"/>
      <c r="B1729" s="105"/>
      <c r="C1729" s="77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7"/>
      <c r="B1730" s="105"/>
      <c r="C1730" s="77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7"/>
      <c r="B1731" s="105"/>
      <c r="C1731" s="77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7"/>
      <c r="B1732" s="105"/>
      <c r="C1732" s="77"/>
      <c r="D1732" s="78"/>
      <c r="E1732" s="12"/>
      <c r="F1732" s="79"/>
      <c r="G1732" s="78"/>
      <c r="H1732" s="80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7"/>
      <c r="B1733" s="105"/>
      <c r="C1733" s="77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7"/>
      <c r="B1734" s="105"/>
      <c r="C1734" s="77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7"/>
      <c r="B1735" s="105"/>
      <c r="C1735" s="77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7"/>
      <c r="B1736" s="105"/>
      <c r="C1736" s="77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7"/>
      <c r="B1737" s="105"/>
      <c r="C1737" s="77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7"/>
      <c r="B1738" s="105"/>
      <c r="C1738" s="77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7"/>
      <c r="B1739" s="105"/>
      <c r="C1739" s="77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7"/>
      <c r="B1740" s="105"/>
      <c r="C1740" s="77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7"/>
      <c r="B1741" s="105"/>
      <c r="C1741" s="77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7"/>
      <c r="B1742" s="105"/>
      <c r="C1742" s="77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7"/>
      <c r="B1743" s="105"/>
      <c r="C1743" s="77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7"/>
      <c r="B1744" s="105"/>
      <c r="C1744" s="77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7"/>
      <c r="B1745" s="105"/>
      <c r="C1745" s="77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7"/>
      <c r="B1746" s="105"/>
      <c r="C1746" s="77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7"/>
      <c r="B1747" s="105"/>
      <c r="C1747" s="77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7"/>
      <c r="B1748" s="105"/>
      <c r="C1748" s="77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7"/>
      <c r="B1749" s="105"/>
      <c r="C1749" s="77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7"/>
      <c r="B1750" s="105"/>
      <c r="C1750" s="77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7"/>
      <c r="B1751" s="105"/>
      <c r="C1751" s="77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7"/>
      <c r="B1752" s="105"/>
      <c r="C1752" s="77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7"/>
      <c r="B1753" s="105"/>
      <c r="C1753" s="77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7"/>
      <c r="B1754" s="105"/>
      <c r="C1754" s="77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7"/>
      <c r="B1755" s="105"/>
      <c r="C1755" s="77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7"/>
      <c r="B1756" s="105"/>
      <c r="C1756" s="77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7"/>
      <c r="B1757" s="105"/>
      <c r="C1757" s="77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7"/>
      <c r="B1758" s="105"/>
      <c r="C1758" s="77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7"/>
      <c r="B1759" s="105"/>
      <c r="C1759" s="77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7"/>
      <c r="B1760" s="105"/>
      <c r="C1760" s="77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7"/>
      <c r="B1761" s="105"/>
      <c r="C1761" s="77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7"/>
      <c r="B1762" s="105"/>
      <c r="C1762" s="77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7"/>
      <c r="B1763" s="105"/>
      <c r="C1763" s="77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7"/>
      <c r="B1764" s="105"/>
      <c r="C1764" s="77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7"/>
      <c r="B1765" s="105"/>
      <c r="C1765" s="77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7"/>
      <c r="B1766" s="105"/>
      <c r="C1766" s="77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7"/>
      <c r="B1767" s="105"/>
      <c r="C1767" s="77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7"/>
      <c r="B1768" s="105"/>
      <c r="C1768" s="77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7"/>
      <c r="B1769" s="105"/>
      <c r="C1769" s="77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7"/>
      <c r="B1770" s="105"/>
      <c r="C1770" s="77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7"/>
      <c r="B1771" s="105"/>
      <c r="C1771" s="77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7"/>
      <c r="B1772" s="105"/>
      <c r="C1772" s="77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7"/>
      <c r="B1773" s="105"/>
      <c r="C1773" s="77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7"/>
      <c r="B1774" s="105"/>
      <c r="C1774" s="77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7"/>
      <c r="B1775" s="105"/>
      <c r="C1775" s="77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7"/>
      <c r="B1776" s="105"/>
      <c r="C1776" s="77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7"/>
      <c r="B1777" s="105"/>
      <c r="C1777" s="77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7"/>
      <c r="B1778" s="105"/>
      <c r="C1778" s="77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7"/>
      <c r="B1779" s="105"/>
      <c r="C1779" s="77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7"/>
      <c r="B1780" s="105"/>
      <c r="C1780" s="77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7"/>
      <c r="B1781" s="105"/>
      <c r="C1781" s="77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7"/>
      <c r="B1782" s="105"/>
      <c r="C1782" s="77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7"/>
      <c r="B1783" s="105"/>
      <c r="C1783" s="77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7"/>
      <c r="B1784" s="105"/>
      <c r="C1784" s="77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7"/>
      <c r="B1785" s="105"/>
      <c r="C1785" s="77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7"/>
      <c r="B1786" s="105"/>
      <c r="C1786" s="77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7"/>
      <c r="B1787" s="105"/>
      <c r="C1787" s="77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7"/>
      <c r="B1788" s="105"/>
      <c r="C1788" s="77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7"/>
      <c r="B1789" s="105"/>
      <c r="C1789" s="77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7"/>
      <c r="B1790" s="105"/>
      <c r="C1790" s="77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7"/>
      <c r="B1791" s="105"/>
      <c r="C1791" s="77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7"/>
      <c r="B1792" s="105"/>
      <c r="C1792" s="77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7"/>
      <c r="B1793" s="105"/>
      <c r="C1793" s="77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7"/>
      <c r="B1794" s="105"/>
      <c r="C1794" s="77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7"/>
      <c r="B1795" s="105"/>
      <c r="C1795" s="77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7"/>
      <c r="B1796" s="105"/>
      <c r="C1796" s="77"/>
      <c r="D1796" s="78"/>
      <c r="E1796" s="12"/>
      <c r="F1796" s="79"/>
      <c r="G1796" s="78"/>
      <c r="H1796" s="80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7"/>
      <c r="B1797" s="105"/>
      <c r="C1797" s="77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7"/>
      <c r="B1798" s="105"/>
      <c r="C1798" s="77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7"/>
      <c r="B1799" s="105"/>
      <c r="C1799" s="77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7"/>
      <c r="B1800" s="105"/>
      <c r="C1800" s="77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7"/>
      <c r="B1801" s="105"/>
      <c r="C1801" s="77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7"/>
      <c r="B1802" s="105"/>
      <c r="C1802" s="77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7"/>
      <c r="B1803" s="105"/>
      <c r="C1803" s="77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7"/>
      <c r="B1804" s="105"/>
      <c r="C1804" s="77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7"/>
      <c r="B1805" s="105"/>
      <c r="C1805" s="77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7"/>
      <c r="B1806" s="105"/>
      <c r="C1806" s="77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7"/>
      <c r="B1807" s="105"/>
      <c r="C1807" s="77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7"/>
      <c r="B1808" s="105"/>
      <c r="C1808" s="77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7"/>
      <c r="B1809" s="105"/>
      <c r="C1809" s="77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7"/>
      <c r="B1810" s="105"/>
      <c r="C1810" s="77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7"/>
      <c r="B1811" s="105"/>
      <c r="C1811" s="77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7"/>
      <c r="B1812" s="105"/>
      <c r="C1812" s="77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7"/>
      <c r="B1813" s="105"/>
      <c r="C1813" s="77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7"/>
      <c r="B1814" s="105"/>
      <c r="C1814" s="77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7"/>
      <c r="B1815" s="105"/>
      <c r="C1815" s="77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7"/>
      <c r="B1816" s="105"/>
      <c r="C1816" s="77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7"/>
      <c r="B1817" s="105"/>
      <c r="C1817" s="77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7"/>
      <c r="B1818" s="105"/>
      <c r="C1818" s="77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7"/>
      <c r="B1819" s="105"/>
      <c r="C1819" s="77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7"/>
      <c r="B1820" s="105"/>
      <c r="C1820" s="77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7"/>
      <c r="B1821" s="105"/>
      <c r="C1821" s="77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7"/>
      <c r="B1822" s="105"/>
      <c r="C1822" s="77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7"/>
      <c r="B1823" s="105"/>
      <c r="C1823" s="77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7"/>
      <c r="B1824" s="105"/>
      <c r="C1824" s="77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7"/>
      <c r="B1825" s="105"/>
      <c r="C1825" s="77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7"/>
      <c r="B1826" s="105"/>
      <c r="C1826" s="77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7"/>
      <c r="B1827" s="105"/>
      <c r="C1827" s="77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7"/>
      <c r="B1828" s="105"/>
      <c r="C1828" s="77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7"/>
      <c r="B1829" s="105"/>
      <c r="C1829" s="77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7"/>
      <c r="B1830" s="105"/>
      <c r="C1830" s="77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7"/>
      <c r="B1831" s="105"/>
      <c r="C1831" s="77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7"/>
      <c r="B1832" s="105"/>
      <c r="C1832" s="77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7"/>
      <c r="B1833" s="105"/>
      <c r="C1833" s="77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7"/>
      <c r="B1834" s="105"/>
      <c r="C1834" s="77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7"/>
      <c r="B1835" s="105"/>
      <c r="C1835" s="77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7"/>
      <c r="B1836" s="105"/>
      <c r="C1836" s="77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7"/>
      <c r="B1837" s="105"/>
      <c r="C1837" s="77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7"/>
      <c r="B1838" s="105"/>
      <c r="C1838" s="77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7"/>
      <c r="B1839" s="105"/>
      <c r="C1839" s="77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7"/>
      <c r="B1840" s="105"/>
      <c r="C1840" s="77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7"/>
      <c r="B1841" s="105"/>
      <c r="C1841" s="77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7"/>
      <c r="B1842" s="105"/>
      <c r="C1842" s="77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7"/>
      <c r="B1843" s="105"/>
      <c r="C1843" s="77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7"/>
      <c r="B1844" s="105"/>
      <c r="C1844" s="77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7"/>
      <c r="B1845" s="105"/>
      <c r="C1845" s="77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7"/>
      <c r="B1846" s="105"/>
      <c r="C1846" s="77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7"/>
      <c r="B1847" s="105"/>
      <c r="C1847" s="77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7"/>
      <c r="B1848" s="105"/>
      <c r="C1848" s="77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7"/>
      <c r="B1849" s="105"/>
      <c r="C1849" s="77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7"/>
      <c r="B1850" s="105"/>
      <c r="C1850" s="77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7"/>
      <c r="B1851" s="105"/>
      <c r="C1851" s="77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7"/>
      <c r="B1852" s="105"/>
      <c r="C1852" s="77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7"/>
      <c r="B1853" s="105"/>
      <c r="C1853" s="77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7"/>
      <c r="B1854" s="105"/>
      <c r="C1854" s="77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7"/>
      <c r="B1855" s="105"/>
      <c r="C1855" s="77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7"/>
      <c r="B1856" s="105"/>
      <c r="C1856" s="77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7"/>
      <c r="B1857" s="105"/>
      <c r="C1857" s="77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7"/>
      <c r="B1858" s="105"/>
      <c r="C1858" s="77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7"/>
      <c r="B1859" s="105"/>
      <c r="C1859" s="77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7"/>
      <c r="B1860" s="105"/>
      <c r="C1860" s="77"/>
      <c r="D1860" s="78"/>
      <c r="E1860" s="12"/>
      <c r="F1860" s="79"/>
      <c r="G1860" s="78"/>
      <c r="H1860" s="80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7"/>
      <c r="B1861" s="105"/>
      <c r="C1861" s="77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7"/>
      <c r="B1862" s="105"/>
      <c r="C1862" s="77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7"/>
      <c r="B1863" s="105"/>
      <c r="C1863" s="77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7"/>
      <c r="B1864" s="105"/>
      <c r="C1864" s="77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7"/>
      <c r="B1865" s="105"/>
      <c r="C1865" s="77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7"/>
      <c r="B1866" s="105"/>
      <c r="C1866" s="77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7"/>
      <c r="B1867" s="105"/>
      <c r="C1867" s="77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7"/>
      <c r="B1868" s="105"/>
      <c r="C1868" s="77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7"/>
      <c r="B1869" s="105"/>
      <c r="C1869" s="77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7"/>
      <c r="B1870" s="105"/>
      <c r="C1870" s="77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7"/>
      <c r="B1871" s="105"/>
      <c r="C1871" s="77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7"/>
      <c r="B1872" s="105"/>
      <c r="C1872" s="77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7"/>
      <c r="B1873" s="105"/>
      <c r="C1873" s="77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7"/>
      <c r="B1874" s="105"/>
      <c r="C1874" s="77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7"/>
      <c r="B1875" s="105"/>
      <c r="C1875" s="77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7"/>
      <c r="B1876" s="105"/>
      <c r="C1876" s="77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7"/>
      <c r="B1877" s="105"/>
      <c r="C1877" s="77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7"/>
      <c r="B1878" s="105"/>
      <c r="C1878" s="77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7"/>
      <c r="B1879" s="105"/>
      <c r="C1879" s="77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7"/>
      <c r="B1880" s="105"/>
      <c r="C1880" s="77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7"/>
      <c r="B1881" s="105"/>
      <c r="C1881" s="77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7"/>
      <c r="B1882" s="105"/>
      <c r="C1882" s="77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7"/>
      <c r="B1883" s="105"/>
      <c r="C1883" s="77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7"/>
      <c r="B1884" s="105"/>
      <c r="C1884" s="77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7"/>
      <c r="B1885" s="105"/>
      <c r="C1885" s="77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7"/>
      <c r="B1886" s="105"/>
      <c r="C1886" s="77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7"/>
      <c r="B1887" s="105"/>
      <c r="C1887" s="77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7"/>
      <c r="B1888" s="105"/>
      <c r="C1888" s="77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7"/>
      <c r="B1889" s="105"/>
      <c r="C1889" s="77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7"/>
      <c r="B1890" s="105"/>
      <c r="C1890" s="77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7"/>
      <c r="B1891" s="105"/>
      <c r="C1891" s="77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7"/>
      <c r="B1892" s="105"/>
      <c r="C1892" s="77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7"/>
      <c r="B1893" s="105"/>
      <c r="C1893" s="77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7"/>
      <c r="B1894" s="105"/>
      <c r="C1894" s="77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7"/>
      <c r="B1895" s="105"/>
      <c r="C1895" s="77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7"/>
      <c r="B1896" s="105"/>
      <c r="C1896" s="77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7"/>
      <c r="B1897" s="105"/>
      <c r="C1897" s="77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7"/>
      <c r="B1898" s="105"/>
      <c r="C1898" s="77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7"/>
      <c r="B1899" s="105"/>
      <c r="C1899" s="77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7"/>
      <c r="B1900" s="105"/>
      <c r="C1900" s="77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7"/>
      <c r="B1901" s="105"/>
      <c r="C1901" s="77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7"/>
      <c r="B1902" s="105"/>
      <c r="C1902" s="77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7"/>
      <c r="B1903" s="105"/>
      <c r="C1903" s="77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7"/>
      <c r="B1904" s="105"/>
      <c r="C1904" s="77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7"/>
      <c r="B1905" s="105"/>
      <c r="C1905" s="77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7"/>
      <c r="B1906" s="105"/>
      <c r="C1906" s="77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7"/>
      <c r="B1907" s="105"/>
      <c r="C1907" s="77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7"/>
      <c r="B1908" s="105"/>
      <c r="C1908" s="77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7"/>
      <c r="B1909" s="105"/>
      <c r="C1909" s="77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7"/>
      <c r="B1910" s="105"/>
      <c r="C1910" s="77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7"/>
      <c r="B1911" s="105"/>
      <c r="C1911" s="77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7"/>
      <c r="B1912" s="105"/>
      <c r="C1912" s="77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7"/>
      <c r="B1913" s="105"/>
      <c r="C1913" s="77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7"/>
      <c r="B1914" s="105"/>
      <c r="C1914" s="77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7"/>
      <c r="B1915" s="105"/>
      <c r="C1915" s="77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7"/>
      <c r="B1916" s="105"/>
      <c r="C1916" s="77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7"/>
      <c r="B1917" s="105"/>
      <c r="C1917" s="77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7"/>
      <c r="B1918" s="105"/>
      <c r="C1918" s="77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7"/>
      <c r="B1919" s="105"/>
      <c r="C1919" s="77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7"/>
      <c r="B1920" s="105"/>
      <c r="C1920" s="77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7"/>
      <c r="B1921" s="105"/>
      <c r="C1921" s="77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7"/>
      <c r="B1922" s="105"/>
      <c r="C1922" s="77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7"/>
      <c r="B1923" s="105"/>
      <c r="C1923" s="77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7"/>
      <c r="B1924" s="105"/>
      <c r="C1924" s="77"/>
      <c r="D1924" s="78"/>
      <c r="E1924" s="12"/>
      <c r="F1924" s="79"/>
      <c r="G1924" s="78"/>
      <c r="H1924" s="80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7"/>
      <c r="B1925" s="105"/>
      <c r="C1925" s="77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7"/>
      <c r="B1926" s="105"/>
      <c r="C1926" s="77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7"/>
      <c r="B1927" s="105"/>
      <c r="C1927" s="77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7"/>
      <c r="B1928" s="105"/>
      <c r="C1928" s="77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7"/>
      <c r="B1929" s="105"/>
      <c r="C1929" s="77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7"/>
      <c r="B1930" s="105"/>
      <c r="C1930" s="77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7"/>
      <c r="B1931" s="105"/>
      <c r="C1931" s="77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7"/>
      <c r="B1932" s="105"/>
      <c r="C1932" s="77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7"/>
      <c r="B1933" s="105"/>
      <c r="C1933" s="77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7"/>
      <c r="B1934" s="105"/>
      <c r="C1934" s="77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7"/>
      <c r="B1935" s="105"/>
      <c r="C1935" s="77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7"/>
      <c r="B1936" s="105"/>
      <c r="C1936" s="77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7"/>
      <c r="B1937" s="105"/>
      <c r="C1937" s="77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7"/>
      <c r="B1938" s="105"/>
      <c r="C1938" s="77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7"/>
      <c r="B1939" s="105"/>
      <c r="C1939" s="77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7"/>
      <c r="B1940" s="105"/>
      <c r="C1940" s="77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7"/>
      <c r="B1941" s="105"/>
      <c r="C1941" s="77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7"/>
      <c r="B1942" s="105"/>
      <c r="C1942" s="77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7"/>
      <c r="B1943" s="105"/>
      <c r="C1943" s="77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7"/>
      <c r="B1944" s="105"/>
      <c r="C1944" s="77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7"/>
      <c r="B1945" s="105"/>
      <c r="C1945" s="77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7"/>
      <c r="B1946" s="105"/>
      <c r="C1946" s="77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7"/>
      <c r="B1947" s="105"/>
      <c r="C1947" s="77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7"/>
      <c r="B1948" s="105"/>
      <c r="C1948" s="77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7"/>
      <c r="B1949" s="105"/>
      <c r="C1949" s="77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7"/>
      <c r="B1950" s="105"/>
      <c r="C1950" s="77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7"/>
      <c r="B1951" s="105"/>
      <c r="C1951" s="77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7"/>
      <c r="B1952" s="105"/>
      <c r="C1952" s="77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7"/>
      <c r="B1953" s="105"/>
      <c r="C1953" s="77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7"/>
      <c r="B1954" s="105"/>
      <c r="C1954" s="77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7"/>
      <c r="B1955" s="105"/>
      <c r="C1955" s="77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7"/>
      <c r="B1956" s="105"/>
      <c r="C1956" s="77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7"/>
      <c r="B1957" s="105"/>
      <c r="C1957" s="77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7"/>
      <c r="B1958" s="105"/>
      <c r="C1958" s="77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7"/>
      <c r="B1959" s="105"/>
      <c r="C1959" s="77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7"/>
      <c r="B1960" s="105"/>
      <c r="C1960" s="77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7"/>
      <c r="B1961" s="105"/>
      <c r="C1961" s="77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7"/>
      <c r="B1962" s="105"/>
      <c r="C1962" s="77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7"/>
      <c r="B1963" s="105"/>
      <c r="C1963" s="77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7"/>
      <c r="B1964" s="105"/>
      <c r="C1964" s="77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7"/>
      <c r="B1965" s="105"/>
      <c r="C1965" s="77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7"/>
      <c r="B1966" s="105"/>
      <c r="C1966" s="77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7"/>
      <c r="B1967" s="105"/>
      <c r="C1967" s="77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7"/>
      <c r="B1968" s="105"/>
      <c r="C1968" s="77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7"/>
      <c r="B1969" s="105"/>
      <c r="C1969" s="77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7"/>
      <c r="B1970" s="105"/>
      <c r="C1970" s="77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7"/>
      <c r="B1971" s="105"/>
      <c r="C1971" s="77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7"/>
      <c r="B1972" s="105"/>
      <c r="C1972" s="77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7"/>
      <c r="B1973" s="105"/>
      <c r="C1973" s="77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7"/>
      <c r="B1974" s="105"/>
      <c r="C1974" s="77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7"/>
      <c r="B1975" s="105"/>
      <c r="C1975" s="77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7"/>
      <c r="B1976" s="105"/>
      <c r="C1976" s="77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7"/>
      <c r="B1977" s="105"/>
      <c r="C1977" s="77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7"/>
      <c r="B1978" s="105"/>
      <c r="C1978" s="77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7"/>
      <c r="B1979" s="105"/>
      <c r="C1979" s="77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7"/>
      <c r="B1980" s="105"/>
      <c r="C1980" s="77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7"/>
      <c r="B1981" s="105"/>
      <c r="C1981" s="77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7"/>
      <c r="B1982" s="105"/>
      <c r="C1982" s="77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7"/>
      <c r="B1983" s="105"/>
      <c r="C1983" s="77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7"/>
      <c r="B1984" s="105"/>
      <c r="C1984" s="77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7"/>
      <c r="B1985" s="105"/>
      <c r="C1985" s="77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7"/>
      <c r="B1986" s="105"/>
      <c r="C1986" s="77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7"/>
      <c r="B1987" s="105"/>
      <c r="C1987" s="77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7"/>
      <c r="B1988" s="105"/>
      <c r="C1988" s="77"/>
      <c r="D1988" s="78"/>
      <c r="E1988" s="12"/>
      <c r="F1988" s="79"/>
      <c r="G1988" s="78"/>
      <c r="H1988" s="80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7"/>
      <c r="B1989" s="105"/>
      <c r="C1989" s="77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7"/>
      <c r="B1990" s="105"/>
      <c r="C1990" s="77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7"/>
      <c r="B1991" s="105"/>
      <c r="C1991" s="77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7"/>
      <c r="B1992" s="105"/>
      <c r="C1992" s="77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7"/>
      <c r="B1993" s="105"/>
      <c r="C1993" s="77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7"/>
      <c r="B1994" s="105"/>
      <c r="C1994" s="77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7"/>
      <c r="B1995" s="105"/>
      <c r="C1995" s="77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7"/>
      <c r="B1996" s="105"/>
      <c r="C1996" s="77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7"/>
      <c r="B1997" s="105"/>
      <c r="C1997" s="77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7"/>
      <c r="B1998" s="105"/>
      <c r="C1998" s="77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7"/>
      <c r="B1999" s="105"/>
      <c r="C1999" s="77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7"/>
      <c r="B2000" s="105"/>
      <c r="C2000" s="77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7"/>
      <c r="B2001" s="105"/>
      <c r="C2001" s="77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7"/>
      <c r="B2002" s="105"/>
      <c r="C2002" s="77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7"/>
      <c r="B2003" s="105"/>
      <c r="C2003" s="77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7"/>
      <c r="B2004" s="105"/>
      <c r="C2004" s="77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7"/>
      <c r="B2005" s="105"/>
      <c r="C2005" s="77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7"/>
      <c r="B2006" s="105"/>
      <c r="C2006" s="77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7"/>
      <c r="B2007" s="105"/>
      <c r="C2007" s="77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7"/>
      <c r="B2008" s="105"/>
      <c r="C2008" s="77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7"/>
      <c r="B2009" s="105"/>
      <c r="C2009" s="77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7"/>
      <c r="B2010" s="105"/>
      <c r="C2010" s="77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7"/>
      <c r="B2011" s="105"/>
      <c r="C2011" s="77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7"/>
      <c r="B2012" s="105"/>
      <c r="C2012" s="77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7"/>
      <c r="B2013" s="105"/>
      <c r="C2013" s="77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7"/>
      <c r="B2014" s="105"/>
      <c r="C2014" s="77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7"/>
      <c r="B2015" s="105"/>
      <c r="C2015" s="77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7"/>
      <c r="B2016" s="105"/>
      <c r="C2016" s="77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7"/>
      <c r="B2017" s="105"/>
      <c r="C2017" s="77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7"/>
      <c r="B2018" s="105"/>
      <c r="C2018" s="77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7"/>
      <c r="B2019" s="105"/>
      <c r="C2019" s="77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7"/>
      <c r="B2020" s="105"/>
      <c r="C2020" s="77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7"/>
      <c r="B2021" s="105"/>
      <c r="C2021" s="77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7"/>
      <c r="B2022" s="105"/>
      <c r="C2022" s="77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7"/>
      <c r="B2023" s="105"/>
      <c r="C2023" s="77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7"/>
      <c r="B2024" s="105"/>
      <c r="C2024" s="77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7"/>
      <c r="B2025" s="105"/>
      <c r="C2025" s="77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7"/>
      <c r="B2026" s="105"/>
      <c r="C2026" s="77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7"/>
      <c r="B2027" s="105"/>
      <c r="C2027" s="77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7"/>
      <c r="B2028" s="105"/>
      <c r="C2028" s="77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7"/>
      <c r="B2029" s="105"/>
      <c r="C2029" s="77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7"/>
      <c r="B2030" s="105"/>
      <c r="C2030" s="77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7"/>
      <c r="B2031" s="105"/>
      <c r="C2031" s="77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7"/>
      <c r="B2032" s="105"/>
      <c r="C2032" s="77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7"/>
      <c r="B2033" s="105"/>
      <c r="C2033" s="77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7"/>
      <c r="B2034" s="105"/>
      <c r="C2034" s="77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7"/>
      <c r="B2035" s="105"/>
      <c r="C2035" s="77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7"/>
      <c r="B2036" s="105"/>
      <c r="C2036" s="77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7"/>
      <c r="B2037" s="105"/>
      <c r="C2037" s="77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7"/>
      <c r="B2038" s="105"/>
      <c r="C2038" s="77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7"/>
      <c r="B2039" s="105"/>
      <c r="C2039" s="77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7"/>
      <c r="B2040" s="105"/>
      <c r="C2040" s="77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7"/>
      <c r="B2041" s="105"/>
      <c r="C2041" s="77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7"/>
      <c r="B2042" s="105"/>
      <c r="C2042" s="77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7"/>
      <c r="B2043" s="105"/>
      <c r="C2043" s="77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7"/>
      <c r="B2044" s="105"/>
      <c r="C2044" s="77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7"/>
      <c r="B2045" s="105"/>
      <c r="C2045" s="77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7"/>
      <c r="B2046" s="105"/>
      <c r="C2046" s="77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7"/>
      <c r="B2047" s="105"/>
      <c r="C2047" s="77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7"/>
      <c r="B2048" s="105"/>
      <c r="C2048" s="77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7"/>
      <c r="B2049" s="105"/>
      <c r="C2049" s="77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7"/>
      <c r="B2050" s="105"/>
      <c r="C2050" s="77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7"/>
      <c r="B2051" s="105"/>
      <c r="C2051" s="77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7"/>
      <c r="B2052" s="105"/>
      <c r="C2052" s="77"/>
      <c r="D2052" s="78"/>
      <c r="E2052" s="12"/>
      <c r="F2052" s="79"/>
      <c r="G2052" s="78"/>
      <c r="H2052" s="80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7"/>
      <c r="B2053" s="105"/>
      <c r="C2053" s="77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7"/>
      <c r="B2054" s="105"/>
      <c r="C2054" s="77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7"/>
      <c r="B2055" s="105"/>
      <c r="C2055" s="77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7"/>
      <c r="B2056" s="105"/>
      <c r="C2056" s="77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7"/>
      <c r="B2057" s="105"/>
      <c r="C2057" s="77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7"/>
      <c r="B2058" s="105"/>
      <c r="C2058" s="77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7"/>
      <c r="B2059" s="105"/>
      <c r="C2059" s="77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7"/>
      <c r="B2060" s="105"/>
      <c r="C2060" s="77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7"/>
      <c r="B2061" s="105"/>
      <c r="C2061" s="77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7"/>
      <c r="B2062" s="105"/>
      <c r="C2062" s="77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7"/>
      <c r="B2063" s="105"/>
      <c r="C2063" s="77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7"/>
      <c r="B2064" s="105"/>
      <c r="C2064" s="77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7"/>
      <c r="B2065" s="105"/>
      <c r="C2065" s="77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7"/>
      <c r="B2066" s="105"/>
      <c r="C2066" s="77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7"/>
      <c r="B2067" s="105"/>
      <c r="C2067" s="77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7"/>
      <c r="B2068" s="105"/>
      <c r="C2068" s="77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7"/>
      <c r="B2069" s="105"/>
      <c r="C2069" s="77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7"/>
      <c r="B2070" s="105"/>
      <c r="C2070" s="77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7"/>
      <c r="B2071" s="105"/>
      <c r="C2071" s="77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7"/>
      <c r="B2072" s="105"/>
      <c r="C2072" s="77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7"/>
      <c r="B2073" s="105"/>
      <c r="C2073" s="77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7"/>
      <c r="B2074" s="105"/>
      <c r="C2074" s="77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7"/>
      <c r="B2075" s="105"/>
      <c r="C2075" s="77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7"/>
      <c r="B2076" s="105"/>
      <c r="C2076" s="77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7"/>
      <c r="B2077" s="105"/>
      <c r="C2077" s="77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7"/>
      <c r="B2078" s="105"/>
      <c r="C2078" s="77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7"/>
      <c r="B2079" s="105"/>
      <c r="C2079" s="77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7"/>
      <c r="B2080" s="105"/>
      <c r="C2080" s="77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7"/>
      <c r="B2081" s="105"/>
      <c r="C2081" s="77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7"/>
      <c r="B2082" s="105"/>
      <c r="C2082" s="77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7"/>
      <c r="B2083" s="105"/>
      <c r="C2083" s="77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7"/>
      <c r="B2084" s="105"/>
      <c r="C2084" s="77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7"/>
      <c r="B2085" s="105"/>
      <c r="C2085" s="77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7"/>
      <c r="B2086" s="105"/>
      <c r="C2086" s="77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7"/>
      <c r="B2087" s="105"/>
      <c r="C2087" s="77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7"/>
      <c r="B2088" s="105"/>
      <c r="C2088" s="77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7"/>
      <c r="B2089" s="105"/>
      <c r="C2089" s="77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7"/>
      <c r="B2090" s="105"/>
      <c r="C2090" s="77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7"/>
      <c r="B2091" s="105"/>
      <c r="C2091" s="77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7"/>
      <c r="B2092" s="105"/>
      <c r="C2092" s="77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7"/>
      <c r="B2093" s="105"/>
      <c r="C2093" s="77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7"/>
      <c r="B2094" s="105"/>
      <c r="C2094" s="77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7"/>
      <c r="B2095" s="105"/>
      <c r="C2095" s="77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7"/>
      <c r="B2096" s="105"/>
      <c r="C2096" s="77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7"/>
      <c r="B2097" s="105"/>
      <c r="C2097" s="77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7"/>
      <c r="B2098" s="105"/>
      <c r="C2098" s="77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7"/>
      <c r="B2099" s="105"/>
      <c r="C2099" s="77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7"/>
      <c r="B2100" s="105"/>
      <c r="C2100" s="77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7"/>
      <c r="B2101" s="105"/>
      <c r="C2101" s="77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7"/>
      <c r="B2102" s="105"/>
      <c r="C2102" s="77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7"/>
      <c r="B2103" s="105"/>
      <c r="C2103" s="77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7"/>
      <c r="B2104" s="105"/>
      <c r="C2104" s="77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7"/>
      <c r="B2105" s="105"/>
      <c r="C2105" s="77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7"/>
      <c r="B2106" s="105"/>
      <c r="C2106" s="77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7"/>
      <c r="B2107" s="105"/>
      <c r="C2107" s="77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7"/>
      <c r="B2108" s="105"/>
      <c r="C2108" s="77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7"/>
      <c r="B2109" s="105"/>
      <c r="C2109" s="77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7"/>
      <c r="B2110" s="105"/>
      <c r="C2110" s="77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7"/>
      <c r="B2111" s="105"/>
      <c r="C2111" s="77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7"/>
      <c r="B2112" s="105"/>
      <c r="C2112" s="77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7"/>
      <c r="B2113" s="105"/>
      <c r="C2113" s="77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7"/>
      <c r="B2114" s="105"/>
      <c r="C2114" s="77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7"/>
      <c r="B2115" s="105"/>
      <c r="C2115" s="77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7"/>
      <c r="B2116" s="105"/>
      <c r="C2116" s="77"/>
      <c r="D2116" s="78"/>
      <c r="E2116" s="12"/>
      <c r="F2116" s="79"/>
      <c r="G2116" s="78"/>
      <c r="H2116" s="80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7"/>
      <c r="B2117" s="105"/>
      <c r="C2117" s="77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7"/>
      <c r="B2118" s="105"/>
      <c r="C2118" s="77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7"/>
      <c r="B2119" s="105"/>
      <c r="C2119" s="77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7"/>
      <c r="B2120" s="105"/>
      <c r="C2120" s="77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7"/>
      <c r="B2121" s="105"/>
      <c r="C2121" s="77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7"/>
      <c r="B2122" s="105"/>
      <c r="C2122" s="77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7"/>
      <c r="B2123" s="105"/>
      <c r="C2123" s="77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7"/>
      <c r="B2124" s="105"/>
      <c r="C2124" s="77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7"/>
      <c r="B2125" s="105"/>
      <c r="C2125" s="77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7"/>
      <c r="B2126" s="105"/>
      <c r="C2126" s="77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7"/>
      <c r="B2127" s="105"/>
      <c r="C2127" s="77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7"/>
      <c r="B2128" s="105"/>
      <c r="C2128" s="77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7"/>
      <c r="B2129" s="105"/>
      <c r="C2129" s="77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7"/>
      <c r="B2130" s="105"/>
      <c r="C2130" s="77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7"/>
      <c r="B2131" s="105"/>
      <c r="C2131" s="77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7"/>
      <c r="B2132" s="105"/>
      <c r="C2132" s="77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7"/>
      <c r="B2133" s="105"/>
      <c r="C2133" s="77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7"/>
      <c r="B2134" s="105"/>
      <c r="C2134" s="77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7"/>
      <c r="B2135" s="105"/>
      <c r="C2135" s="77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7"/>
      <c r="B2136" s="105"/>
      <c r="C2136" s="77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7"/>
      <c r="B2137" s="105"/>
      <c r="C2137" s="77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7"/>
      <c r="B2138" s="105"/>
      <c r="C2138" s="77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7"/>
      <c r="B2139" s="105"/>
      <c r="C2139" s="77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7"/>
      <c r="B2140" s="105"/>
      <c r="C2140" s="77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7"/>
      <c r="B2141" s="105"/>
      <c r="C2141" s="77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7"/>
      <c r="B2142" s="105"/>
      <c r="C2142" s="77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7"/>
      <c r="B2143" s="105"/>
      <c r="C2143" s="77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7"/>
      <c r="B2144" s="105"/>
      <c r="C2144" s="77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7"/>
      <c r="B2145" s="105"/>
      <c r="C2145" s="77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7"/>
      <c r="B2146" s="105"/>
      <c r="C2146" s="77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7"/>
      <c r="B2147" s="105"/>
      <c r="C2147" s="77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7"/>
      <c r="B2148" s="105"/>
      <c r="C2148" s="77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7"/>
      <c r="B2149" s="105"/>
      <c r="C2149" s="77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7"/>
      <c r="B2150" s="105"/>
      <c r="C2150" s="77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7"/>
      <c r="B2151" s="105"/>
      <c r="C2151" s="77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7"/>
      <c r="B2152" s="105"/>
      <c r="C2152" s="77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7"/>
      <c r="B2153" s="105"/>
      <c r="C2153" s="77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7"/>
      <c r="B2154" s="105"/>
      <c r="C2154" s="77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7"/>
      <c r="B2155" s="105"/>
      <c r="C2155" s="77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7"/>
      <c r="B2156" s="105"/>
      <c r="C2156" s="77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7"/>
      <c r="B2157" s="105"/>
      <c r="C2157" s="77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7"/>
      <c r="B2158" s="105"/>
      <c r="C2158" s="77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7"/>
      <c r="B2159" s="105"/>
      <c r="C2159" s="77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7"/>
      <c r="B2160" s="105"/>
      <c r="C2160" s="77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7"/>
      <c r="B2161" s="105"/>
      <c r="C2161" s="77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7"/>
      <c r="B2162" s="105"/>
      <c r="C2162" s="77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7"/>
      <c r="B2163" s="105"/>
      <c r="C2163" s="77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7"/>
      <c r="B2164" s="105"/>
      <c r="C2164" s="77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7"/>
      <c r="B2165" s="105"/>
      <c r="C2165" s="77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7"/>
      <c r="B2166" s="105"/>
      <c r="C2166" s="77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7"/>
      <c r="B2167" s="105"/>
      <c r="C2167" s="77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7"/>
      <c r="B2168" s="105"/>
      <c r="C2168" s="77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7"/>
      <c r="B2169" s="105"/>
      <c r="C2169" s="77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7"/>
      <c r="B2170" s="105"/>
      <c r="C2170" s="77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7"/>
      <c r="B2171" s="105"/>
      <c r="C2171" s="77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7"/>
      <c r="B2172" s="105"/>
      <c r="C2172" s="77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7"/>
      <c r="B2173" s="105"/>
      <c r="C2173" s="77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7"/>
      <c r="B2174" s="105"/>
      <c r="C2174" s="77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7"/>
      <c r="B2175" s="105"/>
      <c r="C2175" s="77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7"/>
      <c r="B2176" s="105"/>
      <c r="C2176" s="77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7"/>
      <c r="B2177" s="105"/>
      <c r="C2177" s="77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7"/>
      <c r="B2178" s="105"/>
      <c r="C2178" s="77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7"/>
      <c r="B2179" s="105"/>
      <c r="C2179" s="77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7"/>
      <c r="B2180" s="105"/>
      <c r="C2180" s="77"/>
      <c r="D2180" s="78"/>
      <c r="E2180" s="12"/>
      <c r="F2180" s="79"/>
      <c r="G2180" s="78"/>
      <c r="H2180" s="80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7"/>
      <c r="B2181" s="105"/>
      <c r="C2181" s="77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7"/>
      <c r="B2182" s="105"/>
      <c r="C2182" s="77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7"/>
      <c r="B2183" s="105"/>
      <c r="C2183" s="77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7"/>
      <c r="B2184" s="105"/>
      <c r="C2184" s="77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7"/>
      <c r="B2185" s="105"/>
      <c r="C2185" s="77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7"/>
      <c r="B2186" s="105"/>
      <c r="C2186" s="77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7"/>
      <c r="B2187" s="105"/>
      <c r="C2187" s="77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7"/>
      <c r="B2188" s="105"/>
      <c r="C2188" s="77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7"/>
      <c r="B2189" s="105"/>
      <c r="C2189" s="77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7"/>
      <c r="B2190" s="105"/>
      <c r="C2190" s="77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7"/>
      <c r="B2191" s="105"/>
      <c r="C2191" s="77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7"/>
      <c r="B2192" s="105"/>
      <c r="C2192" s="77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7"/>
      <c r="B2193" s="105"/>
      <c r="C2193" s="77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7"/>
      <c r="B2194" s="105"/>
      <c r="C2194" s="77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7"/>
      <c r="B2195" s="105"/>
      <c r="C2195" s="77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7"/>
      <c r="B2196" s="105"/>
      <c r="C2196" s="77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7"/>
      <c r="B2197" s="105"/>
      <c r="C2197" s="77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7"/>
      <c r="B2198" s="105"/>
      <c r="C2198" s="77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7"/>
      <c r="B2199" s="105"/>
      <c r="C2199" s="77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7"/>
      <c r="B2200" s="105"/>
      <c r="C2200" s="77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7"/>
      <c r="B2201" s="105"/>
      <c r="C2201" s="77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7"/>
      <c r="B2202" s="105"/>
      <c r="C2202" s="77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7"/>
      <c r="B2203" s="105"/>
      <c r="C2203" s="77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7"/>
      <c r="B2204" s="105"/>
      <c r="C2204" s="77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7"/>
      <c r="B2205" s="105"/>
      <c r="C2205" s="77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7"/>
      <c r="B2206" s="105"/>
      <c r="C2206" s="77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7"/>
      <c r="B2207" s="105"/>
      <c r="C2207" s="77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7"/>
      <c r="B2208" s="105"/>
      <c r="C2208" s="77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7"/>
      <c r="B2209" s="105"/>
      <c r="C2209" s="77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7"/>
      <c r="B2210" s="105"/>
      <c r="C2210" s="77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7"/>
      <c r="B2211" s="105"/>
      <c r="C2211" s="77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7"/>
      <c r="B2212" s="105"/>
      <c r="C2212" s="77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7"/>
      <c r="B2213" s="105"/>
      <c r="C2213" s="77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7"/>
      <c r="B2214" s="105"/>
      <c r="C2214" s="77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7"/>
      <c r="B2215" s="105"/>
      <c r="C2215" s="77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7"/>
      <c r="B2216" s="105"/>
      <c r="C2216" s="77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7"/>
      <c r="B2217" s="105"/>
      <c r="C2217" s="77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7"/>
      <c r="B2218" s="105"/>
      <c r="C2218" s="77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7"/>
      <c r="B2219" s="105"/>
      <c r="C2219" s="77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7"/>
      <c r="B2220" s="105"/>
      <c r="C2220" s="77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7"/>
      <c r="B2221" s="105"/>
      <c r="C2221" s="77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7"/>
      <c r="B2222" s="105"/>
      <c r="C2222" s="77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7"/>
      <c r="B2223" s="105"/>
      <c r="C2223" s="77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7"/>
      <c r="B2224" s="105"/>
      <c r="C2224" s="77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7"/>
      <c r="B2225" s="105"/>
      <c r="C2225" s="77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7"/>
      <c r="B2226" s="105"/>
      <c r="C2226" s="77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7"/>
      <c r="B2227" s="105"/>
      <c r="C2227" s="77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7"/>
      <c r="B2228" s="105"/>
      <c r="C2228" s="77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7"/>
      <c r="B2229" s="105"/>
      <c r="C2229" s="77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7"/>
      <c r="B2230" s="105"/>
      <c r="C2230" s="77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7"/>
      <c r="B2231" s="105"/>
      <c r="C2231" s="77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7"/>
      <c r="B2232" s="105"/>
      <c r="C2232" s="77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7"/>
      <c r="B2233" s="105"/>
      <c r="C2233" s="77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7"/>
      <c r="B2234" s="105"/>
      <c r="C2234" s="77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7"/>
      <c r="B2235" s="105"/>
      <c r="C2235" s="77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7"/>
      <c r="B2236" s="105"/>
      <c r="C2236" s="77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7"/>
      <c r="B2237" s="105"/>
      <c r="C2237" s="77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7"/>
      <c r="B2238" s="105"/>
      <c r="C2238" s="77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7"/>
      <c r="B2239" s="105"/>
      <c r="C2239" s="77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7"/>
      <c r="B2240" s="105"/>
      <c r="C2240" s="77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7"/>
      <c r="B2241" s="105"/>
      <c r="C2241" s="77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7"/>
      <c r="B2242" s="105"/>
      <c r="C2242" s="77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7"/>
      <c r="B2243" s="105"/>
      <c r="C2243" s="77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7"/>
      <c r="B2244" s="105"/>
      <c r="C2244" s="77"/>
      <c r="D2244" s="78"/>
      <c r="E2244" s="12"/>
      <c r="F2244" s="79"/>
      <c r="G2244" s="78"/>
      <c r="H2244" s="80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7"/>
      <c r="B2245" s="105"/>
      <c r="C2245" s="77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7"/>
      <c r="B2246" s="105"/>
      <c r="C2246" s="77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7"/>
      <c r="B2247" s="105"/>
      <c r="C2247" s="77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7"/>
      <c r="B2248" s="105"/>
      <c r="C2248" s="77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7"/>
      <c r="B2249" s="105"/>
      <c r="C2249" s="77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7"/>
      <c r="B2250" s="105"/>
      <c r="C2250" s="77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7"/>
      <c r="B2251" s="105"/>
      <c r="C2251" s="77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7"/>
      <c r="B2252" s="105"/>
      <c r="C2252" s="77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7"/>
      <c r="B2253" s="105"/>
      <c r="C2253" s="77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7"/>
      <c r="B2254" s="105"/>
      <c r="C2254" s="77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7"/>
      <c r="B2255" s="105"/>
      <c r="C2255" s="77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7"/>
      <c r="B2256" s="105"/>
      <c r="C2256" s="77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7"/>
      <c r="B2257" s="105"/>
      <c r="C2257" s="77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7"/>
      <c r="B2258" s="105"/>
      <c r="C2258" s="77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7"/>
      <c r="B2259" s="105"/>
      <c r="C2259" s="77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7"/>
      <c r="B2260" s="105"/>
      <c r="C2260" s="77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7"/>
      <c r="B2261" s="105"/>
      <c r="C2261" s="77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7"/>
      <c r="B2262" s="105"/>
      <c r="C2262" s="77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7"/>
      <c r="B2263" s="105"/>
      <c r="C2263" s="77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7"/>
      <c r="B2264" s="105"/>
      <c r="C2264" s="77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7"/>
      <c r="B2265" s="105"/>
      <c r="C2265" s="77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7"/>
      <c r="B2266" s="105"/>
      <c r="C2266" s="77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7"/>
      <c r="B2267" s="105"/>
      <c r="C2267" s="77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7"/>
      <c r="B2268" s="105"/>
      <c r="C2268" s="77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7"/>
      <c r="B2269" s="105"/>
      <c r="C2269" s="77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7"/>
      <c r="B2270" s="105"/>
      <c r="C2270" s="77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7"/>
      <c r="B2271" s="105"/>
      <c r="C2271" s="77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7"/>
      <c r="B2272" s="105"/>
      <c r="C2272" s="77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7"/>
      <c r="B2273" s="105"/>
      <c r="C2273" s="77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7"/>
      <c r="B2274" s="105"/>
      <c r="C2274" s="77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7"/>
      <c r="B2275" s="105"/>
      <c r="C2275" s="77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7"/>
      <c r="B2276" s="105"/>
      <c r="C2276" s="77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7"/>
      <c r="B2277" s="105"/>
      <c r="C2277" s="77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7"/>
      <c r="B2278" s="105"/>
      <c r="C2278" s="77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7"/>
      <c r="B2279" s="105"/>
      <c r="C2279" s="77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7"/>
      <c r="B2280" s="105"/>
      <c r="C2280" s="77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7"/>
      <c r="B2281" s="105"/>
      <c r="C2281" s="77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7"/>
      <c r="B2282" s="105"/>
      <c r="C2282" s="77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7"/>
      <c r="B2283" s="105"/>
      <c r="C2283" s="77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7"/>
      <c r="B2284" s="105"/>
      <c r="C2284" s="77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7"/>
      <c r="B2285" s="105"/>
      <c r="C2285" s="77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7"/>
      <c r="B2286" s="105"/>
      <c r="C2286" s="77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7"/>
      <c r="B2287" s="105"/>
      <c r="C2287" s="77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7"/>
      <c r="B2288" s="105"/>
      <c r="C2288" s="77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7"/>
      <c r="B2289" s="105"/>
      <c r="C2289" s="77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7"/>
      <c r="B2290" s="105"/>
      <c r="C2290" s="77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7"/>
      <c r="B2291" s="105"/>
      <c r="C2291" s="77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7"/>
      <c r="B2292" s="105"/>
      <c r="C2292" s="77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7"/>
      <c r="B2293" s="105"/>
      <c r="C2293" s="77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7"/>
      <c r="B2294" s="105"/>
      <c r="C2294" s="77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7"/>
      <c r="B2295" s="105"/>
      <c r="C2295" s="77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7"/>
      <c r="B2296" s="105"/>
      <c r="C2296" s="77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7"/>
      <c r="B2297" s="105"/>
      <c r="C2297" s="77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7"/>
      <c r="B2298" s="105"/>
      <c r="C2298" s="77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7"/>
      <c r="B2299" s="105"/>
      <c r="C2299" s="77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7"/>
      <c r="B2300" s="105"/>
      <c r="C2300" s="77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7"/>
      <c r="B2301" s="105"/>
      <c r="C2301" s="77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7"/>
      <c r="B2302" s="105"/>
      <c r="C2302" s="77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7"/>
      <c r="B2303" s="105"/>
      <c r="C2303" s="77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7"/>
      <c r="B2304" s="105"/>
      <c r="C2304" s="77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7"/>
      <c r="B2305" s="105"/>
      <c r="C2305" s="77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7"/>
      <c r="B2306" s="105"/>
      <c r="C2306" s="77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7"/>
      <c r="B2307" s="105"/>
      <c r="C2307" s="77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7"/>
      <c r="B2308" s="105"/>
      <c r="C2308" s="77"/>
      <c r="D2308" s="78"/>
      <c r="E2308" s="12"/>
      <c r="F2308" s="79"/>
      <c r="G2308" s="78"/>
      <c r="H2308" s="80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7"/>
      <c r="B2309" s="105"/>
      <c r="C2309" s="77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7"/>
      <c r="B2310" s="105"/>
      <c r="C2310" s="77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7"/>
      <c r="B2311" s="105"/>
      <c r="C2311" s="77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7"/>
      <c r="B2312" s="105"/>
      <c r="C2312" s="77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7"/>
      <c r="B2313" s="105"/>
      <c r="C2313" s="77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7"/>
      <c r="B2314" s="105"/>
      <c r="C2314" s="77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7"/>
      <c r="B2315" s="105"/>
      <c r="C2315" s="77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7"/>
      <c r="B2316" s="105"/>
      <c r="C2316" s="77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7"/>
      <c r="B2317" s="105"/>
      <c r="C2317" s="77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7"/>
      <c r="B2318" s="105"/>
      <c r="C2318" s="77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7"/>
      <c r="B2319" s="105"/>
      <c r="C2319" s="77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7"/>
      <c r="B2320" s="105"/>
      <c r="C2320" s="77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7"/>
      <c r="B2321" s="105"/>
      <c r="C2321" s="77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7"/>
      <c r="B2322" s="105"/>
      <c r="C2322" s="77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7"/>
      <c r="B2323" s="105"/>
      <c r="C2323" s="77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7"/>
      <c r="B2324" s="105"/>
      <c r="C2324" s="77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7"/>
      <c r="B2325" s="105"/>
      <c r="C2325" s="77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7"/>
      <c r="B2326" s="105"/>
      <c r="C2326" s="77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7"/>
      <c r="B2327" s="105"/>
      <c r="C2327" s="77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7"/>
      <c r="B2328" s="105"/>
      <c r="C2328" s="77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7"/>
      <c r="B2329" s="105"/>
      <c r="C2329" s="77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7"/>
      <c r="B2330" s="105"/>
      <c r="C2330" s="77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7"/>
      <c r="B2331" s="105"/>
      <c r="C2331" s="77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7"/>
      <c r="B2332" s="105"/>
      <c r="C2332" s="77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7"/>
      <c r="B2333" s="105"/>
      <c r="C2333" s="77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7"/>
      <c r="B2334" s="105"/>
      <c r="C2334" s="77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7"/>
      <c r="B2335" s="105"/>
      <c r="C2335" s="77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7"/>
      <c r="B2336" s="105"/>
      <c r="C2336" s="77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7"/>
      <c r="B2337" s="105"/>
      <c r="C2337" s="77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7"/>
      <c r="B2338" s="105"/>
      <c r="C2338" s="77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7"/>
      <c r="B2339" s="105"/>
      <c r="C2339" s="77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7"/>
      <c r="B2340" s="105"/>
      <c r="C2340" s="77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7"/>
      <c r="B2341" s="105"/>
      <c r="C2341" s="77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7"/>
      <c r="B2342" s="105"/>
      <c r="C2342" s="77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7"/>
      <c r="B2343" s="105"/>
      <c r="C2343" s="77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7"/>
      <c r="B2344" s="105"/>
      <c r="C2344" s="77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7"/>
      <c r="B2345" s="105"/>
      <c r="C2345" s="77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7"/>
      <c r="B2346" s="105"/>
      <c r="C2346" s="77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7"/>
      <c r="B2347" s="105"/>
      <c r="C2347" s="77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7"/>
      <c r="B2348" s="105"/>
      <c r="C2348" s="77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7"/>
      <c r="B2349" s="105"/>
      <c r="C2349" s="77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7"/>
      <c r="B2350" s="105"/>
      <c r="C2350" s="77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7"/>
      <c r="B2351" s="105"/>
      <c r="C2351" s="77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7"/>
      <c r="B2352" s="105"/>
      <c r="C2352" s="77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7"/>
      <c r="B2353" s="105"/>
      <c r="C2353" s="77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7"/>
      <c r="B2354" s="105"/>
      <c r="C2354" s="77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7"/>
      <c r="B2355" s="105"/>
      <c r="C2355" s="77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7"/>
      <c r="B2356" s="105"/>
      <c r="C2356" s="77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7"/>
      <c r="B2357" s="105"/>
      <c r="C2357" s="77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7"/>
      <c r="B2358" s="105"/>
      <c r="C2358" s="77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7"/>
      <c r="B2359" s="105"/>
      <c r="C2359" s="77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7"/>
      <c r="B2360" s="105"/>
      <c r="C2360" s="77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7"/>
      <c r="B2361" s="105"/>
      <c r="C2361" s="77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7"/>
      <c r="B2362" s="105"/>
      <c r="C2362" s="77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7"/>
      <c r="B2363" s="105"/>
      <c r="C2363" s="77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7"/>
      <c r="B2364" s="105"/>
      <c r="C2364" s="77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7"/>
      <c r="B2365" s="105"/>
      <c r="C2365" s="77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7"/>
      <c r="B2366" s="105"/>
      <c r="C2366" s="77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7"/>
      <c r="B2367" s="105"/>
      <c r="C2367" s="77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7"/>
      <c r="B2368" s="105"/>
      <c r="C2368" s="77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7"/>
      <c r="B2369" s="105"/>
      <c r="C2369" s="77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7"/>
      <c r="B2370" s="105"/>
      <c r="C2370" s="77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7"/>
      <c r="B2371" s="105"/>
      <c r="C2371" s="77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7"/>
      <c r="B2372" s="105"/>
      <c r="C2372" s="77"/>
      <c r="D2372" s="78"/>
      <c r="E2372" s="12"/>
      <c r="F2372" s="79"/>
      <c r="G2372" s="78"/>
      <c r="H2372" s="80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7"/>
      <c r="B2373" s="105"/>
      <c r="C2373" s="77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7"/>
      <c r="B2374" s="105"/>
      <c r="C2374" s="77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7"/>
      <c r="B2375" s="105"/>
      <c r="C2375" s="77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7"/>
      <c r="B2376" s="105"/>
      <c r="C2376" s="77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7"/>
      <c r="B2377" s="105"/>
      <c r="C2377" s="77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7"/>
      <c r="B2378" s="105"/>
      <c r="C2378" s="77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7"/>
      <c r="B2379" s="105"/>
      <c r="C2379" s="77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7"/>
      <c r="B2380" s="105"/>
      <c r="C2380" s="77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7"/>
      <c r="B2381" s="105"/>
      <c r="C2381" s="77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7"/>
      <c r="B2382" s="105"/>
      <c r="C2382" s="77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7"/>
      <c r="B2383" s="105"/>
      <c r="C2383" s="77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7"/>
      <c r="B2384" s="105"/>
      <c r="C2384" s="77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7"/>
      <c r="B2385" s="105"/>
      <c r="C2385" s="77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7"/>
      <c r="B2386" s="105"/>
      <c r="C2386" s="77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7"/>
      <c r="B2387" s="105"/>
      <c r="C2387" s="77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7"/>
      <c r="B2388" s="105"/>
      <c r="C2388" s="77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7"/>
      <c r="B2389" s="105"/>
      <c r="C2389" s="77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7"/>
      <c r="B2390" s="105"/>
      <c r="C2390" s="77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7"/>
      <c r="B2391" s="105"/>
      <c r="C2391" s="77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7"/>
      <c r="B2392" s="105"/>
      <c r="C2392" s="77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7"/>
      <c r="B2393" s="105"/>
      <c r="C2393" s="77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7"/>
      <c r="B2394" s="105"/>
      <c r="C2394" s="77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7"/>
      <c r="B2395" s="105"/>
      <c r="C2395" s="77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7"/>
      <c r="B2396" s="105"/>
      <c r="C2396" s="77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7"/>
      <c r="B2397" s="105"/>
      <c r="C2397" s="77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7"/>
      <c r="B2398" s="105"/>
      <c r="C2398" s="77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7"/>
      <c r="B2399" s="105"/>
      <c r="C2399" s="77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7"/>
      <c r="B2400" s="105"/>
      <c r="C2400" s="77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7"/>
      <c r="B2401" s="105"/>
      <c r="C2401" s="77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7"/>
      <c r="B2402" s="105"/>
      <c r="C2402" s="77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7"/>
      <c r="B2403" s="105"/>
      <c r="C2403" s="77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7"/>
      <c r="B2404" s="105"/>
      <c r="C2404" s="77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7"/>
      <c r="B2405" s="105"/>
      <c r="C2405" s="77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7"/>
      <c r="B2406" s="105"/>
      <c r="C2406" s="77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7"/>
      <c r="B2407" s="105"/>
      <c r="C2407" s="77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7"/>
      <c r="B2408" s="105"/>
      <c r="C2408" s="77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7"/>
      <c r="B2409" s="105"/>
      <c r="C2409" s="77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7"/>
      <c r="B2410" s="105"/>
      <c r="C2410" s="77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7"/>
      <c r="B2411" s="105"/>
      <c r="C2411" s="77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7"/>
      <c r="B2412" s="105"/>
      <c r="C2412" s="77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7"/>
      <c r="B2413" s="105"/>
      <c r="C2413" s="77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7"/>
      <c r="B2414" s="105"/>
      <c r="C2414" s="77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7"/>
      <c r="B2415" s="105"/>
      <c r="C2415" s="77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7"/>
      <c r="B2416" s="105"/>
      <c r="C2416" s="77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7"/>
      <c r="B2417" s="105"/>
      <c r="C2417" s="77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7"/>
      <c r="B2418" s="105"/>
      <c r="C2418" s="77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7"/>
      <c r="B2419" s="105"/>
      <c r="C2419" s="77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7"/>
      <c r="B2420" s="105"/>
      <c r="C2420" s="77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7"/>
      <c r="B2421" s="105"/>
      <c r="C2421" s="77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7"/>
      <c r="B2422" s="105"/>
      <c r="C2422" s="77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7"/>
      <c r="B2423" s="105"/>
      <c r="C2423" s="77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7"/>
      <c r="B2424" s="105"/>
      <c r="C2424" s="77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7"/>
      <c r="B2425" s="105"/>
      <c r="C2425" s="77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7"/>
      <c r="B2426" s="105"/>
      <c r="C2426" s="77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7"/>
      <c r="B2427" s="105"/>
      <c r="C2427" s="77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7"/>
      <c r="B2428" s="105"/>
      <c r="C2428" s="77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7"/>
      <c r="B2429" s="105"/>
      <c r="C2429" s="77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7"/>
      <c r="B2430" s="105"/>
      <c r="C2430" s="77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7"/>
      <c r="B2431" s="105"/>
      <c r="C2431" s="77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7"/>
      <c r="B2432" s="105"/>
      <c r="C2432" s="77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7"/>
      <c r="B2433" s="105"/>
      <c r="C2433" s="77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7"/>
      <c r="B2434" s="105"/>
      <c r="C2434" s="77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7"/>
      <c r="B2435" s="105"/>
      <c r="C2435" s="77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7"/>
      <c r="B2436" s="105"/>
      <c r="C2436" s="77"/>
      <c r="D2436" s="78"/>
      <c r="E2436" s="12"/>
      <c r="F2436" s="79"/>
      <c r="G2436" s="78"/>
      <c r="H2436" s="80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7"/>
      <c r="B2437" s="105"/>
      <c r="C2437" s="77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7"/>
      <c r="B2438" s="105"/>
      <c r="C2438" s="77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7"/>
      <c r="B2439" s="105"/>
      <c r="C2439" s="77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7"/>
      <c r="B2440" s="105"/>
      <c r="C2440" s="77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7"/>
      <c r="B2441" s="105"/>
      <c r="C2441" s="77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7"/>
      <c r="B2442" s="105"/>
      <c r="C2442" s="77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7"/>
      <c r="B2443" s="105"/>
      <c r="C2443" s="77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7"/>
      <c r="B2444" s="105"/>
      <c r="C2444" s="77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7"/>
      <c r="B2445" s="105"/>
      <c r="C2445" s="77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7"/>
      <c r="B2446" s="105"/>
      <c r="C2446" s="77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7"/>
      <c r="B2447" s="105"/>
      <c r="C2447" s="77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7"/>
      <c r="B2448" s="105"/>
      <c r="C2448" s="77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7"/>
      <c r="B2449" s="105"/>
      <c r="C2449" s="77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7"/>
      <c r="B2450" s="105"/>
      <c r="C2450" s="77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7"/>
      <c r="B2451" s="105"/>
      <c r="C2451" s="77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7"/>
      <c r="B2452" s="105"/>
      <c r="C2452" s="77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7"/>
      <c r="B2453" s="105"/>
      <c r="C2453" s="77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7"/>
      <c r="B2454" s="105"/>
      <c r="C2454" s="77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7"/>
      <c r="B2455" s="105"/>
      <c r="C2455" s="77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7"/>
      <c r="B2456" s="105"/>
      <c r="C2456" s="77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7"/>
      <c r="B2457" s="105"/>
      <c r="C2457" s="77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7"/>
      <c r="B2458" s="105"/>
      <c r="C2458" s="77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7"/>
      <c r="B2459" s="105"/>
      <c r="C2459" s="77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7"/>
      <c r="B2460" s="105"/>
      <c r="C2460" s="77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7"/>
      <c r="B2461" s="105"/>
      <c r="C2461" s="77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7"/>
      <c r="B2462" s="105"/>
      <c r="C2462" s="77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7"/>
      <c r="B2463" s="105"/>
      <c r="C2463" s="77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7"/>
      <c r="B2464" s="105"/>
      <c r="C2464" s="77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7"/>
      <c r="B2465" s="105"/>
      <c r="C2465" s="77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7"/>
      <c r="B2466" s="105"/>
      <c r="C2466" s="77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7"/>
      <c r="B2467" s="105"/>
      <c r="C2467" s="77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7"/>
      <c r="B2468" s="105"/>
      <c r="C2468" s="77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7"/>
      <c r="B2469" s="105"/>
      <c r="C2469" s="77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7"/>
      <c r="B2470" s="105"/>
      <c r="C2470" s="77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7"/>
      <c r="B2471" s="105"/>
      <c r="C2471" s="77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7"/>
      <c r="B2472" s="105"/>
      <c r="C2472" s="77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7"/>
      <c r="B2473" s="105"/>
      <c r="C2473" s="77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7"/>
      <c r="B2474" s="105"/>
      <c r="C2474" s="77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7"/>
      <c r="B2475" s="105"/>
      <c r="C2475" s="77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7"/>
      <c r="B2476" s="105"/>
      <c r="C2476" s="77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7"/>
      <c r="B2477" s="105"/>
      <c r="C2477" s="77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7"/>
      <c r="B2478" s="105"/>
      <c r="C2478" s="77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7"/>
      <c r="B2479" s="105"/>
      <c r="C2479" s="77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7"/>
      <c r="B2480" s="105"/>
      <c r="C2480" s="77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7"/>
      <c r="B2481" s="105"/>
      <c r="C2481" s="77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7"/>
      <c r="B2482" s="105"/>
      <c r="C2482" s="77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7"/>
      <c r="B2483" s="105"/>
      <c r="C2483" s="77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7"/>
      <c r="B2484" s="105"/>
      <c r="C2484" s="77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7"/>
      <c r="B2485" s="105"/>
      <c r="C2485" s="77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7"/>
      <c r="B2486" s="105"/>
      <c r="C2486" s="77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7"/>
      <c r="B2487" s="105"/>
      <c r="C2487" s="77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7"/>
      <c r="B2488" s="105"/>
      <c r="C2488" s="77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7"/>
      <c r="B2489" s="105"/>
      <c r="C2489" s="77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7"/>
      <c r="B2490" s="105"/>
      <c r="C2490" s="77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7"/>
      <c r="B2491" s="105"/>
      <c r="C2491" s="77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7"/>
      <c r="B2492" s="105"/>
      <c r="C2492" s="77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7"/>
      <c r="B2493" s="105"/>
      <c r="C2493" s="77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7"/>
      <c r="B2494" s="105"/>
      <c r="C2494" s="77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7"/>
      <c r="B2495" s="105"/>
      <c r="C2495" s="77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7"/>
      <c r="B2496" s="105"/>
      <c r="C2496" s="77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7"/>
      <c r="B2497" s="105"/>
      <c r="C2497" s="77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7"/>
      <c r="B2498" s="105"/>
      <c r="C2498" s="77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7"/>
      <c r="B2499" s="105"/>
      <c r="C2499" s="77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7"/>
      <c r="B2500" s="105"/>
      <c r="C2500" s="77"/>
      <c r="D2500" s="78"/>
      <c r="E2500" s="12"/>
      <c r="F2500" s="79"/>
      <c r="G2500" s="78"/>
      <c r="H2500" s="80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7"/>
      <c r="B2501" s="105"/>
      <c r="C2501" s="77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7"/>
      <c r="B2502" s="105"/>
      <c r="C2502" s="77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7"/>
      <c r="B2503" s="105"/>
      <c r="C2503" s="77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7"/>
      <c r="B2504" s="105"/>
      <c r="C2504" s="77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7"/>
      <c r="B2505" s="105"/>
      <c r="C2505" s="77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7"/>
      <c r="B2506" s="105"/>
      <c r="C2506" s="77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7"/>
      <c r="B2507" s="105"/>
      <c r="C2507" s="77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7"/>
      <c r="B2508" s="105"/>
      <c r="C2508" s="77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7"/>
      <c r="B2509" s="105"/>
      <c r="C2509" s="77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7"/>
      <c r="B2510" s="105"/>
      <c r="C2510" s="77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7"/>
      <c r="B2511" s="105"/>
      <c r="C2511" s="77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7"/>
      <c r="B2512" s="105"/>
      <c r="C2512" s="77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7"/>
      <c r="B2513" s="105"/>
      <c r="C2513" s="77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7"/>
      <c r="B2514" s="105"/>
      <c r="C2514" s="77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7"/>
      <c r="B2515" s="105"/>
      <c r="C2515" s="77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7"/>
      <c r="B2516" s="105"/>
      <c r="C2516" s="77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7"/>
      <c r="B2517" s="105"/>
      <c r="C2517" s="77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7"/>
      <c r="B2518" s="105"/>
      <c r="C2518" s="77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7"/>
      <c r="B2519" s="105"/>
      <c r="C2519" s="77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7"/>
      <c r="B2520" s="105"/>
      <c r="C2520" s="77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7"/>
      <c r="B2521" s="105"/>
      <c r="C2521" s="77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7"/>
      <c r="B2522" s="105"/>
      <c r="C2522" s="77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7"/>
      <c r="B2523" s="105"/>
      <c r="C2523" s="77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7"/>
      <c r="B2524" s="105"/>
      <c r="C2524" s="77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7"/>
      <c r="B2525" s="105"/>
      <c r="C2525" s="77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7"/>
      <c r="B2526" s="105"/>
      <c r="C2526" s="77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7"/>
      <c r="B2527" s="105"/>
      <c r="C2527" s="77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7"/>
      <c r="B2528" s="105"/>
      <c r="C2528" s="77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7"/>
      <c r="B2529" s="105"/>
      <c r="C2529" s="77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7"/>
      <c r="B2530" s="105"/>
      <c r="C2530" s="77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7"/>
      <c r="B2531" s="105"/>
      <c r="C2531" s="77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7"/>
      <c r="B2532" s="105"/>
      <c r="C2532" s="77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7"/>
      <c r="B2533" s="105"/>
      <c r="C2533" s="77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7"/>
      <c r="B2534" s="105"/>
      <c r="C2534" s="77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7"/>
      <c r="B2535" s="105"/>
      <c r="C2535" s="77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7"/>
      <c r="B2536" s="105"/>
      <c r="C2536" s="77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7"/>
      <c r="B2537" s="105"/>
      <c r="C2537" s="77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7"/>
      <c r="B2538" s="105"/>
      <c r="C2538" s="77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7"/>
      <c r="B2539" s="105"/>
      <c r="C2539" s="77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7"/>
      <c r="B2540" s="105"/>
      <c r="C2540" s="77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7"/>
      <c r="B2541" s="105"/>
      <c r="C2541" s="77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7"/>
      <c r="B2542" s="105"/>
      <c r="C2542" s="77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7"/>
      <c r="B2543" s="105"/>
      <c r="C2543" s="77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7"/>
      <c r="B2544" s="105"/>
      <c r="C2544" s="77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7"/>
      <c r="B2545" s="105"/>
      <c r="C2545" s="77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7"/>
      <c r="B2546" s="105"/>
      <c r="C2546" s="77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7"/>
      <c r="B2547" s="105"/>
      <c r="C2547" s="77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7"/>
      <c r="B2548" s="105"/>
      <c r="C2548" s="77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7"/>
      <c r="B2549" s="105"/>
      <c r="C2549" s="77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7"/>
      <c r="B2550" s="105"/>
      <c r="C2550" s="77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7"/>
      <c r="B2551" s="105"/>
      <c r="C2551" s="77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7"/>
      <c r="B2552" s="105"/>
      <c r="C2552" s="77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7"/>
      <c r="B2553" s="105"/>
      <c r="C2553" s="77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7"/>
      <c r="B2554" s="105"/>
      <c r="C2554" s="77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7"/>
      <c r="B2555" s="105"/>
      <c r="C2555" s="77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7"/>
      <c r="B2556" s="105"/>
      <c r="C2556" s="77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7"/>
      <c r="B2557" s="105"/>
      <c r="C2557" s="77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7"/>
      <c r="B2558" s="105"/>
      <c r="C2558" s="77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7"/>
      <c r="B2559" s="105"/>
      <c r="C2559" s="77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7"/>
      <c r="B2560" s="105"/>
      <c r="C2560" s="77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7"/>
      <c r="B2561" s="105"/>
      <c r="C2561" s="77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7"/>
      <c r="B2562" s="105"/>
      <c r="C2562" s="77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7"/>
      <c r="B2563" s="105"/>
      <c r="C2563" s="77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7"/>
      <c r="B2564" s="105"/>
      <c r="C2564" s="77"/>
      <c r="D2564" s="78"/>
      <c r="E2564" s="12"/>
      <c r="F2564" s="79"/>
      <c r="G2564" s="78"/>
      <c r="H2564" s="80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7"/>
      <c r="B2565" s="105"/>
      <c r="C2565" s="77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7"/>
      <c r="B2566" s="105"/>
      <c r="C2566" s="77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7"/>
      <c r="B2567" s="105"/>
      <c r="C2567" s="77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7"/>
      <c r="B2568" s="105"/>
      <c r="C2568" s="77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7"/>
      <c r="B2569" s="105"/>
      <c r="C2569" s="77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7"/>
      <c r="B2570" s="105"/>
      <c r="C2570" s="77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7"/>
      <c r="B2571" s="105"/>
      <c r="C2571" s="77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7"/>
      <c r="B2572" s="105"/>
      <c r="C2572" s="77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7"/>
      <c r="B2573" s="105"/>
      <c r="C2573" s="77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7"/>
      <c r="B2574" s="105"/>
      <c r="C2574" s="77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7"/>
      <c r="B2575" s="105"/>
      <c r="C2575" s="77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7"/>
      <c r="B2576" s="105"/>
      <c r="C2576" s="77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7"/>
      <c r="B2577" s="105"/>
      <c r="C2577" s="77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7"/>
      <c r="B2578" s="105"/>
      <c r="C2578" s="77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7"/>
      <c r="B2579" s="105"/>
      <c r="C2579" s="77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7"/>
      <c r="B2580" s="105"/>
      <c r="C2580" s="77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7"/>
      <c r="B2581" s="105"/>
      <c r="C2581" s="77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7"/>
      <c r="B2582" s="105"/>
      <c r="C2582" s="77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7"/>
      <c r="B2583" s="105"/>
      <c r="C2583" s="77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7"/>
      <c r="B2584" s="105"/>
      <c r="C2584" s="77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7"/>
      <c r="B2585" s="105"/>
      <c r="C2585" s="77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7"/>
      <c r="B2586" s="105"/>
      <c r="C2586" s="77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7"/>
      <c r="B2587" s="105"/>
      <c r="C2587" s="77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7"/>
      <c r="B2588" s="105"/>
      <c r="C2588" s="77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7"/>
      <c r="B2589" s="105"/>
      <c r="C2589" s="77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7"/>
      <c r="B2590" s="105"/>
      <c r="C2590" s="77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7"/>
      <c r="B2591" s="105"/>
      <c r="C2591" s="77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7"/>
      <c r="B2592" s="105"/>
      <c r="C2592" s="77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7"/>
      <c r="B2593" s="105"/>
      <c r="C2593" s="77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7"/>
      <c r="B2594" s="105"/>
      <c r="C2594" s="77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7"/>
      <c r="B2595" s="105"/>
      <c r="C2595" s="77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7"/>
      <c r="B2596" s="105"/>
      <c r="C2596" s="77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7"/>
      <c r="B2597" s="105"/>
      <c r="C2597" s="77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7"/>
      <c r="B2598" s="105"/>
      <c r="C2598" s="77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7"/>
      <c r="B2599" s="105"/>
      <c r="C2599" s="77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7"/>
      <c r="B2600" s="105"/>
      <c r="C2600" s="77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7"/>
      <c r="B2601" s="105"/>
      <c r="C2601" s="77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7"/>
      <c r="B2602" s="105"/>
      <c r="C2602" s="77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7"/>
      <c r="B2603" s="105"/>
      <c r="C2603" s="77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7"/>
      <c r="B2604" s="105"/>
      <c r="C2604" s="77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7"/>
      <c r="B2605" s="105"/>
      <c r="C2605" s="77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7"/>
      <c r="B2606" s="105"/>
      <c r="C2606" s="77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7"/>
      <c r="B2607" s="105"/>
      <c r="C2607" s="77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7"/>
      <c r="B2608" s="105"/>
      <c r="C2608" s="77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7"/>
      <c r="B2609" s="105"/>
      <c r="C2609" s="77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7"/>
      <c r="B2610" s="105"/>
      <c r="C2610" s="77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7"/>
      <c r="B2611" s="105"/>
      <c r="C2611" s="77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7"/>
      <c r="B2612" s="105"/>
      <c r="C2612" s="77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7"/>
      <c r="B2613" s="105"/>
      <c r="C2613" s="77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7"/>
      <c r="B2614" s="105"/>
      <c r="C2614" s="77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7"/>
      <c r="B2615" s="105"/>
      <c r="C2615" s="77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7"/>
      <c r="B2616" s="105"/>
      <c r="C2616" s="77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7"/>
      <c r="B2617" s="105"/>
      <c r="C2617" s="77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7"/>
      <c r="B2618" s="105"/>
      <c r="C2618" s="77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7"/>
      <c r="B2619" s="105"/>
      <c r="C2619" s="77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7"/>
      <c r="B2620" s="105"/>
      <c r="C2620" s="77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7"/>
      <c r="B2621" s="105"/>
      <c r="C2621" s="77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7"/>
      <c r="B2622" s="105"/>
      <c r="C2622" s="77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7"/>
      <c r="B2623" s="105"/>
      <c r="C2623" s="77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7"/>
      <c r="B2624" s="105"/>
      <c r="C2624" s="77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7"/>
      <c r="B2625" s="105"/>
      <c r="C2625" s="77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7"/>
      <c r="B2626" s="105"/>
      <c r="C2626" s="77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7"/>
      <c r="B2627" s="105"/>
      <c r="C2627" s="77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7"/>
      <c r="B2628" s="105"/>
      <c r="C2628" s="77"/>
      <c r="D2628" s="78"/>
      <c r="E2628" s="12"/>
      <c r="F2628" s="79"/>
      <c r="G2628" s="78"/>
      <c r="H2628" s="80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7"/>
      <c r="B2629" s="105"/>
      <c r="C2629" s="77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7"/>
      <c r="B2630" s="105"/>
      <c r="C2630" s="77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7"/>
      <c r="B2631" s="105"/>
      <c r="C2631" s="77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7"/>
      <c r="B2632" s="105"/>
      <c r="C2632" s="77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7"/>
      <c r="B2633" s="105"/>
      <c r="C2633" s="77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7"/>
      <c r="B2634" s="105"/>
      <c r="C2634" s="77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7"/>
      <c r="B2635" s="105"/>
      <c r="C2635" s="77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7"/>
      <c r="B2636" s="105"/>
      <c r="C2636" s="77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7"/>
      <c r="B2637" s="105"/>
      <c r="C2637" s="77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7"/>
      <c r="B2638" s="105"/>
      <c r="C2638" s="77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7"/>
      <c r="B2639" s="105"/>
      <c r="C2639" s="77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7"/>
      <c r="B2640" s="105"/>
      <c r="C2640" s="77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7"/>
      <c r="B2641" s="105"/>
      <c r="C2641" s="77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7"/>
      <c r="B2642" s="105"/>
      <c r="C2642" s="77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7"/>
      <c r="B2643" s="105"/>
      <c r="C2643" s="77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7"/>
      <c r="B2644" s="105"/>
      <c r="C2644" s="77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7"/>
      <c r="B2645" s="105"/>
      <c r="C2645" s="77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7"/>
      <c r="B2646" s="105"/>
      <c r="C2646" s="77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7"/>
      <c r="B2647" s="105"/>
      <c r="C2647" s="77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7"/>
      <c r="B2648" s="105"/>
      <c r="C2648" s="77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7"/>
      <c r="B2649" s="105"/>
      <c r="C2649" s="77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7"/>
      <c r="B2650" s="105"/>
      <c r="C2650" s="77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7"/>
      <c r="B2651" s="105"/>
      <c r="C2651" s="77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7"/>
      <c r="B2652" s="105"/>
      <c r="C2652" s="77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7"/>
      <c r="B2653" s="105"/>
      <c r="C2653" s="77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7"/>
      <c r="B2654" s="105"/>
      <c r="C2654" s="77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7"/>
      <c r="B2655" s="105"/>
      <c r="C2655" s="77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7"/>
      <c r="B2656" s="105"/>
      <c r="C2656" s="77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7"/>
      <c r="B2657" s="105"/>
      <c r="C2657" s="77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7"/>
      <c r="B2658" s="105"/>
      <c r="C2658" s="77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7"/>
      <c r="B2659" s="105"/>
      <c r="C2659" s="77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7"/>
      <c r="B2660" s="105"/>
      <c r="C2660" s="77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7"/>
      <c r="B2661" s="105"/>
      <c r="C2661" s="77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7"/>
      <c r="B2662" s="105"/>
      <c r="C2662" s="77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7"/>
      <c r="B2663" s="105"/>
      <c r="C2663" s="77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7"/>
      <c r="B2664" s="105"/>
      <c r="C2664" s="77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7"/>
      <c r="B2665" s="105"/>
      <c r="C2665" s="77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7"/>
      <c r="B2666" s="105"/>
      <c r="C2666" s="77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7"/>
      <c r="B2667" s="105"/>
      <c r="C2667" s="77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7"/>
      <c r="B2668" s="105"/>
      <c r="C2668" s="77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7"/>
      <c r="B2669" s="105"/>
      <c r="C2669" s="77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7"/>
      <c r="B2670" s="105"/>
      <c r="C2670" s="77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7"/>
      <c r="B2671" s="105"/>
      <c r="C2671" s="77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7"/>
      <c r="B2672" s="105"/>
      <c r="C2672" s="77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7"/>
      <c r="B2673" s="105"/>
      <c r="C2673" s="77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7"/>
      <c r="B2674" s="105"/>
      <c r="C2674" s="77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7"/>
      <c r="B2675" s="105"/>
      <c r="C2675" s="77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7"/>
      <c r="B2676" s="105"/>
      <c r="C2676" s="77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7"/>
      <c r="B2677" s="105"/>
      <c r="C2677" s="77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7"/>
      <c r="B2678" s="105"/>
      <c r="C2678" s="77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7"/>
      <c r="B2679" s="105"/>
      <c r="C2679" s="77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7"/>
      <c r="B2680" s="105"/>
      <c r="C2680" s="77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7"/>
      <c r="B2681" s="105"/>
      <c r="C2681" s="77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7"/>
      <c r="B2682" s="105"/>
      <c r="C2682" s="77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7"/>
      <c r="B2683" s="105"/>
      <c r="C2683" s="77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7"/>
      <c r="B2684" s="105"/>
      <c r="C2684" s="77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7"/>
      <c r="B2685" s="105"/>
      <c r="C2685" s="77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7"/>
      <c r="B2686" s="105"/>
      <c r="C2686" s="77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7"/>
      <c r="B2687" s="105"/>
      <c r="C2687" s="77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7"/>
      <c r="B2688" s="105"/>
      <c r="C2688" s="77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7"/>
      <c r="B2689" s="105"/>
      <c r="C2689" s="77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7"/>
      <c r="B2690" s="105"/>
      <c r="C2690" s="77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7"/>
      <c r="B2691" s="105"/>
      <c r="C2691" s="77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7"/>
      <c r="B2692" s="105"/>
      <c r="C2692" s="77"/>
      <c r="D2692" s="78"/>
      <c r="E2692" s="12"/>
      <c r="F2692" s="79"/>
      <c r="G2692" s="78"/>
      <c r="H2692" s="80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7"/>
      <c r="B2693" s="105"/>
      <c r="C2693" s="77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7"/>
      <c r="B2694" s="105"/>
      <c r="C2694" s="77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7"/>
      <c r="B2695" s="105"/>
      <c r="C2695" s="77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7"/>
      <c r="B2696" s="105"/>
      <c r="C2696" s="77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7"/>
      <c r="B2697" s="105"/>
      <c r="C2697" s="77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7"/>
      <c r="B2698" s="105"/>
      <c r="C2698" s="77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7"/>
      <c r="B2699" s="105"/>
      <c r="C2699" s="77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7"/>
      <c r="B2700" s="105"/>
      <c r="C2700" s="77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7"/>
      <c r="B2701" s="105"/>
      <c r="C2701" s="77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7"/>
      <c r="B2702" s="105"/>
      <c r="C2702" s="77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7"/>
      <c r="B2703" s="105"/>
      <c r="C2703" s="77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7"/>
      <c r="B2704" s="105"/>
      <c r="C2704" s="77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7"/>
      <c r="B2705" s="105"/>
      <c r="C2705" s="77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7"/>
      <c r="B2706" s="105"/>
      <c r="C2706" s="77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7"/>
      <c r="B2707" s="105"/>
      <c r="C2707" s="77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7"/>
      <c r="B2708" s="105"/>
      <c r="C2708" s="77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7"/>
      <c r="B2709" s="105"/>
      <c r="C2709" s="77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7"/>
      <c r="B2710" s="105"/>
      <c r="C2710" s="77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7"/>
      <c r="B2711" s="105"/>
      <c r="C2711" s="77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7"/>
      <c r="B2712" s="105"/>
      <c r="C2712" s="77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7"/>
      <c r="B2713" s="105"/>
      <c r="C2713" s="77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7"/>
      <c r="B2714" s="105"/>
      <c r="C2714" s="77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7"/>
      <c r="B2715" s="105"/>
      <c r="C2715" s="77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7"/>
      <c r="B2716" s="105"/>
      <c r="C2716" s="77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7"/>
      <c r="B2717" s="105"/>
      <c r="C2717" s="77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7"/>
      <c r="B2718" s="105"/>
      <c r="C2718" s="77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7"/>
      <c r="B2719" s="105"/>
      <c r="C2719" s="77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7"/>
      <c r="B2720" s="105"/>
      <c r="C2720" s="77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7"/>
      <c r="B2721" s="105"/>
      <c r="C2721" s="77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7"/>
      <c r="B2722" s="105"/>
      <c r="C2722" s="77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7"/>
      <c r="B2723" s="105"/>
      <c r="C2723" s="77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7"/>
      <c r="B2724" s="105"/>
      <c r="C2724" s="77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7"/>
      <c r="B2725" s="105"/>
      <c r="C2725" s="77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7"/>
      <c r="B2726" s="105"/>
      <c r="C2726" s="77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7"/>
      <c r="B2727" s="105"/>
      <c r="C2727" s="77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7"/>
      <c r="B2728" s="105"/>
      <c r="C2728" s="77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7"/>
      <c r="B2729" s="105"/>
      <c r="C2729" s="77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7"/>
      <c r="B2730" s="105"/>
      <c r="C2730" s="77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7"/>
      <c r="B2731" s="105"/>
      <c r="C2731" s="77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7"/>
      <c r="B2732" s="105"/>
      <c r="C2732" s="77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7"/>
      <c r="B2733" s="105"/>
      <c r="C2733" s="77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7"/>
      <c r="B2734" s="105"/>
      <c r="C2734" s="77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7"/>
      <c r="B2735" s="105"/>
      <c r="C2735" s="77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7"/>
      <c r="B2736" s="105"/>
      <c r="C2736" s="77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7"/>
      <c r="B2737" s="105"/>
      <c r="C2737" s="77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7"/>
      <c r="B2738" s="105"/>
      <c r="C2738" s="77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7"/>
      <c r="B2739" s="105"/>
      <c r="C2739" s="77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7"/>
      <c r="B2740" s="105"/>
      <c r="C2740" s="77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7"/>
      <c r="B2741" s="105"/>
      <c r="C2741" s="77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7"/>
      <c r="B2742" s="105"/>
      <c r="C2742" s="77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7"/>
      <c r="B2743" s="105"/>
      <c r="C2743" s="77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7"/>
      <c r="B2744" s="105"/>
      <c r="C2744" s="77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7"/>
      <c r="B2745" s="105"/>
      <c r="C2745" s="77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7"/>
      <c r="B2746" s="105"/>
      <c r="C2746" s="77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7"/>
      <c r="B2747" s="105"/>
      <c r="C2747" s="77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7"/>
      <c r="B2748" s="105"/>
      <c r="C2748" s="77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7"/>
      <c r="B2749" s="105"/>
      <c r="C2749" s="77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7"/>
      <c r="B2750" s="105"/>
      <c r="C2750" s="77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7"/>
      <c r="B2751" s="105"/>
      <c r="C2751" s="77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7"/>
      <c r="B2752" s="105"/>
      <c r="C2752" s="77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7"/>
      <c r="B2753" s="105"/>
      <c r="C2753" s="77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7"/>
      <c r="B2754" s="105"/>
      <c r="C2754" s="77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7"/>
      <c r="B2755" s="105"/>
      <c r="C2755" s="77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7"/>
      <c r="B2756" s="105"/>
      <c r="C2756" s="77"/>
      <c r="D2756" s="78"/>
      <c r="E2756" s="12"/>
      <c r="F2756" s="79"/>
      <c r="G2756" s="78"/>
      <c r="H2756" s="80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7"/>
      <c r="B2757" s="105"/>
      <c r="C2757" s="77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7"/>
      <c r="B2758" s="105"/>
      <c r="C2758" s="77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7"/>
      <c r="B2759" s="105"/>
      <c r="C2759" s="77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7"/>
      <c r="B2760" s="105"/>
      <c r="C2760" s="77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7"/>
      <c r="B2761" s="105"/>
      <c r="C2761" s="77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7"/>
      <c r="B2762" s="105"/>
      <c r="C2762" s="77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7"/>
      <c r="B2763" s="105"/>
      <c r="C2763" s="77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7"/>
      <c r="B2764" s="105"/>
      <c r="C2764" s="77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7"/>
      <c r="B2765" s="105"/>
      <c r="C2765" s="77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7"/>
      <c r="B2766" s="105"/>
      <c r="C2766" s="77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7"/>
      <c r="B2767" s="105"/>
      <c r="C2767" s="77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7"/>
      <c r="B2768" s="105"/>
      <c r="C2768" s="77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7"/>
      <c r="B2769" s="105"/>
      <c r="C2769" s="77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7"/>
      <c r="B2770" s="105"/>
      <c r="C2770" s="77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7"/>
      <c r="B2771" s="105"/>
      <c r="C2771" s="77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7"/>
      <c r="B2772" s="105"/>
      <c r="C2772" s="77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7"/>
      <c r="B2773" s="105"/>
      <c r="C2773" s="77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7"/>
      <c r="B2774" s="105"/>
      <c r="C2774" s="77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7"/>
      <c r="B2775" s="105"/>
      <c r="C2775" s="77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7"/>
      <c r="B2776" s="105"/>
      <c r="C2776" s="77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7"/>
      <c r="B2777" s="105"/>
      <c r="C2777" s="77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7"/>
      <c r="B2778" s="105"/>
      <c r="C2778" s="77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7"/>
      <c r="B2779" s="105"/>
      <c r="C2779" s="77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7"/>
      <c r="B2780" s="105"/>
      <c r="C2780" s="77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7"/>
      <c r="B2781" s="105"/>
      <c r="C2781" s="77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7"/>
      <c r="B2782" s="105"/>
      <c r="C2782" s="77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7"/>
      <c r="B2783" s="105"/>
      <c r="C2783" s="77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7"/>
      <c r="B2784" s="105"/>
      <c r="C2784" s="77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7"/>
      <c r="B2785" s="105"/>
      <c r="C2785" s="77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7"/>
      <c r="B2786" s="105"/>
      <c r="C2786" s="77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7"/>
      <c r="B2787" s="105"/>
      <c r="C2787" s="77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7"/>
      <c r="B2788" s="105"/>
      <c r="C2788" s="77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7"/>
      <c r="B2789" s="105"/>
      <c r="C2789" s="77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7"/>
      <c r="B2790" s="105"/>
      <c r="C2790" s="77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7"/>
      <c r="B2791" s="105"/>
      <c r="C2791" s="77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7"/>
      <c r="B2792" s="105"/>
      <c r="C2792" s="77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7"/>
      <c r="B2793" s="105"/>
      <c r="C2793" s="77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7"/>
      <c r="B2794" s="105"/>
      <c r="C2794" s="77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7"/>
      <c r="B2795" s="105"/>
      <c r="C2795" s="77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7"/>
      <c r="B2796" s="105"/>
      <c r="C2796" s="77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7"/>
      <c r="B2797" s="105"/>
      <c r="C2797" s="77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7"/>
      <c r="B2798" s="105"/>
      <c r="C2798" s="77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7"/>
      <c r="B2799" s="105"/>
      <c r="C2799" s="77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7"/>
      <c r="B2800" s="105"/>
      <c r="C2800" s="77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7"/>
      <c r="B2801" s="105"/>
      <c r="C2801" s="77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7"/>
      <c r="B2802" s="105"/>
      <c r="C2802" s="77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7"/>
      <c r="B2803" s="105"/>
      <c r="C2803" s="77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7"/>
      <c r="B2804" s="105"/>
      <c r="C2804" s="77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7"/>
      <c r="B2805" s="105"/>
      <c r="C2805" s="77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7"/>
      <c r="B2806" s="105"/>
      <c r="C2806" s="77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7"/>
      <c r="B2807" s="105"/>
      <c r="C2807" s="77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7"/>
      <c r="B2808" s="105"/>
      <c r="C2808" s="77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7"/>
      <c r="B2809" s="105"/>
      <c r="C2809" s="77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7"/>
      <c r="B2810" s="105"/>
      <c r="C2810" s="77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7"/>
      <c r="B2811" s="105"/>
      <c r="C2811" s="77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7"/>
      <c r="B2812" s="105"/>
      <c r="C2812" s="77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7"/>
      <c r="B2813" s="105"/>
      <c r="C2813" s="77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7"/>
      <c r="B2814" s="105"/>
      <c r="C2814" s="77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7"/>
      <c r="B2815" s="105"/>
      <c r="C2815" s="77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7"/>
      <c r="B2816" s="105"/>
      <c r="C2816" s="77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7"/>
      <c r="B2817" s="105"/>
      <c r="C2817" s="77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7"/>
      <c r="B2818" s="105"/>
      <c r="C2818" s="77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7"/>
      <c r="B2819" s="105"/>
      <c r="C2819" s="77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7"/>
      <c r="B2820" s="105"/>
      <c r="C2820" s="77"/>
      <c r="D2820" s="78"/>
      <c r="E2820" s="12"/>
      <c r="F2820" s="79"/>
      <c r="G2820" s="78"/>
      <c r="H2820" s="80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7"/>
      <c r="B2821" s="105"/>
      <c r="C2821" s="77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7"/>
      <c r="B2822" s="105"/>
      <c r="C2822" s="77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7"/>
      <c r="B2823" s="105"/>
      <c r="C2823" s="77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7"/>
      <c r="B2824" s="105"/>
      <c r="C2824" s="77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7"/>
      <c r="B2825" s="105"/>
      <c r="C2825" s="77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7"/>
      <c r="B2826" s="105"/>
      <c r="C2826" s="77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7"/>
      <c r="B2827" s="105"/>
      <c r="C2827" s="77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7"/>
      <c r="B2828" s="105"/>
      <c r="C2828" s="77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7"/>
      <c r="B2829" s="105"/>
      <c r="C2829" s="77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7"/>
      <c r="B2830" s="105"/>
      <c r="C2830" s="77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7"/>
      <c r="B2831" s="105"/>
      <c r="C2831" s="77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7"/>
      <c r="B2832" s="105"/>
      <c r="C2832" s="77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7"/>
      <c r="B2833" s="105"/>
      <c r="C2833" s="77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7"/>
      <c r="B2834" s="105"/>
      <c r="C2834" s="77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7"/>
      <c r="B2835" s="105"/>
      <c r="C2835" s="77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7"/>
      <c r="B2836" s="105"/>
      <c r="C2836" s="77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7"/>
      <c r="B2837" s="105"/>
      <c r="C2837" s="77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7"/>
      <c r="B2838" s="105"/>
      <c r="C2838" s="77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7"/>
      <c r="B2839" s="105"/>
      <c r="C2839" s="77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7"/>
      <c r="B2840" s="105"/>
      <c r="C2840" s="77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7"/>
      <c r="B2841" s="105"/>
      <c r="C2841" s="77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7"/>
      <c r="B2842" s="105"/>
      <c r="C2842" s="77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7"/>
      <c r="B2843" s="105"/>
      <c r="C2843" s="77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7"/>
      <c r="B2844" s="105"/>
      <c r="C2844" s="77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7"/>
      <c r="B2845" s="105"/>
      <c r="C2845" s="77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7"/>
      <c r="B2846" s="105"/>
      <c r="C2846" s="77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7"/>
      <c r="B2847" s="105"/>
      <c r="C2847" s="77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7"/>
      <c r="B2848" s="105"/>
      <c r="C2848" s="77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7"/>
      <c r="B2849" s="105"/>
      <c r="C2849" s="77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7"/>
      <c r="B2850" s="105"/>
      <c r="C2850" s="77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7"/>
      <c r="B2851" s="105"/>
      <c r="C2851" s="77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7"/>
      <c r="B2852" s="105"/>
      <c r="C2852" s="77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7"/>
      <c r="B2853" s="105"/>
      <c r="C2853" s="77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7"/>
      <c r="B2854" s="105"/>
      <c r="C2854" s="77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7"/>
      <c r="B2855" s="105"/>
      <c r="C2855" s="77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7"/>
      <c r="B2856" s="105"/>
      <c r="C2856" s="77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7"/>
      <c r="B2857" s="105"/>
      <c r="C2857" s="77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7"/>
      <c r="B2858" s="105"/>
      <c r="C2858" s="77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7"/>
      <c r="B2859" s="105"/>
      <c r="C2859" s="77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7"/>
      <c r="B2860" s="105"/>
      <c r="C2860" s="77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7"/>
      <c r="B2861" s="105"/>
      <c r="C2861" s="77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7"/>
      <c r="B2862" s="105"/>
      <c r="C2862" s="77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7"/>
      <c r="B2863" s="105"/>
      <c r="C2863" s="77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7"/>
      <c r="B2864" s="105"/>
      <c r="C2864" s="77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7"/>
      <c r="B2865" s="105"/>
      <c r="C2865" s="77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7"/>
      <c r="B2866" s="105"/>
      <c r="C2866" s="77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7"/>
      <c r="B2867" s="105"/>
      <c r="C2867" s="77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7"/>
      <c r="B2868" s="105"/>
      <c r="C2868" s="77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7"/>
      <c r="B2869" s="105"/>
      <c r="C2869" s="77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7"/>
      <c r="B2870" s="105"/>
      <c r="C2870" s="77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7"/>
      <c r="B2871" s="105"/>
      <c r="C2871" s="77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7"/>
      <c r="B2872" s="105"/>
      <c r="C2872" s="77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7"/>
      <c r="B2873" s="105"/>
      <c r="C2873" s="77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7"/>
      <c r="B2874" s="105"/>
      <c r="C2874" s="77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7"/>
      <c r="B2875" s="105"/>
      <c r="C2875" s="77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7"/>
      <c r="B2876" s="105"/>
      <c r="C2876" s="77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7"/>
      <c r="B2877" s="105"/>
      <c r="C2877" s="77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7"/>
      <c r="B2878" s="105"/>
      <c r="C2878" s="77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7"/>
      <c r="B2879" s="105"/>
      <c r="C2879" s="77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7"/>
      <c r="B2880" s="105"/>
      <c r="C2880" s="77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7"/>
      <c r="B2881" s="105"/>
      <c r="C2881" s="77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7"/>
      <c r="B2882" s="105"/>
      <c r="C2882" s="77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7"/>
      <c r="B2883" s="105"/>
      <c r="C2883" s="77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7"/>
      <c r="B2884" s="105"/>
      <c r="C2884" s="77"/>
      <c r="D2884" s="78"/>
      <c r="E2884" s="12"/>
      <c r="F2884" s="79"/>
      <c r="G2884" s="78"/>
      <c r="H2884" s="80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7"/>
      <c r="B2885" s="105"/>
      <c r="C2885" s="77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7"/>
      <c r="B2886" s="105"/>
      <c r="C2886" s="77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7"/>
      <c r="B2887" s="105"/>
      <c r="C2887" s="77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7"/>
      <c r="B2888" s="105"/>
      <c r="C2888" s="77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7"/>
      <c r="B2889" s="105"/>
      <c r="C2889" s="77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7"/>
      <c r="B2890" s="105"/>
      <c r="C2890" s="77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7"/>
      <c r="B2891" s="105"/>
      <c r="C2891" s="77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7"/>
      <c r="B2892" s="105"/>
      <c r="C2892" s="77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7"/>
      <c r="B2893" s="105"/>
      <c r="C2893" s="77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7"/>
      <c r="B2894" s="105"/>
      <c r="C2894" s="77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7"/>
      <c r="B2895" s="105"/>
      <c r="C2895" s="77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7"/>
      <c r="B2896" s="105"/>
      <c r="C2896" s="77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7"/>
      <c r="B2897" s="105"/>
      <c r="C2897" s="77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7"/>
      <c r="B2898" s="105"/>
      <c r="C2898" s="77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7"/>
      <c r="B2899" s="105"/>
      <c r="C2899" s="77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7"/>
      <c r="B2900" s="105"/>
      <c r="C2900" s="77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7"/>
      <c r="B2901" s="105"/>
      <c r="C2901" s="77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7"/>
      <c r="B2902" s="105"/>
      <c r="C2902" s="77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7"/>
      <c r="B2903" s="105"/>
      <c r="C2903" s="77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7"/>
      <c r="B2904" s="105"/>
      <c r="C2904" s="77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7"/>
      <c r="B2905" s="105"/>
      <c r="C2905" s="77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7"/>
      <c r="B2906" s="105"/>
      <c r="C2906" s="77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7"/>
      <c r="B2907" s="105"/>
      <c r="C2907" s="77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7"/>
      <c r="B2908" s="105"/>
      <c r="C2908" s="77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7"/>
      <c r="B2909" s="105"/>
      <c r="C2909" s="77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7"/>
      <c r="B2910" s="105"/>
      <c r="C2910" s="77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7"/>
      <c r="B2911" s="105"/>
      <c r="C2911" s="77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7"/>
      <c r="B2912" s="105"/>
      <c r="C2912" s="77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7"/>
      <c r="B2913" s="105"/>
      <c r="C2913" s="77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7"/>
      <c r="B2914" s="105"/>
      <c r="C2914" s="77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7"/>
      <c r="B2915" s="105"/>
      <c r="C2915" s="77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7"/>
      <c r="B2916" s="105"/>
      <c r="C2916" s="77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7"/>
      <c r="B2917" s="105"/>
      <c r="C2917" s="77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7"/>
      <c r="B2918" s="105"/>
      <c r="C2918" s="77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7"/>
      <c r="B2919" s="105"/>
      <c r="C2919" s="77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7"/>
      <c r="B2920" s="105"/>
      <c r="C2920" s="77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7"/>
      <c r="B2921" s="105"/>
      <c r="C2921" s="77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7"/>
      <c r="B2922" s="105"/>
      <c r="C2922" s="77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7"/>
      <c r="B2923" s="105"/>
      <c r="C2923" s="77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7"/>
      <c r="B2924" s="105"/>
      <c r="C2924" s="77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7"/>
      <c r="B2925" s="105"/>
      <c r="C2925" s="77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7"/>
      <c r="B2926" s="105"/>
      <c r="C2926" s="77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7"/>
      <c r="B2927" s="105"/>
      <c r="C2927" s="77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7"/>
      <c r="B2928" s="105"/>
      <c r="C2928" s="77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7"/>
      <c r="B2929" s="105"/>
      <c r="C2929" s="77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7"/>
      <c r="B2930" s="105"/>
      <c r="C2930" s="77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7"/>
      <c r="B2931" s="105"/>
      <c r="C2931" s="77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7"/>
      <c r="B2932" s="105"/>
      <c r="C2932" s="77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7"/>
      <c r="B2933" s="105"/>
      <c r="C2933" s="77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7"/>
      <c r="B2934" s="105"/>
      <c r="C2934" s="77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7"/>
      <c r="B2935" s="105"/>
      <c r="C2935" s="77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7"/>
      <c r="B2936" s="105"/>
      <c r="C2936" s="77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7"/>
      <c r="B2937" s="105"/>
      <c r="C2937" s="77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7"/>
      <c r="B2938" s="105"/>
      <c r="C2938" s="77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7"/>
      <c r="B2939" s="105"/>
      <c r="C2939" s="77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7"/>
      <c r="B2940" s="105"/>
      <c r="C2940" s="77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7"/>
      <c r="B2941" s="105"/>
      <c r="C2941" s="77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7"/>
      <c r="B2942" s="105"/>
      <c r="C2942" s="77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7"/>
      <c r="B2943" s="105"/>
      <c r="C2943" s="77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7"/>
      <c r="B2944" s="105"/>
      <c r="C2944" s="77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7"/>
      <c r="B2945" s="105"/>
      <c r="C2945" s="77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7"/>
      <c r="B2946" s="105"/>
      <c r="C2946" s="77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7"/>
      <c r="B2947" s="105"/>
      <c r="C2947" s="77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7"/>
      <c r="B2948" s="105"/>
      <c r="C2948" s="77"/>
      <c r="D2948" s="78"/>
      <c r="E2948" s="12"/>
      <c r="F2948" s="79"/>
      <c r="G2948" s="78"/>
      <c r="H2948" s="80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7"/>
      <c r="B2949" s="105"/>
      <c r="C2949" s="77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7"/>
      <c r="B2950" s="105"/>
      <c r="C2950" s="77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7"/>
      <c r="B2951" s="105"/>
      <c r="C2951" s="77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7"/>
      <c r="B2952" s="105"/>
      <c r="C2952" s="77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7"/>
      <c r="B2953" s="105"/>
      <c r="C2953" s="77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7"/>
      <c r="B2954" s="105"/>
      <c r="C2954" s="77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7"/>
      <c r="B2955" s="105"/>
      <c r="C2955" s="77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7"/>
      <c r="B2956" s="105"/>
      <c r="C2956" s="77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7"/>
      <c r="B2957" s="105"/>
      <c r="C2957" s="77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7"/>
      <c r="B2958" s="105"/>
      <c r="C2958" s="77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7"/>
      <c r="B2959" s="105"/>
      <c r="C2959" s="77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7"/>
      <c r="B2960" s="105"/>
      <c r="C2960" s="77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7"/>
      <c r="B2961" s="105"/>
      <c r="C2961" s="77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7"/>
      <c r="B2962" s="105"/>
      <c r="C2962" s="77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7"/>
      <c r="B2963" s="105"/>
      <c r="C2963" s="77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7"/>
      <c r="B2964" s="105"/>
      <c r="C2964" s="77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7"/>
      <c r="B2965" s="105"/>
      <c r="C2965" s="77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7"/>
      <c r="B2966" s="105"/>
      <c r="C2966" s="77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7"/>
      <c r="B2967" s="105"/>
      <c r="C2967" s="77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7"/>
      <c r="B2968" s="105"/>
      <c r="C2968" s="77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7"/>
      <c r="B2969" s="105"/>
      <c r="C2969" s="77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7"/>
      <c r="B2970" s="105"/>
      <c r="C2970" s="77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7"/>
      <c r="B2971" s="105"/>
      <c r="C2971" s="77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7"/>
      <c r="B2972" s="105"/>
      <c r="C2972" s="77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7"/>
      <c r="B2973" s="105"/>
      <c r="C2973" s="77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7"/>
      <c r="B2974" s="105"/>
      <c r="C2974" s="77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7"/>
      <c r="B2975" s="105"/>
      <c r="C2975" s="77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7"/>
      <c r="B2976" s="105"/>
      <c r="C2976" s="77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7"/>
      <c r="B2977" s="105"/>
      <c r="C2977" s="77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7"/>
      <c r="B2978" s="105"/>
      <c r="C2978" s="77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7"/>
      <c r="B2979" s="105"/>
      <c r="C2979" s="77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7"/>
      <c r="B2980" s="105"/>
      <c r="C2980" s="77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7"/>
      <c r="B2981" s="105"/>
      <c r="C2981" s="77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7"/>
      <c r="B2982" s="105"/>
      <c r="C2982" s="77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7"/>
      <c r="B2983" s="105"/>
      <c r="C2983" s="77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7"/>
      <c r="B2984" s="105"/>
      <c r="C2984" s="77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7"/>
      <c r="B2985" s="105"/>
      <c r="C2985" s="77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7"/>
      <c r="B2986" s="105"/>
      <c r="C2986" s="77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7"/>
      <c r="B2987" s="105"/>
      <c r="C2987" s="77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7"/>
      <c r="B2988" s="105"/>
      <c r="C2988" s="77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7"/>
      <c r="B2989" s="105"/>
      <c r="C2989" s="77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7"/>
      <c r="B2990" s="105"/>
      <c r="C2990" s="77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7"/>
      <c r="B2991" s="105"/>
      <c r="C2991" s="77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7"/>
      <c r="B2992" s="105"/>
      <c r="C2992" s="77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7"/>
      <c r="B2993" s="105"/>
      <c r="C2993" s="77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7"/>
      <c r="B2994" s="105"/>
      <c r="C2994" s="77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7"/>
      <c r="B2995" s="105"/>
      <c r="C2995" s="77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7"/>
      <c r="B2996" s="105"/>
      <c r="C2996" s="77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7"/>
      <c r="B2997" s="105"/>
      <c r="C2997" s="77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7"/>
      <c r="B2998" s="105"/>
      <c r="C2998" s="77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7"/>
      <c r="B2999" s="105"/>
      <c r="C2999" s="77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7"/>
      <c r="B3000" s="105"/>
      <c r="C3000" s="77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7"/>
      <c r="B3001" s="105"/>
      <c r="C3001" s="77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7"/>
      <c r="B3002" s="105"/>
      <c r="C3002" s="77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7"/>
      <c r="B3003" s="105"/>
      <c r="C3003" s="77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7"/>
      <c r="B3004" s="105"/>
      <c r="C3004" s="77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7"/>
      <c r="B3005" s="105"/>
      <c r="C3005" s="77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7"/>
      <c r="B3006" s="105"/>
      <c r="C3006" s="77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7"/>
      <c r="B3007" s="105"/>
      <c r="C3007" s="77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7"/>
      <c r="B3008" s="105"/>
      <c r="C3008" s="77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7"/>
      <c r="B3009" s="105"/>
      <c r="C3009" s="77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7"/>
      <c r="B3010" s="105"/>
      <c r="C3010" s="77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7"/>
      <c r="B3011" s="105"/>
      <c r="C3011" s="77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7"/>
      <c r="B3012" s="105"/>
      <c r="C3012" s="77"/>
      <c r="D3012" s="78"/>
      <c r="E3012" s="12"/>
      <c r="F3012" s="79"/>
      <c r="G3012" s="78"/>
      <c r="H3012" s="80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7"/>
      <c r="B3013" s="105"/>
      <c r="C3013" s="77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7"/>
      <c r="B3014" s="105"/>
      <c r="C3014" s="77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7"/>
      <c r="B3015" s="105"/>
      <c r="C3015" s="77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7"/>
      <c r="B3016" s="105"/>
      <c r="C3016" s="77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7"/>
      <c r="B3017" s="105"/>
      <c r="C3017" s="77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7"/>
      <c r="B3018" s="105"/>
      <c r="C3018" s="77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7"/>
      <c r="B3019" s="105"/>
      <c r="C3019" s="77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7"/>
      <c r="B3020" s="105"/>
      <c r="C3020" s="77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7"/>
      <c r="B3021" s="105"/>
      <c r="C3021" s="77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7"/>
      <c r="B3022" s="105"/>
      <c r="C3022" s="77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7"/>
      <c r="B3023" s="105"/>
      <c r="C3023" s="77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7"/>
      <c r="B3024" s="105"/>
      <c r="C3024" s="77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7"/>
      <c r="B3025" s="105"/>
      <c r="C3025" s="77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7"/>
      <c r="B3026" s="105"/>
      <c r="C3026" s="77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7"/>
      <c r="B3027" s="105"/>
      <c r="C3027" s="77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7"/>
      <c r="B3028" s="105"/>
      <c r="C3028" s="77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7"/>
      <c r="B3029" s="105"/>
      <c r="C3029" s="77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7"/>
      <c r="B3030" s="105"/>
      <c r="C3030" s="77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7"/>
      <c r="B3031" s="105"/>
      <c r="C3031" s="77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7"/>
      <c r="B3032" s="105"/>
      <c r="C3032" s="77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7"/>
      <c r="B3033" s="105"/>
      <c r="C3033" s="77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7"/>
      <c r="B3034" s="105"/>
      <c r="C3034" s="77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7"/>
      <c r="B3035" s="105"/>
      <c r="C3035" s="77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7"/>
      <c r="B3036" s="105"/>
      <c r="C3036" s="77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7"/>
      <c r="B3037" s="105"/>
      <c r="C3037" s="77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7"/>
      <c r="B3038" s="105"/>
      <c r="C3038" s="77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7"/>
      <c r="B3039" s="105"/>
      <c r="C3039" s="77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7"/>
      <c r="B3040" s="105"/>
      <c r="C3040" s="77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7"/>
      <c r="B3041" s="105"/>
      <c r="C3041" s="77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7"/>
      <c r="B3042" s="105"/>
      <c r="C3042" s="77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7"/>
      <c r="B3043" s="105"/>
      <c r="C3043" s="77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7"/>
      <c r="B3044" s="105"/>
      <c r="C3044" s="77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7"/>
      <c r="B3045" s="105"/>
      <c r="C3045" s="77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7"/>
      <c r="B3046" s="105"/>
      <c r="C3046" s="77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7"/>
      <c r="B3047" s="105"/>
      <c r="C3047" s="77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7"/>
      <c r="B3048" s="105"/>
      <c r="C3048" s="77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7"/>
      <c r="B3049" s="105"/>
      <c r="C3049" s="77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7"/>
      <c r="B3050" s="105"/>
      <c r="C3050" s="77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7"/>
      <c r="B3051" s="105"/>
      <c r="C3051" s="77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7"/>
      <c r="B3052" s="105"/>
      <c r="C3052" s="77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7"/>
      <c r="B3053" s="105"/>
      <c r="C3053" s="77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7"/>
      <c r="B3054" s="105"/>
      <c r="C3054" s="77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7"/>
      <c r="B3055" s="105"/>
      <c r="C3055" s="77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7"/>
      <c r="B3056" s="105"/>
      <c r="C3056" s="77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7"/>
      <c r="B3057" s="105"/>
      <c r="C3057" s="77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7"/>
      <c r="B3058" s="105"/>
      <c r="C3058" s="77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7"/>
      <c r="B3059" s="105"/>
      <c r="C3059" s="77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7"/>
      <c r="B3060" s="105"/>
      <c r="C3060" s="77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7"/>
      <c r="B3061" s="105"/>
      <c r="C3061" s="77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7"/>
      <c r="B3062" s="105"/>
      <c r="C3062" s="77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7"/>
      <c r="B3063" s="105"/>
      <c r="C3063" s="77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7"/>
      <c r="B3064" s="105"/>
      <c r="C3064" s="77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7"/>
      <c r="B3065" s="105"/>
      <c r="C3065" s="77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7"/>
      <c r="B3066" s="105"/>
      <c r="C3066" s="77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7"/>
      <c r="B3067" s="105"/>
      <c r="C3067" s="77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7"/>
      <c r="B3068" s="105"/>
      <c r="C3068" s="77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7"/>
      <c r="B3069" s="105"/>
      <c r="C3069" s="77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7"/>
      <c r="B3070" s="105"/>
      <c r="C3070" s="77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7"/>
      <c r="B3071" s="105"/>
      <c r="C3071" s="77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7"/>
      <c r="B3072" s="105"/>
      <c r="C3072" s="77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7"/>
      <c r="B3073" s="105"/>
      <c r="C3073" s="77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7"/>
      <c r="B3074" s="105"/>
      <c r="C3074" s="77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7"/>
      <c r="B3075" s="105"/>
      <c r="C3075" s="77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7"/>
      <c r="B3076" s="105"/>
      <c r="C3076" s="77"/>
      <c r="D3076" s="78"/>
      <c r="E3076" s="12"/>
      <c r="F3076" s="79"/>
      <c r="G3076" s="78"/>
      <c r="H3076" s="80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7"/>
      <c r="B3077" s="105"/>
      <c r="C3077" s="77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7"/>
      <c r="B3078" s="105"/>
      <c r="C3078" s="77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7"/>
      <c r="B3079" s="105"/>
      <c r="C3079" s="77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7"/>
      <c r="B3080" s="105"/>
      <c r="C3080" s="77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7"/>
      <c r="B3081" s="105"/>
      <c r="C3081" s="77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7"/>
      <c r="B3082" s="105"/>
      <c r="C3082" s="77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7"/>
      <c r="B3083" s="105"/>
      <c r="C3083" s="77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7"/>
      <c r="B3084" s="105"/>
      <c r="C3084" s="77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7"/>
      <c r="B3085" s="105"/>
      <c r="C3085" s="77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7"/>
      <c r="B3086" s="105"/>
      <c r="C3086" s="77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7"/>
      <c r="B3087" s="105"/>
      <c r="C3087" s="77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7"/>
      <c r="B3088" s="105"/>
      <c r="C3088" s="77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7"/>
      <c r="B3089" s="105"/>
      <c r="C3089" s="77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7"/>
      <c r="B3090" s="105"/>
      <c r="C3090" s="77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7"/>
      <c r="B3091" s="105"/>
      <c r="C3091" s="77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7"/>
      <c r="B3092" s="105"/>
      <c r="C3092" s="77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7"/>
      <c r="B3093" s="105"/>
      <c r="C3093" s="77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7"/>
      <c r="B3094" s="105"/>
      <c r="C3094" s="77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7"/>
      <c r="B3095" s="105"/>
      <c r="C3095" s="77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7"/>
      <c r="B3096" s="105"/>
      <c r="C3096" s="77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7"/>
      <c r="B3097" s="105"/>
      <c r="C3097" s="77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7"/>
      <c r="B3098" s="105"/>
      <c r="C3098" s="77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7"/>
      <c r="B3099" s="105"/>
      <c r="C3099" s="77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7"/>
      <c r="B3100" s="105"/>
      <c r="C3100" s="77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7"/>
      <c r="B3101" s="105"/>
      <c r="C3101" s="77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7"/>
      <c r="B3102" s="105"/>
      <c r="C3102" s="77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7"/>
      <c r="B3103" s="105"/>
      <c r="C3103" s="77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7"/>
      <c r="B3104" s="105"/>
      <c r="C3104" s="77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7"/>
      <c r="B3105" s="105"/>
      <c r="C3105" s="77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7"/>
      <c r="B3106" s="105"/>
      <c r="C3106" s="77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7"/>
      <c r="B3107" s="105"/>
      <c r="C3107" s="77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7"/>
      <c r="B3108" s="105"/>
      <c r="C3108" s="77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7"/>
      <c r="B3109" s="105"/>
      <c r="C3109" s="77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7"/>
      <c r="B3110" s="105"/>
      <c r="C3110" s="77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7"/>
      <c r="B3111" s="105"/>
      <c r="C3111" s="77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7"/>
      <c r="B3112" s="105"/>
      <c r="C3112" s="77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7"/>
      <c r="B3113" s="105"/>
      <c r="C3113" s="77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7"/>
      <c r="B3114" s="105"/>
      <c r="C3114" s="77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7"/>
      <c r="B3115" s="105"/>
      <c r="C3115" s="77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7"/>
      <c r="B3116" s="105"/>
      <c r="C3116" s="77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7"/>
      <c r="B3117" s="105"/>
      <c r="C3117" s="77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7"/>
      <c r="B3118" s="105"/>
      <c r="C3118" s="77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7"/>
      <c r="B3119" s="105"/>
      <c r="C3119" s="77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7"/>
      <c r="B3120" s="105"/>
      <c r="C3120" s="77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7"/>
      <c r="B3121" s="105"/>
      <c r="C3121" s="77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7"/>
      <c r="B3122" s="105"/>
      <c r="C3122" s="77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7"/>
      <c r="B3123" s="105"/>
      <c r="C3123" s="77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7"/>
      <c r="B3124" s="105"/>
      <c r="C3124" s="77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7"/>
      <c r="B3125" s="105"/>
      <c r="C3125" s="77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7"/>
      <c r="B3126" s="105"/>
      <c r="C3126" s="77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7"/>
      <c r="B3127" s="105"/>
      <c r="C3127" s="77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7"/>
      <c r="B3128" s="105"/>
      <c r="C3128" s="77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7"/>
      <c r="B3129" s="105"/>
      <c r="C3129" s="77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7"/>
      <c r="B3130" s="105"/>
      <c r="C3130" s="77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7"/>
      <c r="B3131" s="105"/>
      <c r="C3131" s="77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7"/>
      <c r="B3132" s="105"/>
      <c r="C3132" s="77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7"/>
      <c r="B3133" s="105"/>
      <c r="C3133" s="77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7"/>
      <c r="B3134" s="105"/>
      <c r="C3134" s="77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7"/>
      <c r="B3135" s="105"/>
      <c r="C3135" s="77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7"/>
      <c r="B3136" s="105"/>
      <c r="C3136" s="77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7"/>
      <c r="B3137" s="105"/>
      <c r="C3137" s="77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7"/>
      <c r="B3138" s="105"/>
      <c r="C3138" s="77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7"/>
      <c r="B3139" s="105"/>
      <c r="C3139" s="77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7"/>
      <c r="B3140" s="105"/>
      <c r="C3140" s="77"/>
      <c r="D3140" s="78"/>
      <c r="E3140" s="12"/>
      <c r="F3140" s="79"/>
      <c r="G3140" s="78"/>
      <c r="H3140" s="80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7"/>
      <c r="B3141" s="105"/>
      <c r="C3141" s="77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7"/>
      <c r="B3142" s="105"/>
      <c r="C3142" s="77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7"/>
      <c r="B3143" s="105"/>
      <c r="C3143" s="77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7"/>
      <c r="B3144" s="105"/>
      <c r="C3144" s="77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7"/>
      <c r="B3145" s="105"/>
      <c r="C3145" s="77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7"/>
      <c r="B3146" s="105"/>
      <c r="C3146" s="77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7"/>
      <c r="B3147" s="105"/>
      <c r="C3147" s="77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7"/>
      <c r="B3148" s="105"/>
      <c r="C3148" s="77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7"/>
      <c r="B3149" s="105"/>
      <c r="C3149" s="77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7"/>
      <c r="B3150" s="105"/>
      <c r="C3150" s="77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7"/>
      <c r="B3151" s="105"/>
      <c r="C3151" s="77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7"/>
      <c r="B3152" s="105"/>
      <c r="C3152" s="77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7"/>
      <c r="B3153" s="105"/>
      <c r="C3153" s="77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7"/>
      <c r="B3154" s="105"/>
      <c r="C3154" s="77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7"/>
      <c r="B3155" s="105"/>
      <c r="C3155" s="77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7"/>
      <c r="B3156" s="105"/>
      <c r="C3156" s="77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7"/>
      <c r="B3157" s="105"/>
      <c r="C3157" s="77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7"/>
      <c r="B3158" s="105"/>
      <c r="C3158" s="77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7"/>
      <c r="B3159" s="105"/>
      <c r="C3159" s="77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7"/>
      <c r="B3160" s="105"/>
      <c r="C3160" s="77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7"/>
      <c r="B3161" s="105"/>
      <c r="C3161" s="77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7"/>
      <c r="B3162" s="105"/>
      <c r="C3162" s="77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7"/>
      <c r="B3163" s="105"/>
      <c r="C3163" s="77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7"/>
      <c r="B3164" s="105"/>
      <c r="C3164" s="77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7"/>
      <c r="B3165" s="105"/>
      <c r="C3165" s="77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7"/>
      <c r="B3166" s="105"/>
      <c r="C3166" s="77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7"/>
      <c r="B3167" s="105"/>
      <c r="C3167" s="77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7"/>
      <c r="B3168" s="105"/>
      <c r="C3168" s="77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7"/>
      <c r="B3169" s="105"/>
      <c r="C3169" s="77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7"/>
      <c r="B3170" s="105"/>
      <c r="C3170" s="77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7"/>
      <c r="B3171" s="105"/>
      <c r="C3171" s="77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7"/>
      <c r="B3172" s="105"/>
      <c r="C3172" s="77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7"/>
      <c r="B3173" s="105"/>
      <c r="C3173" s="77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7"/>
      <c r="B3174" s="105"/>
      <c r="C3174" s="77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7"/>
      <c r="B3175" s="105"/>
      <c r="C3175" s="77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7"/>
      <c r="B3176" s="105"/>
      <c r="C3176" s="77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7"/>
      <c r="B3177" s="105"/>
      <c r="C3177" s="77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7"/>
      <c r="B3178" s="105"/>
      <c r="C3178" s="77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7"/>
      <c r="B3179" s="105"/>
      <c r="C3179" s="77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7"/>
      <c r="B3180" s="105"/>
      <c r="C3180" s="77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7"/>
      <c r="B3181" s="105"/>
      <c r="C3181" s="77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7"/>
      <c r="B3182" s="105"/>
      <c r="C3182" s="77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7"/>
      <c r="B3183" s="105"/>
      <c r="C3183" s="77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7"/>
      <c r="B3184" s="105"/>
      <c r="C3184" s="77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7"/>
      <c r="B3185" s="105"/>
      <c r="C3185" s="77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7"/>
      <c r="B3186" s="105"/>
      <c r="C3186" s="77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7"/>
      <c r="B3187" s="105"/>
      <c r="C3187" s="77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7"/>
      <c r="B3188" s="105"/>
      <c r="C3188" s="77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7"/>
      <c r="B3189" s="105"/>
      <c r="C3189" s="77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7"/>
      <c r="B3190" s="105"/>
      <c r="C3190" s="77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7"/>
      <c r="B3191" s="105"/>
      <c r="C3191" s="77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7"/>
      <c r="B3192" s="105"/>
      <c r="C3192" s="77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7"/>
      <c r="B3193" s="105"/>
      <c r="C3193" s="77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7"/>
      <c r="B3194" s="105"/>
      <c r="C3194" s="77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7"/>
      <c r="B3195" s="105"/>
      <c r="C3195" s="77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7"/>
      <c r="B3196" s="105"/>
      <c r="C3196" s="77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7"/>
      <c r="B3197" s="105"/>
      <c r="C3197" s="77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7"/>
      <c r="B3198" s="105"/>
      <c r="C3198" s="77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7"/>
      <c r="B3199" s="105"/>
      <c r="C3199" s="77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7"/>
      <c r="B3200" s="105"/>
      <c r="C3200" s="77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7"/>
      <c r="B3201" s="105"/>
      <c r="C3201" s="77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7"/>
      <c r="B3202" s="105"/>
      <c r="C3202" s="77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7"/>
      <c r="B3203" s="105"/>
      <c r="C3203" s="77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7"/>
      <c r="B3204" s="105"/>
      <c r="C3204" s="77"/>
      <c r="D3204" s="78"/>
      <c r="E3204" s="12"/>
      <c r="F3204" s="79"/>
      <c r="G3204" s="78"/>
      <c r="H3204" s="80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7"/>
      <c r="B3205" s="105"/>
      <c r="C3205" s="77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7"/>
      <c r="B3206" s="105"/>
      <c r="C3206" s="77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7"/>
      <c r="B3207" s="105"/>
      <c r="C3207" s="77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7"/>
      <c r="B3208" s="105"/>
      <c r="C3208" s="77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7"/>
      <c r="B3209" s="105"/>
      <c r="C3209" s="77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7"/>
      <c r="B3210" s="105"/>
      <c r="C3210" s="77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7"/>
      <c r="B3211" s="105"/>
      <c r="C3211" s="77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7"/>
      <c r="B3212" s="105"/>
      <c r="C3212" s="77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7"/>
      <c r="B3213" s="105"/>
      <c r="C3213" s="77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7"/>
      <c r="B3214" s="105"/>
      <c r="C3214" s="77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7"/>
      <c r="B3215" s="105"/>
      <c r="C3215" s="77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7"/>
      <c r="B3216" s="105"/>
      <c r="C3216" s="77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7"/>
      <c r="B3217" s="105"/>
      <c r="C3217" s="77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7"/>
      <c r="B3218" s="105"/>
      <c r="C3218" s="77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7"/>
      <c r="B3219" s="105"/>
      <c r="C3219" s="77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7"/>
      <c r="B3220" s="105"/>
      <c r="C3220" s="77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7"/>
      <c r="B3221" s="105"/>
      <c r="C3221" s="77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7"/>
      <c r="B3222" s="105"/>
      <c r="C3222" s="77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7"/>
      <c r="B3223" s="105"/>
      <c r="C3223" s="77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7"/>
      <c r="B3224" s="105"/>
      <c r="C3224" s="77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7"/>
      <c r="B3225" s="105"/>
      <c r="C3225" s="77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7"/>
      <c r="B3226" s="105"/>
      <c r="C3226" s="77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7"/>
      <c r="B3227" s="105"/>
      <c r="C3227" s="77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7"/>
      <c r="B3228" s="105"/>
      <c r="C3228" s="77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7"/>
      <c r="B3229" s="105"/>
      <c r="C3229" s="77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7"/>
      <c r="B3230" s="105"/>
      <c r="C3230" s="77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7"/>
      <c r="B3231" s="105"/>
      <c r="C3231" s="77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7"/>
      <c r="B3232" s="105"/>
      <c r="C3232" s="77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7"/>
      <c r="B3233" s="105"/>
      <c r="C3233" s="77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7"/>
      <c r="B3234" s="105"/>
      <c r="C3234" s="77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7"/>
      <c r="B3235" s="105"/>
      <c r="C3235" s="77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7"/>
      <c r="B3236" s="105"/>
      <c r="C3236" s="77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7"/>
      <c r="B3237" s="105"/>
      <c r="C3237" s="77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7"/>
      <c r="B3238" s="105"/>
      <c r="C3238" s="77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7"/>
      <c r="B3239" s="105"/>
      <c r="C3239" s="77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7"/>
      <c r="B3240" s="105"/>
      <c r="C3240" s="77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7"/>
      <c r="B3241" s="105"/>
      <c r="C3241" s="77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7"/>
      <c r="B3242" s="105"/>
      <c r="C3242" s="77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7"/>
      <c r="B3243" s="105"/>
      <c r="C3243" s="77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7"/>
      <c r="B3244" s="105"/>
      <c r="C3244" s="77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7"/>
      <c r="B3245" s="105"/>
      <c r="C3245" s="77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7"/>
      <c r="B3246" s="105"/>
      <c r="C3246" s="77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7"/>
      <c r="B3247" s="105"/>
      <c r="C3247" s="77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7"/>
      <c r="B3248" s="105"/>
      <c r="C3248" s="77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7"/>
      <c r="B3249" s="105"/>
      <c r="C3249" s="77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7"/>
      <c r="B3250" s="105"/>
      <c r="C3250" s="77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7"/>
      <c r="B3251" s="105"/>
      <c r="C3251" s="77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7"/>
      <c r="B3252" s="105"/>
      <c r="C3252" s="77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7"/>
      <c r="B3253" s="105"/>
      <c r="C3253" s="77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7"/>
      <c r="B3254" s="105"/>
      <c r="C3254" s="77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7"/>
      <c r="B3255" s="105"/>
      <c r="C3255" s="77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7"/>
      <c r="B3256" s="105"/>
      <c r="C3256" s="77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7"/>
      <c r="B3257" s="105"/>
      <c r="C3257" s="77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7"/>
      <c r="B3258" s="105"/>
      <c r="C3258" s="77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7"/>
      <c r="B3259" s="105"/>
      <c r="C3259" s="77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7"/>
      <c r="B3260" s="105"/>
      <c r="C3260" s="77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7"/>
      <c r="B3261" s="105"/>
      <c r="C3261" s="77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7"/>
      <c r="B3262" s="105"/>
      <c r="C3262" s="77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7"/>
      <c r="B3263" s="105"/>
      <c r="C3263" s="77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7"/>
      <c r="B3264" s="105"/>
      <c r="C3264" s="77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7"/>
      <c r="B3265" s="105"/>
      <c r="C3265" s="77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7"/>
      <c r="B3266" s="105"/>
      <c r="C3266" s="77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7"/>
      <c r="B3267" s="105"/>
      <c r="C3267" s="77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7"/>
      <c r="B3268" s="105"/>
      <c r="C3268" s="77"/>
      <c r="D3268" s="78"/>
      <c r="E3268" s="12"/>
      <c r="F3268" s="79"/>
      <c r="G3268" s="78"/>
      <c r="H3268" s="80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7"/>
      <c r="B3269" s="105"/>
      <c r="C3269" s="77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7"/>
      <c r="B3270" s="105"/>
      <c r="C3270" s="77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7"/>
      <c r="B3271" s="105"/>
      <c r="C3271" s="77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7"/>
      <c r="B3272" s="105"/>
      <c r="C3272" s="77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7"/>
      <c r="B3273" s="105"/>
      <c r="C3273" s="77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7"/>
      <c r="B3274" s="105"/>
      <c r="C3274" s="77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7"/>
      <c r="B3275" s="105"/>
      <c r="C3275" s="77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7"/>
      <c r="B3276" s="105"/>
      <c r="C3276" s="77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7"/>
      <c r="B3277" s="105"/>
      <c r="C3277" s="77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7"/>
      <c r="B3278" s="105"/>
      <c r="C3278" s="77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7"/>
      <c r="B3279" s="105"/>
      <c r="C3279" s="77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7"/>
      <c r="B3280" s="105"/>
      <c r="C3280" s="77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7"/>
      <c r="B3281" s="105"/>
      <c r="C3281" s="77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7"/>
      <c r="B3282" s="105"/>
      <c r="C3282" s="77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7"/>
      <c r="B3283" s="105"/>
      <c r="C3283" s="77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7"/>
      <c r="B3284" s="105"/>
      <c r="C3284" s="77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7"/>
      <c r="B3285" s="105"/>
      <c r="C3285" s="77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7"/>
      <c r="B3286" s="105"/>
      <c r="C3286" s="77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7"/>
      <c r="B3287" s="105"/>
      <c r="C3287" s="77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7"/>
      <c r="B3288" s="105"/>
      <c r="C3288" s="77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7"/>
      <c r="B3289" s="105"/>
      <c r="C3289" s="77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7"/>
      <c r="B3290" s="105"/>
      <c r="C3290" s="77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7"/>
      <c r="B3291" s="105"/>
      <c r="C3291" s="77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7"/>
      <c r="B3292" s="105"/>
      <c r="C3292" s="77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7"/>
      <c r="B3293" s="105"/>
      <c r="C3293" s="77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7"/>
      <c r="B3294" s="105"/>
      <c r="C3294" s="77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7"/>
      <c r="B3295" s="105"/>
      <c r="C3295" s="77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7"/>
      <c r="B3296" s="105"/>
      <c r="C3296" s="77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7"/>
      <c r="B3297" s="105"/>
      <c r="C3297" s="77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7"/>
      <c r="B3298" s="105"/>
      <c r="C3298" s="77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7"/>
      <c r="B3299" s="105"/>
      <c r="C3299" s="77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7"/>
      <c r="B3300" s="105"/>
      <c r="C3300" s="77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7"/>
      <c r="B3301" s="105"/>
      <c r="C3301" s="77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7"/>
      <c r="B3302" s="105"/>
      <c r="C3302" s="77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7"/>
      <c r="B3303" s="105"/>
      <c r="C3303" s="77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7"/>
      <c r="B3304" s="105"/>
      <c r="C3304" s="77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7"/>
      <c r="B3305" s="105"/>
      <c r="C3305" s="77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7"/>
      <c r="B3306" s="105"/>
      <c r="C3306" s="77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7"/>
      <c r="B3307" s="105"/>
      <c r="C3307" s="77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7"/>
      <c r="B3308" s="105"/>
      <c r="C3308" s="77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7"/>
      <c r="B3309" s="105"/>
      <c r="C3309" s="77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7"/>
      <c r="B3310" s="105"/>
      <c r="C3310" s="77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7"/>
      <c r="B3311" s="105"/>
      <c r="C3311" s="77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7"/>
      <c r="B3312" s="105"/>
      <c r="C3312" s="77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7"/>
      <c r="B3313" s="105"/>
      <c r="C3313" s="77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7"/>
      <c r="B3314" s="105"/>
      <c r="C3314" s="77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7"/>
      <c r="B3315" s="105"/>
      <c r="C3315" s="77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7"/>
      <c r="B3316" s="105"/>
      <c r="C3316" s="77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7"/>
      <c r="B3317" s="105"/>
      <c r="C3317" s="77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7"/>
      <c r="B3318" s="105"/>
      <c r="C3318" s="77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7"/>
      <c r="B3319" s="105"/>
      <c r="C3319" s="77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7"/>
      <c r="B3320" s="105"/>
      <c r="C3320" s="77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7"/>
      <c r="B3321" s="105"/>
      <c r="C3321" s="77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7"/>
      <c r="B3322" s="105"/>
      <c r="C3322" s="77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7"/>
      <c r="B3323" s="105"/>
      <c r="C3323" s="77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7"/>
      <c r="B3324" s="105"/>
      <c r="C3324" s="77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7"/>
      <c r="B3325" s="105"/>
      <c r="C3325" s="77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7"/>
      <c r="B3326" s="105"/>
      <c r="C3326" s="77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7"/>
      <c r="B3327" s="105"/>
      <c r="C3327" s="77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7"/>
      <c r="B3328" s="105"/>
      <c r="C3328" s="77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7"/>
      <c r="B3329" s="105"/>
      <c r="C3329" s="77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7"/>
      <c r="B3330" s="105"/>
      <c r="C3330" s="77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7"/>
      <c r="B3331" s="105"/>
      <c r="C3331" s="77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7"/>
      <c r="B3332" s="105"/>
      <c r="C3332" s="77"/>
      <c r="D3332" s="78"/>
      <c r="E3332" s="12"/>
      <c r="F3332" s="79"/>
      <c r="G3332" s="78"/>
      <c r="H3332" s="80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7"/>
      <c r="B3333" s="105"/>
      <c r="C3333" s="77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7"/>
      <c r="B3334" s="105"/>
      <c r="C3334" s="77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7"/>
      <c r="B3335" s="105"/>
      <c r="C3335" s="77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7"/>
      <c r="B3336" s="105"/>
      <c r="C3336" s="77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7"/>
      <c r="B3337" s="105"/>
      <c r="C3337" s="77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7"/>
      <c r="B3338" s="105"/>
      <c r="C3338" s="77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7"/>
      <c r="B3339" s="105"/>
      <c r="C3339" s="77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7"/>
      <c r="B3340" s="105"/>
      <c r="C3340" s="77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7"/>
      <c r="B3341" s="105"/>
      <c r="C3341" s="77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7"/>
      <c r="B3342" s="105"/>
      <c r="C3342" s="77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7"/>
      <c r="B3343" s="105"/>
      <c r="C3343" s="77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7"/>
      <c r="B3344" s="105"/>
      <c r="C3344" s="77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7"/>
      <c r="B3345" s="105"/>
      <c r="C3345" s="77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7"/>
      <c r="B3346" s="105"/>
      <c r="C3346" s="77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7"/>
      <c r="B3347" s="105"/>
      <c r="C3347" s="77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7"/>
      <c r="B3348" s="105"/>
      <c r="C3348" s="77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7"/>
      <c r="B3349" s="105"/>
      <c r="C3349" s="77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7"/>
      <c r="B3350" s="105"/>
      <c r="C3350" s="77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7"/>
      <c r="B3351" s="105"/>
      <c r="C3351" s="77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7"/>
      <c r="B3352" s="105"/>
      <c r="C3352" s="77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7"/>
      <c r="B3353" s="105"/>
      <c r="C3353" s="77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7"/>
      <c r="B3354" s="105"/>
      <c r="C3354" s="77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7"/>
      <c r="B3355" s="105"/>
      <c r="C3355" s="77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7"/>
      <c r="B3356" s="105"/>
      <c r="C3356" s="77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7"/>
      <c r="B3357" s="105"/>
      <c r="C3357" s="77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7"/>
      <c r="B3358" s="105"/>
      <c r="C3358" s="77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7"/>
      <c r="B3359" s="105"/>
      <c r="C3359" s="77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7"/>
      <c r="B3360" s="105"/>
      <c r="C3360" s="77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7"/>
      <c r="B3361" s="105"/>
      <c r="C3361" s="77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7"/>
      <c r="B3362" s="105"/>
      <c r="C3362" s="77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7"/>
      <c r="B3363" s="105"/>
      <c r="C3363" s="77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7"/>
      <c r="B3364" s="105"/>
      <c r="C3364" s="77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7"/>
      <c r="B3365" s="105"/>
      <c r="C3365" s="77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7"/>
      <c r="B3366" s="105"/>
      <c r="C3366" s="77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7"/>
      <c r="B3367" s="105"/>
      <c r="C3367" s="77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7"/>
      <c r="B3368" s="105"/>
      <c r="C3368" s="77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7"/>
      <c r="B3369" s="105"/>
      <c r="C3369" s="77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7"/>
      <c r="B3370" s="105"/>
      <c r="C3370" s="77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7"/>
      <c r="B3371" s="105"/>
      <c r="C3371" s="77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7"/>
      <c r="B3372" s="105"/>
      <c r="C3372" s="77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7"/>
      <c r="B3373" s="105"/>
      <c r="C3373" s="77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7"/>
      <c r="B3374" s="105"/>
      <c r="C3374" s="77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7"/>
      <c r="B3375" s="105"/>
      <c r="C3375" s="77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7"/>
      <c r="B3376" s="105"/>
      <c r="C3376" s="77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7"/>
      <c r="B3377" s="105"/>
      <c r="C3377" s="77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7"/>
      <c r="B3378" s="105"/>
      <c r="C3378" s="77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7"/>
      <c r="B3379" s="105"/>
      <c r="C3379" s="77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7"/>
      <c r="B3380" s="105"/>
      <c r="C3380" s="77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7"/>
      <c r="B3381" s="105"/>
      <c r="C3381" s="77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7"/>
      <c r="B3382" s="105"/>
      <c r="C3382" s="77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7"/>
      <c r="B3383" s="105"/>
      <c r="C3383" s="77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7"/>
      <c r="B3384" s="105"/>
      <c r="C3384" s="77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7"/>
      <c r="B3385" s="105"/>
      <c r="C3385" s="77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7"/>
      <c r="B3386" s="105"/>
      <c r="C3386" s="77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7"/>
      <c r="B3387" s="105"/>
      <c r="C3387" s="77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7"/>
      <c r="B3388" s="105"/>
      <c r="C3388" s="77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7"/>
      <c r="B3389" s="105"/>
      <c r="C3389" s="77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7"/>
      <c r="B3390" s="105"/>
      <c r="C3390" s="77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7"/>
      <c r="B3391" s="105"/>
      <c r="C3391" s="77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7"/>
      <c r="B3392" s="105"/>
      <c r="C3392" s="77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7"/>
      <c r="B3393" s="105"/>
      <c r="C3393" s="77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7"/>
      <c r="B3394" s="105"/>
      <c r="C3394" s="77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7"/>
      <c r="B3395" s="105"/>
      <c r="C3395" s="77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7"/>
      <c r="B3396" s="105"/>
      <c r="C3396" s="77"/>
      <c r="D3396" s="78"/>
      <c r="E3396" s="12"/>
      <c r="F3396" s="79"/>
      <c r="G3396" s="78"/>
      <c r="H3396" s="80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7"/>
      <c r="B3397" s="105"/>
      <c r="C3397" s="77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7"/>
      <c r="B3398" s="105"/>
      <c r="C3398" s="77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7"/>
      <c r="B3399" s="105"/>
      <c r="C3399" s="77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7"/>
      <c r="B3400" s="105"/>
      <c r="C3400" s="77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7"/>
      <c r="B3401" s="105"/>
      <c r="C3401" s="77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7"/>
      <c r="B3402" s="105"/>
      <c r="C3402" s="77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7"/>
      <c r="B3403" s="105"/>
      <c r="C3403" s="77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7"/>
      <c r="B3404" s="105"/>
      <c r="C3404" s="77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7"/>
      <c r="B3405" s="105"/>
      <c r="C3405" s="77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7"/>
      <c r="B3406" s="105"/>
      <c r="C3406" s="77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7"/>
      <c r="B3407" s="105"/>
      <c r="C3407" s="77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7"/>
      <c r="B3408" s="105"/>
      <c r="C3408" s="77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7"/>
      <c r="B3409" s="105"/>
      <c r="C3409" s="77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7"/>
      <c r="B3410" s="105"/>
      <c r="C3410" s="77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7"/>
      <c r="B3411" s="105"/>
      <c r="C3411" s="77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7"/>
      <c r="B3412" s="105"/>
      <c r="C3412" s="77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7"/>
      <c r="B3413" s="105"/>
      <c r="C3413" s="77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7"/>
      <c r="B3414" s="105"/>
      <c r="C3414" s="77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7"/>
      <c r="B3415" s="105"/>
      <c r="C3415" s="77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7"/>
      <c r="B3416" s="105"/>
      <c r="C3416" s="77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7"/>
      <c r="B3417" s="105"/>
      <c r="C3417" s="77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7"/>
      <c r="B3418" s="105"/>
      <c r="C3418" s="77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7"/>
      <c r="B3419" s="105"/>
      <c r="C3419" s="77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7"/>
      <c r="B3420" s="105"/>
      <c r="C3420" s="77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7"/>
      <c r="B3421" s="105"/>
      <c r="C3421" s="77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7"/>
      <c r="B3422" s="105"/>
      <c r="C3422" s="77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7"/>
      <c r="B3423" s="105"/>
      <c r="C3423" s="77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7"/>
      <c r="B3424" s="105"/>
      <c r="C3424" s="77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7"/>
      <c r="B3425" s="105"/>
      <c r="C3425" s="77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7"/>
      <c r="B3426" s="105"/>
      <c r="C3426" s="77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7"/>
      <c r="B3427" s="105"/>
      <c r="C3427" s="77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7"/>
      <c r="B3428" s="105"/>
      <c r="C3428" s="77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7"/>
      <c r="B3429" s="105"/>
      <c r="C3429" s="77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7"/>
      <c r="B3430" s="105"/>
      <c r="C3430" s="77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7"/>
      <c r="B3431" s="105"/>
      <c r="C3431" s="77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7"/>
      <c r="B3432" s="105"/>
      <c r="C3432" s="77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7"/>
      <c r="B3433" s="105"/>
      <c r="C3433" s="77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7"/>
      <c r="B3434" s="105"/>
      <c r="C3434" s="77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7"/>
      <c r="B3435" s="105"/>
      <c r="C3435" s="77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7"/>
      <c r="B3436" s="105"/>
      <c r="C3436" s="77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7"/>
      <c r="B3437" s="105"/>
      <c r="C3437" s="77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7"/>
      <c r="B3438" s="105"/>
      <c r="C3438" s="77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7"/>
      <c r="B3439" s="105"/>
      <c r="C3439" s="77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7"/>
      <c r="B3440" s="105"/>
      <c r="C3440" s="77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7"/>
      <c r="B3441" s="105"/>
      <c r="C3441" s="77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7"/>
      <c r="B3442" s="105"/>
      <c r="C3442" s="77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7"/>
      <c r="B3443" s="105"/>
      <c r="C3443" s="77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7"/>
      <c r="B3444" s="105"/>
      <c r="C3444" s="77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7"/>
      <c r="B3445" s="105"/>
      <c r="C3445" s="77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7"/>
      <c r="B3446" s="105"/>
      <c r="C3446" s="77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7"/>
      <c r="B3447" s="105"/>
      <c r="C3447" s="77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7"/>
      <c r="B3448" s="105"/>
      <c r="C3448" s="77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7"/>
      <c r="B3449" s="105"/>
      <c r="C3449" s="77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7"/>
      <c r="B3450" s="105"/>
      <c r="C3450" s="77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7"/>
      <c r="B3451" s="105"/>
      <c r="C3451" s="77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7"/>
      <c r="B3452" s="105"/>
      <c r="C3452" s="77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7"/>
      <c r="B3453" s="105"/>
      <c r="C3453" s="77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7"/>
      <c r="B3454" s="105"/>
      <c r="C3454" s="77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7"/>
      <c r="B3455" s="105"/>
      <c r="C3455" s="77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7"/>
      <c r="B3456" s="105"/>
      <c r="C3456" s="77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7"/>
      <c r="B3457" s="105"/>
      <c r="C3457" s="77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7"/>
      <c r="B3458" s="105"/>
      <c r="C3458" s="77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7"/>
      <c r="B3459" s="105"/>
      <c r="C3459" s="77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7"/>
      <c r="B3460" s="105"/>
      <c r="C3460" s="77"/>
      <c r="D3460" s="78"/>
      <c r="E3460" s="12"/>
      <c r="F3460" s="79"/>
      <c r="G3460" s="78"/>
      <c r="H3460" s="80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7"/>
      <c r="B3461" s="105"/>
      <c r="C3461" s="77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7"/>
      <c r="B3462" s="105"/>
      <c r="C3462" s="77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7"/>
      <c r="B3463" s="105"/>
      <c r="C3463" s="77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7"/>
      <c r="B3464" s="105"/>
      <c r="C3464" s="77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7"/>
      <c r="B3465" s="105"/>
      <c r="C3465" s="77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7"/>
      <c r="B3466" s="105"/>
      <c r="C3466" s="77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7"/>
      <c r="B3467" s="105"/>
      <c r="C3467" s="77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7"/>
      <c r="B3468" s="105"/>
      <c r="C3468" s="77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7"/>
      <c r="B3469" s="105"/>
      <c r="C3469" s="77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7"/>
      <c r="B3470" s="105"/>
      <c r="C3470" s="77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7"/>
      <c r="B3471" s="105"/>
      <c r="C3471" s="77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7"/>
      <c r="B3472" s="105"/>
      <c r="C3472" s="77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7"/>
      <c r="B3473" s="105"/>
      <c r="C3473" s="77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7"/>
      <c r="B3474" s="105"/>
      <c r="C3474" s="77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7"/>
      <c r="B3475" s="105"/>
      <c r="C3475" s="77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7"/>
      <c r="B3476" s="105"/>
      <c r="C3476" s="77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7"/>
      <c r="B3477" s="105"/>
      <c r="C3477" s="77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7"/>
      <c r="B3478" s="105"/>
      <c r="C3478" s="77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7"/>
      <c r="B3479" s="105"/>
      <c r="C3479" s="77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7"/>
      <c r="B3480" s="105"/>
      <c r="C3480" s="77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7"/>
      <c r="B3481" s="105"/>
      <c r="C3481" s="77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7"/>
      <c r="B3482" s="105"/>
      <c r="C3482" s="77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7"/>
      <c r="B3483" s="105"/>
      <c r="C3483" s="77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7"/>
      <c r="B3484" s="105"/>
      <c r="C3484" s="77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7"/>
      <c r="B3485" s="105"/>
      <c r="C3485" s="77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7"/>
      <c r="B3486" s="105"/>
      <c r="C3486" s="77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7"/>
      <c r="B3487" s="105"/>
      <c r="C3487" s="77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7"/>
      <c r="B3488" s="105"/>
      <c r="C3488" s="77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7"/>
      <c r="B3489" s="105"/>
      <c r="C3489" s="77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7"/>
      <c r="B3490" s="105"/>
      <c r="C3490" s="77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7"/>
      <c r="B3491" s="105"/>
      <c r="C3491" s="77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7"/>
      <c r="B3492" s="105"/>
      <c r="C3492" s="77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7"/>
      <c r="B3493" s="105"/>
      <c r="C3493" s="77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7"/>
      <c r="B3494" s="105"/>
      <c r="C3494" s="77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7"/>
      <c r="B3495" s="105"/>
      <c r="C3495" s="77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7"/>
      <c r="B3496" s="105"/>
      <c r="C3496" s="77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7"/>
      <c r="B3497" s="105"/>
      <c r="C3497" s="77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7"/>
      <c r="B3498" s="105"/>
      <c r="C3498" s="77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7"/>
      <c r="B3499" s="105"/>
      <c r="C3499" s="77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7"/>
      <c r="B3500" s="105"/>
      <c r="C3500" s="77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7"/>
      <c r="B3501" s="105"/>
      <c r="C3501" s="77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7"/>
      <c r="B3502" s="105"/>
      <c r="C3502" s="77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7"/>
      <c r="B3503" s="105"/>
      <c r="C3503" s="77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7"/>
      <c r="B3504" s="105"/>
      <c r="C3504" s="77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7"/>
      <c r="B3505" s="105"/>
      <c r="C3505" s="77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7"/>
      <c r="B3506" s="105"/>
      <c r="C3506" s="77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7"/>
      <c r="B3507" s="105"/>
      <c r="C3507" s="77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7"/>
      <c r="B3508" s="105"/>
      <c r="C3508" s="77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7"/>
      <c r="B3509" s="105"/>
      <c r="C3509" s="77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7"/>
      <c r="B3510" s="105"/>
      <c r="C3510" s="77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7"/>
      <c r="B3511" s="105"/>
      <c r="C3511" s="77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7"/>
      <c r="B3512" s="105"/>
      <c r="C3512" s="77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7"/>
      <c r="B3513" s="105"/>
      <c r="C3513" s="77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7"/>
      <c r="B3514" s="105"/>
      <c r="C3514" s="77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7"/>
      <c r="B3515" s="105"/>
      <c r="C3515" s="77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7"/>
      <c r="B3516" s="105"/>
      <c r="C3516" s="77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7"/>
      <c r="B3517" s="105"/>
      <c r="C3517" s="77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7"/>
      <c r="B3518" s="105"/>
      <c r="C3518" s="77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7"/>
      <c r="B3519" s="105"/>
      <c r="C3519" s="77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7"/>
      <c r="B3520" s="105"/>
      <c r="C3520" s="77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7"/>
      <c r="B3521" s="105"/>
      <c r="C3521" s="77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7"/>
      <c r="B3522" s="105"/>
      <c r="C3522" s="77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7"/>
      <c r="B3523" s="105"/>
      <c r="C3523" s="77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7"/>
      <c r="B3524" s="105"/>
      <c r="C3524" s="77"/>
      <c r="D3524" s="78"/>
      <c r="E3524" s="12"/>
      <c r="F3524" s="79"/>
      <c r="G3524" s="78"/>
      <c r="H3524" s="80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7"/>
      <c r="B3525" s="105"/>
      <c r="C3525" s="77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7"/>
      <c r="B3526" s="105"/>
      <c r="C3526" s="77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7"/>
      <c r="B3527" s="105"/>
      <c r="C3527" s="77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7"/>
      <c r="B3528" s="105"/>
      <c r="C3528" s="77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7"/>
      <c r="B3529" s="105"/>
      <c r="C3529" s="77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7"/>
      <c r="B3530" s="105"/>
      <c r="C3530" s="77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7"/>
      <c r="B3531" s="105"/>
      <c r="C3531" s="77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7"/>
      <c r="B3532" s="105"/>
      <c r="C3532" s="77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7"/>
      <c r="B3533" s="105"/>
      <c r="C3533" s="77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7"/>
      <c r="B3534" s="105"/>
      <c r="C3534" s="77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7"/>
      <c r="B3535" s="105"/>
      <c r="C3535" s="77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7"/>
      <c r="B3536" s="105"/>
      <c r="C3536" s="77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7"/>
      <c r="B3537" s="105"/>
      <c r="C3537" s="77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7"/>
      <c r="B3538" s="105"/>
      <c r="C3538" s="77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7"/>
      <c r="B3539" s="105"/>
      <c r="C3539" s="77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7"/>
      <c r="B3540" s="105"/>
      <c r="C3540" s="77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7"/>
      <c r="B3541" s="105"/>
      <c r="C3541" s="77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7"/>
      <c r="B3542" s="105"/>
      <c r="C3542" s="77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7"/>
      <c r="B3543" s="105"/>
      <c r="C3543" s="77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7"/>
      <c r="B3544" s="105"/>
      <c r="C3544" s="77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7"/>
      <c r="B3545" s="105"/>
      <c r="C3545" s="77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7"/>
      <c r="B3546" s="105"/>
      <c r="C3546" s="77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7"/>
      <c r="B3547" s="105"/>
      <c r="C3547" s="77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7"/>
      <c r="B3548" s="105"/>
      <c r="C3548" s="77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7"/>
      <c r="B3549" s="105"/>
      <c r="C3549" s="77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7"/>
      <c r="B3550" s="105"/>
      <c r="C3550" s="77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7"/>
      <c r="B3551" s="105"/>
      <c r="C3551" s="77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7"/>
      <c r="B3552" s="105"/>
      <c r="C3552" s="77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7"/>
      <c r="B3553" s="105"/>
      <c r="C3553" s="77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7"/>
      <c r="B3554" s="105"/>
      <c r="C3554" s="77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7"/>
      <c r="B3555" s="105"/>
      <c r="C3555" s="77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7"/>
      <c r="B3556" s="105"/>
      <c r="C3556" s="77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7"/>
      <c r="B3557" s="105"/>
      <c r="C3557" s="77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7"/>
      <c r="B3558" s="105"/>
      <c r="C3558" s="77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7"/>
      <c r="B3559" s="105"/>
      <c r="C3559" s="77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7"/>
      <c r="B3560" s="105"/>
      <c r="C3560" s="77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7"/>
      <c r="B3561" s="105"/>
      <c r="C3561" s="77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7"/>
      <c r="B3562" s="105"/>
      <c r="C3562" s="77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7"/>
      <c r="B3563" s="105"/>
      <c r="C3563" s="77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7"/>
      <c r="B3564" s="105"/>
      <c r="C3564" s="77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7"/>
      <c r="B3565" s="105"/>
      <c r="C3565" s="77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7"/>
      <c r="B3566" s="105"/>
      <c r="C3566" s="77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7"/>
      <c r="B3567" s="105"/>
      <c r="C3567" s="77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7"/>
      <c r="B3568" s="105"/>
      <c r="C3568" s="77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7"/>
      <c r="B3569" s="105"/>
      <c r="C3569" s="77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7"/>
      <c r="B3570" s="105"/>
      <c r="C3570" s="77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7"/>
      <c r="B3571" s="105"/>
      <c r="C3571" s="77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7"/>
      <c r="B3572" s="105"/>
      <c r="C3572" s="77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7"/>
      <c r="B3573" s="105"/>
      <c r="C3573" s="77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7"/>
      <c r="B3574" s="105"/>
      <c r="C3574" s="77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7"/>
      <c r="B3575" s="105"/>
      <c r="C3575" s="77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7"/>
      <c r="B3576" s="105"/>
      <c r="C3576" s="77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7"/>
      <c r="B3577" s="105"/>
      <c r="C3577" s="77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7"/>
      <c r="B3578" s="105"/>
      <c r="C3578" s="77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7"/>
      <c r="B3579" s="105"/>
      <c r="C3579" s="77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7"/>
      <c r="B3580" s="105"/>
      <c r="C3580" s="77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7"/>
      <c r="B3581" s="105"/>
      <c r="C3581" s="77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7"/>
      <c r="B3582" s="105"/>
      <c r="C3582" s="77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7"/>
      <c r="B3583" s="105"/>
      <c r="C3583" s="77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7"/>
      <c r="B3584" s="105"/>
      <c r="C3584" s="77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7"/>
      <c r="B3585" s="105"/>
      <c r="C3585" s="77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7"/>
      <c r="B3586" s="105"/>
      <c r="C3586" s="77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7"/>
      <c r="B3587" s="105"/>
      <c r="C3587" s="77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7"/>
      <c r="B3588" s="105"/>
      <c r="C3588" s="77"/>
      <c r="D3588" s="78"/>
      <c r="E3588" s="12"/>
      <c r="F3588" s="79"/>
      <c r="G3588" s="78"/>
      <c r="H3588" s="80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7"/>
      <c r="B3589" s="105"/>
      <c r="C3589" s="77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7"/>
      <c r="B3590" s="105"/>
      <c r="C3590" s="77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7"/>
      <c r="B3591" s="105"/>
      <c r="C3591" s="77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7"/>
      <c r="B3592" s="105"/>
      <c r="C3592" s="77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7"/>
      <c r="B3593" s="105"/>
      <c r="C3593" s="77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7"/>
      <c r="B3594" s="105"/>
      <c r="C3594" s="77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7"/>
      <c r="B3595" s="105"/>
      <c r="C3595" s="77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7"/>
      <c r="B3596" s="105"/>
      <c r="C3596" s="77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7"/>
      <c r="B3597" s="105"/>
      <c r="C3597" s="77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7"/>
      <c r="B3598" s="105"/>
      <c r="C3598" s="77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7"/>
      <c r="B3599" s="105"/>
      <c r="C3599" s="77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7"/>
      <c r="B3600" s="105"/>
      <c r="C3600" s="77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7"/>
      <c r="B3601" s="105"/>
      <c r="C3601" s="77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7"/>
      <c r="B3602" s="105"/>
      <c r="C3602" s="77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7"/>
      <c r="B3603" s="105"/>
      <c r="C3603" s="77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7"/>
      <c r="B3604" s="105"/>
      <c r="C3604" s="77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7"/>
      <c r="B3605" s="105"/>
      <c r="C3605" s="77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7"/>
      <c r="B3606" s="105"/>
      <c r="C3606" s="77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7"/>
      <c r="B3607" s="105"/>
      <c r="C3607" s="77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7"/>
      <c r="B3608" s="105"/>
      <c r="C3608" s="77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7"/>
      <c r="B3609" s="105"/>
      <c r="C3609" s="77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7"/>
      <c r="B3610" s="105"/>
      <c r="C3610" s="77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7"/>
      <c r="B3611" s="105"/>
      <c r="C3611" s="77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7"/>
      <c r="B3612" s="105"/>
      <c r="C3612" s="77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7"/>
      <c r="B3613" s="105"/>
      <c r="C3613" s="77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7"/>
      <c r="B3614" s="105"/>
      <c r="C3614" s="77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7"/>
      <c r="B3615" s="105"/>
      <c r="C3615" s="77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7"/>
      <c r="B3616" s="105"/>
      <c r="C3616" s="77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7"/>
      <c r="B3617" s="105"/>
      <c r="C3617" s="77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7"/>
      <c r="B3618" s="105"/>
      <c r="C3618" s="77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7"/>
      <c r="B3619" s="105"/>
      <c r="C3619" s="77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7"/>
      <c r="B3620" s="105"/>
      <c r="C3620" s="77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7"/>
      <c r="B3621" s="105"/>
      <c r="C3621" s="77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7"/>
      <c r="B3622" s="105"/>
      <c r="C3622" s="77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7"/>
      <c r="B3623" s="105"/>
      <c r="C3623" s="77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7"/>
      <c r="B3624" s="105"/>
      <c r="C3624" s="77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7"/>
      <c r="B3625" s="105"/>
      <c r="C3625" s="77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7"/>
      <c r="B3626" s="105"/>
      <c r="C3626" s="77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7"/>
      <c r="B3627" s="105"/>
      <c r="C3627" s="77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7"/>
      <c r="B3628" s="105"/>
      <c r="C3628" s="77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7"/>
      <c r="B3629" s="105"/>
      <c r="C3629" s="77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7"/>
      <c r="B3630" s="105"/>
      <c r="C3630" s="77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7"/>
      <c r="B3631" s="105"/>
      <c r="C3631" s="77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7"/>
      <c r="B3632" s="105"/>
      <c r="C3632" s="77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7"/>
      <c r="B3633" s="105"/>
      <c r="C3633" s="77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7"/>
      <c r="B3634" s="105"/>
      <c r="C3634" s="77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7"/>
      <c r="B3635" s="105"/>
      <c r="C3635" s="77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7"/>
      <c r="B3636" s="105"/>
      <c r="C3636" s="77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7"/>
      <c r="B3637" s="105"/>
      <c r="C3637" s="77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7"/>
      <c r="B3638" s="105"/>
      <c r="C3638" s="77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7"/>
      <c r="B3639" s="105"/>
      <c r="C3639" s="77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7"/>
      <c r="B3640" s="105"/>
      <c r="C3640" s="77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7"/>
      <c r="B3641" s="105"/>
      <c r="C3641" s="77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7"/>
      <c r="B3642" s="105"/>
      <c r="C3642" s="77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7"/>
      <c r="B3643" s="105"/>
      <c r="C3643" s="77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7"/>
      <c r="B3644" s="105"/>
      <c r="C3644" s="77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7"/>
      <c r="B3645" s="105"/>
      <c r="C3645" s="77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7"/>
      <c r="B3646" s="105"/>
      <c r="C3646" s="77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7"/>
      <c r="B3647" s="105"/>
      <c r="C3647" s="77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7"/>
      <c r="B3648" s="105"/>
      <c r="C3648" s="77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7"/>
      <c r="B3649" s="105"/>
      <c r="C3649" s="77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7"/>
      <c r="B3650" s="105"/>
      <c r="C3650" s="77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7"/>
      <c r="B3651" s="105"/>
      <c r="C3651" s="77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7"/>
      <c r="B3652" s="105"/>
      <c r="C3652" s="77"/>
      <c r="D3652" s="78"/>
      <c r="E3652" s="12"/>
      <c r="F3652" s="79"/>
      <c r="G3652" s="78"/>
      <c r="H3652" s="80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7"/>
      <c r="B3653" s="105"/>
      <c r="C3653" s="77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7"/>
      <c r="B3654" s="105"/>
      <c r="C3654" s="77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7"/>
      <c r="B3655" s="105"/>
      <c r="C3655" s="77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7"/>
      <c r="B3656" s="105"/>
      <c r="C3656" s="77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7"/>
      <c r="B3657" s="105"/>
      <c r="C3657" s="77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7"/>
      <c r="B3658" s="105"/>
      <c r="C3658" s="77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7"/>
      <c r="B3659" s="105"/>
      <c r="C3659" s="77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7"/>
      <c r="B3660" s="105"/>
      <c r="C3660" s="77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7"/>
      <c r="B3661" s="105"/>
      <c r="C3661" s="77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7"/>
      <c r="B3662" s="105"/>
      <c r="C3662" s="77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7"/>
      <c r="B3663" s="105"/>
      <c r="C3663" s="77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7"/>
      <c r="B3664" s="105"/>
      <c r="C3664" s="77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7"/>
      <c r="B3665" s="105"/>
      <c r="C3665" s="77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7"/>
      <c r="B3666" s="105"/>
      <c r="C3666" s="77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7"/>
      <c r="B3667" s="105"/>
      <c r="C3667" s="77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7"/>
      <c r="B3668" s="105"/>
      <c r="C3668" s="77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7"/>
      <c r="B3669" s="105"/>
      <c r="C3669" s="77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7"/>
      <c r="B3670" s="105"/>
      <c r="C3670" s="77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7"/>
      <c r="B3671" s="105"/>
      <c r="C3671" s="77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7"/>
      <c r="B3672" s="105"/>
      <c r="C3672" s="77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7"/>
      <c r="B3673" s="105"/>
      <c r="C3673" s="77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7"/>
      <c r="B3674" s="105"/>
      <c r="C3674" s="77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7"/>
      <c r="B3675" s="105"/>
      <c r="C3675" s="77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7"/>
      <c r="B3676" s="105"/>
      <c r="C3676" s="77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7"/>
      <c r="B3677" s="105"/>
      <c r="C3677" s="77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7"/>
      <c r="B3678" s="105"/>
      <c r="C3678" s="77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7"/>
      <c r="B3679" s="105"/>
      <c r="C3679" s="77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7"/>
      <c r="B3680" s="105"/>
      <c r="C3680" s="77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7"/>
      <c r="B3681" s="105"/>
      <c r="C3681" s="77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7"/>
      <c r="B3682" s="105"/>
      <c r="C3682" s="77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7"/>
      <c r="B3683" s="105"/>
      <c r="C3683" s="77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7"/>
      <c r="B3684" s="105"/>
      <c r="C3684" s="77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7"/>
      <c r="B3685" s="105"/>
      <c r="C3685" s="77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7"/>
      <c r="B3686" s="105"/>
      <c r="C3686" s="77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7"/>
      <c r="B3687" s="105"/>
      <c r="C3687" s="77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7"/>
      <c r="B3688" s="105"/>
      <c r="C3688" s="77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7"/>
      <c r="B3689" s="105"/>
      <c r="C3689" s="77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7"/>
      <c r="B3690" s="105"/>
      <c r="C3690" s="77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7"/>
      <c r="B3691" s="105"/>
      <c r="C3691" s="77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7"/>
      <c r="B3692" s="105"/>
      <c r="C3692" s="77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7"/>
      <c r="B3693" s="105"/>
      <c r="C3693" s="77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7"/>
      <c r="B3694" s="105"/>
      <c r="C3694" s="77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7"/>
      <c r="B3695" s="105"/>
      <c r="C3695" s="77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7"/>
      <c r="B3696" s="105"/>
      <c r="C3696" s="77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7"/>
      <c r="B3697" s="105"/>
      <c r="C3697" s="77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7"/>
      <c r="B3698" s="105"/>
      <c r="C3698" s="77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7"/>
      <c r="B3699" s="105"/>
      <c r="C3699" s="77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7"/>
      <c r="B3700" s="105"/>
      <c r="C3700" s="77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7"/>
      <c r="B3701" s="105"/>
      <c r="C3701" s="77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7"/>
      <c r="B3702" s="105"/>
      <c r="C3702" s="77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7"/>
      <c r="B3703" s="105"/>
      <c r="C3703" s="77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7"/>
      <c r="B3704" s="105"/>
      <c r="C3704" s="77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7"/>
      <c r="B3705" s="105"/>
      <c r="C3705" s="77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7"/>
      <c r="B3706" s="105"/>
      <c r="C3706" s="77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7"/>
      <c r="B3707" s="105"/>
      <c r="C3707" s="77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7"/>
      <c r="B3708" s="105"/>
      <c r="C3708" s="77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7"/>
      <c r="B3709" s="105"/>
      <c r="C3709" s="77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7"/>
      <c r="B3710" s="105"/>
      <c r="C3710" s="77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7"/>
      <c r="B3711" s="105"/>
      <c r="C3711" s="77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7"/>
      <c r="B3712" s="105"/>
      <c r="C3712" s="77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7"/>
      <c r="B3713" s="105"/>
      <c r="C3713" s="77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7"/>
      <c r="B3714" s="105"/>
      <c r="C3714" s="77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7"/>
      <c r="B3715" s="105"/>
      <c r="C3715" s="77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7"/>
      <c r="B3716" s="105"/>
      <c r="C3716" s="77"/>
      <c r="D3716" s="78"/>
      <c r="E3716" s="12"/>
      <c r="F3716" s="79"/>
      <c r="G3716" s="78"/>
      <c r="H3716" s="80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7"/>
      <c r="B3717" s="105"/>
      <c r="C3717" s="77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7"/>
      <c r="B3718" s="105"/>
      <c r="C3718" s="77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7"/>
      <c r="B3719" s="105"/>
      <c r="C3719" s="77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7"/>
      <c r="B3720" s="105"/>
      <c r="C3720" s="77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7"/>
      <c r="B3721" s="105"/>
      <c r="C3721" s="77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7"/>
      <c r="B3722" s="105"/>
      <c r="C3722" s="77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7"/>
      <c r="B3723" s="105"/>
      <c r="C3723" s="77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7"/>
      <c r="B3724" s="105"/>
      <c r="C3724" s="77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7"/>
      <c r="B3725" s="105"/>
      <c r="C3725" s="77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7"/>
      <c r="B3726" s="105"/>
      <c r="C3726" s="77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7"/>
      <c r="B3727" s="105"/>
      <c r="C3727" s="77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7"/>
      <c r="B3728" s="105"/>
      <c r="C3728" s="77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7"/>
      <c r="B3729" s="105"/>
      <c r="C3729" s="77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7"/>
      <c r="B3730" s="105"/>
      <c r="C3730" s="77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7"/>
      <c r="B3731" s="105"/>
      <c r="C3731" s="77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7"/>
      <c r="B3732" s="105"/>
      <c r="C3732" s="77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7"/>
      <c r="B3733" s="105"/>
      <c r="C3733" s="77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7"/>
      <c r="B3734" s="105"/>
      <c r="C3734" s="77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7"/>
      <c r="B3735" s="105"/>
      <c r="C3735" s="77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7"/>
      <c r="B3736" s="105"/>
      <c r="C3736" s="77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7"/>
      <c r="B3737" s="105"/>
      <c r="C3737" s="77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7"/>
      <c r="B3738" s="105"/>
      <c r="C3738" s="77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7"/>
      <c r="B3739" s="105"/>
      <c r="C3739" s="77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7"/>
      <c r="B3740" s="105"/>
      <c r="C3740" s="77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7"/>
      <c r="B3741" s="105"/>
      <c r="C3741" s="77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7"/>
      <c r="B3742" s="105"/>
      <c r="C3742" s="77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7"/>
      <c r="B3743" s="105"/>
      <c r="C3743" s="77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7"/>
      <c r="B3744" s="105"/>
      <c r="C3744" s="77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7"/>
      <c r="B3745" s="105"/>
      <c r="C3745" s="77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7"/>
      <c r="B3746" s="105"/>
      <c r="C3746" s="77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7"/>
      <c r="B3747" s="105"/>
      <c r="C3747" s="77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7"/>
      <c r="B3748" s="105"/>
      <c r="C3748" s="77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7"/>
      <c r="B3749" s="105"/>
      <c r="C3749" s="77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7"/>
      <c r="B3750" s="105"/>
      <c r="C3750" s="77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7"/>
      <c r="B3751" s="105"/>
      <c r="C3751" s="77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7"/>
      <c r="B3752" s="105"/>
      <c r="C3752" s="77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7"/>
      <c r="B3753" s="105"/>
      <c r="C3753" s="77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7"/>
      <c r="B3754" s="105"/>
      <c r="C3754" s="77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7"/>
      <c r="B3755" s="105"/>
      <c r="C3755" s="77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7"/>
      <c r="B3756" s="105"/>
      <c r="C3756" s="77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7"/>
      <c r="B3757" s="105"/>
      <c r="C3757" s="77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7"/>
      <c r="B3758" s="105"/>
      <c r="C3758" s="77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7"/>
      <c r="B3759" s="105"/>
      <c r="C3759" s="77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7"/>
      <c r="B3760" s="105"/>
      <c r="C3760" s="77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7"/>
      <c r="B3761" s="105"/>
      <c r="C3761" s="77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7"/>
      <c r="B3762" s="105"/>
      <c r="C3762" s="77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7"/>
      <c r="B3763" s="105"/>
      <c r="C3763" s="77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7"/>
      <c r="B3764" s="105"/>
      <c r="C3764" s="77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7"/>
      <c r="B3765" s="105"/>
      <c r="C3765" s="77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7"/>
      <c r="B3766" s="105"/>
      <c r="C3766" s="77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7"/>
      <c r="B3767" s="105"/>
      <c r="C3767" s="77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7"/>
      <c r="B3768" s="105"/>
      <c r="C3768" s="77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7"/>
      <c r="B3769" s="105"/>
      <c r="C3769" s="77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7"/>
      <c r="B3770" s="105"/>
      <c r="C3770" s="77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7"/>
      <c r="B3771" s="105"/>
      <c r="C3771" s="77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7"/>
      <c r="B3772" s="105"/>
      <c r="C3772" s="77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7"/>
      <c r="B3773" s="105"/>
      <c r="C3773" s="77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7"/>
      <c r="B3774" s="105"/>
      <c r="C3774" s="77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7"/>
      <c r="B3775" s="105"/>
      <c r="C3775" s="77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7"/>
      <c r="B3776" s="105"/>
      <c r="C3776" s="77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7"/>
      <c r="B3777" s="105"/>
      <c r="C3777" s="77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7"/>
      <c r="B3778" s="105"/>
      <c r="C3778" s="77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7"/>
      <c r="B3779" s="105"/>
      <c r="C3779" s="77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7"/>
      <c r="B3780" s="105"/>
      <c r="C3780" s="77"/>
      <c r="D3780" s="78"/>
      <c r="E3780" s="12"/>
      <c r="F3780" s="79"/>
      <c r="G3780" s="78"/>
      <c r="H3780" s="80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7"/>
      <c r="B3781" s="105"/>
      <c r="C3781" s="77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7"/>
      <c r="B3782" s="105"/>
      <c r="C3782" s="77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7"/>
      <c r="B3783" s="105"/>
      <c r="C3783" s="77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7"/>
      <c r="B3784" s="105"/>
      <c r="C3784" s="77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7"/>
      <c r="B3785" s="105"/>
      <c r="C3785" s="77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7"/>
      <c r="B3786" s="105"/>
      <c r="C3786" s="77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7"/>
      <c r="B3787" s="105"/>
      <c r="C3787" s="77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7"/>
      <c r="B3788" s="105"/>
      <c r="C3788" s="77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7"/>
      <c r="B3789" s="105"/>
      <c r="C3789" s="77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7"/>
      <c r="B3790" s="105"/>
      <c r="C3790" s="77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7"/>
      <c r="B3791" s="105"/>
      <c r="C3791" s="77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7"/>
      <c r="B3792" s="105"/>
      <c r="C3792" s="77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7"/>
      <c r="B3793" s="105"/>
      <c r="C3793" s="77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7"/>
      <c r="B3794" s="105"/>
      <c r="C3794" s="77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7"/>
      <c r="B3795" s="105"/>
      <c r="C3795" s="77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7"/>
      <c r="B3796" s="105"/>
      <c r="C3796" s="77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7"/>
      <c r="B3797" s="105"/>
      <c r="C3797" s="77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7"/>
      <c r="B3798" s="105"/>
      <c r="C3798" s="77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7"/>
      <c r="B3799" s="105"/>
      <c r="C3799" s="77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7"/>
      <c r="B3800" s="105"/>
      <c r="C3800" s="77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7"/>
      <c r="B3801" s="105"/>
      <c r="C3801" s="77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7"/>
      <c r="B3802" s="105"/>
      <c r="C3802" s="77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7"/>
      <c r="B3803" s="105"/>
      <c r="C3803" s="77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7"/>
      <c r="B3804" s="105"/>
      <c r="C3804" s="77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7"/>
      <c r="B3805" s="105"/>
      <c r="C3805" s="77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7"/>
      <c r="B3806" s="105"/>
      <c r="C3806" s="77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7"/>
      <c r="B3807" s="105"/>
      <c r="C3807" s="77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7"/>
      <c r="B3808" s="105"/>
      <c r="C3808" s="77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7"/>
      <c r="B3809" s="105"/>
      <c r="C3809" s="77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7"/>
      <c r="B3810" s="105"/>
      <c r="C3810" s="77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7"/>
      <c r="B3811" s="105"/>
      <c r="C3811" s="77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7"/>
      <c r="B3812" s="105"/>
      <c r="C3812" s="77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7"/>
      <c r="B3813" s="105"/>
      <c r="C3813" s="77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7"/>
      <c r="B3814" s="105"/>
      <c r="C3814" s="77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7"/>
      <c r="B3815" s="105"/>
      <c r="C3815" s="77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7"/>
      <c r="B3816" s="105"/>
      <c r="C3816" s="77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7"/>
      <c r="B3817" s="105"/>
      <c r="C3817" s="77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7"/>
      <c r="B3818" s="105"/>
      <c r="C3818" s="77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7"/>
      <c r="B3819" s="105"/>
      <c r="C3819" s="77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7"/>
      <c r="B3820" s="105"/>
      <c r="C3820" s="77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7"/>
      <c r="B3821" s="105"/>
      <c r="C3821" s="77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7"/>
      <c r="B3822" s="105"/>
      <c r="C3822" s="77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7"/>
      <c r="B3823" s="105"/>
      <c r="C3823" s="77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7"/>
      <c r="B3824" s="105"/>
      <c r="C3824" s="77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7"/>
      <c r="B3825" s="105"/>
      <c r="C3825" s="77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7"/>
      <c r="B3826" s="105"/>
      <c r="C3826" s="77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7"/>
      <c r="B3827" s="105"/>
      <c r="C3827" s="77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7"/>
      <c r="B3828" s="105"/>
      <c r="C3828" s="77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7"/>
      <c r="B3829" s="105"/>
      <c r="C3829" s="77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7"/>
      <c r="B3830" s="105"/>
      <c r="C3830" s="77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7"/>
      <c r="B3831" s="105"/>
      <c r="C3831" s="77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7"/>
      <c r="B3832" s="105"/>
      <c r="C3832" s="77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7"/>
      <c r="B3833" s="105"/>
      <c r="C3833" s="77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7"/>
      <c r="B3834" s="105"/>
      <c r="C3834" s="77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7"/>
      <c r="B3835" s="105"/>
      <c r="C3835" s="77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7"/>
      <c r="B3836" s="105"/>
      <c r="C3836" s="77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7"/>
      <c r="B3837" s="105"/>
      <c r="C3837" s="77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7"/>
      <c r="B3838" s="105"/>
      <c r="C3838" s="77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7"/>
      <c r="B3839" s="105"/>
      <c r="C3839" s="77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7"/>
      <c r="B3840" s="105"/>
      <c r="C3840" s="77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7"/>
      <c r="B3841" s="105"/>
      <c r="C3841" s="77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7"/>
      <c r="B3842" s="105"/>
      <c r="C3842" s="77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7"/>
      <c r="B3843" s="105"/>
      <c r="C3843" s="77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7"/>
      <c r="B3844" s="105"/>
      <c r="C3844" s="77"/>
      <c r="D3844" s="78"/>
      <c r="E3844" s="12"/>
      <c r="F3844" s="79"/>
      <c r="G3844" s="78"/>
      <c r="H3844" s="80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7"/>
      <c r="B3845" s="105"/>
      <c r="C3845" s="77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7"/>
      <c r="B3846" s="105"/>
      <c r="C3846" s="77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7"/>
      <c r="B3847" s="105"/>
      <c r="C3847" s="77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7"/>
      <c r="B3848" s="105"/>
      <c r="C3848" s="77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7"/>
      <c r="B3849" s="105"/>
      <c r="C3849" s="77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7"/>
      <c r="B3850" s="105"/>
      <c r="C3850" s="77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7"/>
      <c r="B3851" s="105"/>
      <c r="C3851" s="77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7"/>
      <c r="B3852" s="105"/>
      <c r="C3852" s="77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7"/>
      <c r="B3853" s="105"/>
      <c r="C3853" s="77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7"/>
      <c r="B3854" s="105"/>
      <c r="C3854" s="77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7"/>
      <c r="B3855" s="105"/>
      <c r="C3855" s="77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7"/>
      <c r="B3856" s="105"/>
      <c r="C3856" s="77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7"/>
      <c r="B3857" s="105"/>
      <c r="C3857" s="77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7"/>
      <c r="B3858" s="105"/>
      <c r="C3858" s="77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7"/>
      <c r="B3859" s="105"/>
      <c r="C3859" s="77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7"/>
      <c r="B3860" s="105"/>
      <c r="C3860" s="77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7"/>
      <c r="B3861" s="105"/>
      <c r="C3861" s="77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7"/>
      <c r="B3862" s="105"/>
      <c r="C3862" s="77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7"/>
      <c r="B3863" s="105"/>
      <c r="C3863" s="77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7"/>
      <c r="B3864" s="105"/>
      <c r="C3864" s="77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7"/>
      <c r="B3865" s="105"/>
      <c r="C3865" s="77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7"/>
      <c r="B3866" s="105"/>
      <c r="C3866" s="77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7"/>
      <c r="B3867" s="105"/>
      <c r="C3867" s="77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7"/>
      <c r="B3868" s="105"/>
      <c r="C3868" s="77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7"/>
      <c r="B3869" s="105"/>
      <c r="C3869" s="77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7"/>
      <c r="B3870" s="105"/>
      <c r="C3870" s="77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7"/>
      <c r="B3871" s="105"/>
      <c r="C3871" s="77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7"/>
      <c r="B3872" s="105"/>
      <c r="C3872" s="77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7"/>
      <c r="B3873" s="105"/>
      <c r="C3873" s="77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7"/>
      <c r="B3874" s="105"/>
      <c r="C3874" s="77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7"/>
      <c r="B3875" s="105"/>
      <c r="C3875" s="77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7"/>
      <c r="B3876" s="105"/>
      <c r="C3876" s="77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7"/>
      <c r="B3877" s="105"/>
      <c r="C3877" s="77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7"/>
      <c r="B3878" s="105"/>
      <c r="C3878" s="77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7"/>
      <c r="B3879" s="105"/>
      <c r="C3879" s="77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7"/>
      <c r="B3880" s="105"/>
      <c r="C3880" s="77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7"/>
      <c r="B3881" s="105"/>
      <c r="C3881" s="77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7"/>
      <c r="B3882" s="105"/>
      <c r="C3882" s="77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7"/>
      <c r="B3883" s="105"/>
      <c r="C3883" s="77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7"/>
      <c r="B3884" s="105"/>
      <c r="C3884" s="77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7"/>
      <c r="B3885" s="105"/>
      <c r="C3885" s="77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7"/>
      <c r="B3886" s="105"/>
      <c r="C3886" s="77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7"/>
      <c r="B3887" s="105"/>
      <c r="C3887" s="77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7"/>
      <c r="B3888" s="105"/>
      <c r="C3888" s="77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7"/>
      <c r="B3889" s="105"/>
      <c r="C3889" s="77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7"/>
      <c r="B3890" s="105"/>
      <c r="C3890" s="77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7"/>
      <c r="B3891" s="105"/>
      <c r="C3891" s="77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7"/>
      <c r="B3892" s="105"/>
      <c r="C3892" s="77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7"/>
      <c r="B3893" s="105"/>
      <c r="C3893" s="77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7"/>
      <c r="B3894" s="105"/>
      <c r="C3894" s="77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7"/>
      <c r="B3895" s="105"/>
      <c r="C3895" s="77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7"/>
      <c r="B3896" s="105"/>
      <c r="C3896" s="77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7"/>
      <c r="B3897" s="105"/>
      <c r="C3897" s="77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7"/>
      <c r="B3898" s="105"/>
      <c r="C3898" s="77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7"/>
      <c r="B3899" s="105"/>
      <c r="C3899" s="77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7"/>
      <c r="B3900" s="105"/>
      <c r="C3900" s="77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7"/>
      <c r="B3901" s="105"/>
      <c r="C3901" s="77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7"/>
      <c r="B3902" s="105"/>
      <c r="C3902" s="77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7"/>
      <c r="B3903" s="105"/>
      <c r="C3903" s="77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7"/>
      <c r="B3904" s="105"/>
      <c r="C3904" s="77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7"/>
      <c r="B3905" s="105"/>
      <c r="C3905" s="77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7"/>
      <c r="B3906" s="105"/>
      <c r="C3906" s="77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7"/>
      <c r="B3907" s="105"/>
      <c r="C3907" s="77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7"/>
      <c r="B3908" s="105"/>
      <c r="C3908" s="77"/>
      <c r="D3908" s="78"/>
      <c r="E3908" s="12"/>
      <c r="F3908" s="79"/>
      <c r="G3908" s="78"/>
      <c r="H3908" s="80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7"/>
      <c r="B3909" s="105"/>
      <c r="C3909" s="77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7"/>
      <c r="B3910" s="105"/>
      <c r="C3910" s="77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7"/>
      <c r="B3911" s="105"/>
      <c r="C3911" s="77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7"/>
      <c r="B3912" s="105"/>
      <c r="C3912" s="77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7"/>
      <c r="B3913" s="105"/>
      <c r="C3913" s="77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7"/>
      <c r="B3914" s="105"/>
      <c r="C3914" s="77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7"/>
      <c r="B3915" s="105"/>
      <c r="C3915" s="77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7"/>
      <c r="B3916" s="105"/>
      <c r="C3916" s="77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7"/>
      <c r="B3917" s="105"/>
      <c r="C3917" s="77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7"/>
      <c r="B3918" s="105"/>
      <c r="C3918" s="77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7"/>
      <c r="B3919" s="105"/>
      <c r="C3919" s="77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7"/>
      <c r="B3920" s="105"/>
      <c r="C3920" s="77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7"/>
      <c r="B3921" s="105"/>
      <c r="C3921" s="77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7"/>
      <c r="B3922" s="105"/>
      <c r="C3922" s="77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7"/>
      <c r="B3923" s="105"/>
      <c r="C3923" s="77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7"/>
      <c r="B3924" s="105"/>
      <c r="C3924" s="77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7"/>
      <c r="B3925" s="105"/>
      <c r="C3925" s="77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7"/>
      <c r="B3926" s="105"/>
      <c r="C3926" s="77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7"/>
      <c r="B3927" s="105"/>
      <c r="C3927" s="77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7"/>
      <c r="B3928" s="105"/>
      <c r="C3928" s="77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7"/>
      <c r="B3929" s="105"/>
      <c r="C3929" s="77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7"/>
      <c r="B3930" s="105"/>
      <c r="C3930" s="77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7"/>
      <c r="B3931" s="105"/>
      <c r="C3931" s="77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7"/>
      <c r="B3932" s="105"/>
      <c r="C3932" s="77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7"/>
      <c r="B3933" s="105"/>
      <c r="C3933" s="77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7"/>
      <c r="B3934" s="105"/>
      <c r="C3934" s="77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7"/>
      <c r="B3935" s="105"/>
      <c r="C3935" s="77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7"/>
      <c r="B3936" s="105"/>
      <c r="C3936" s="77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7"/>
      <c r="B3937" s="105"/>
      <c r="C3937" s="77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7"/>
      <c r="B3938" s="105"/>
      <c r="C3938" s="77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7"/>
      <c r="B3939" s="105"/>
      <c r="C3939" s="77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7"/>
      <c r="B3940" s="105"/>
      <c r="C3940" s="77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7"/>
      <c r="B3941" s="105"/>
      <c r="C3941" s="77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7"/>
      <c r="B3942" s="105"/>
      <c r="C3942" s="77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7"/>
      <c r="B3943" s="105"/>
      <c r="C3943" s="77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7"/>
      <c r="B3944" s="105"/>
      <c r="C3944" s="77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7"/>
      <c r="B3945" s="105"/>
      <c r="C3945" s="77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7"/>
      <c r="B3946" s="105"/>
      <c r="C3946" s="77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7"/>
      <c r="B3947" s="105"/>
      <c r="C3947" s="77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7"/>
      <c r="B3948" s="105"/>
      <c r="C3948" s="77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7"/>
      <c r="B3949" s="105"/>
      <c r="C3949" s="77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7"/>
      <c r="B3950" s="105"/>
      <c r="C3950" s="77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7"/>
      <c r="B3951" s="105"/>
      <c r="C3951" s="77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7"/>
      <c r="B3952" s="105"/>
      <c r="C3952" s="77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7"/>
      <c r="B3953" s="105"/>
      <c r="C3953" s="77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7"/>
      <c r="B3954" s="105"/>
      <c r="C3954" s="77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7"/>
      <c r="B3955" s="105"/>
      <c r="C3955" s="77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7"/>
      <c r="B3956" s="105"/>
      <c r="C3956" s="77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7"/>
      <c r="B3957" s="105"/>
      <c r="C3957" s="77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7"/>
      <c r="B3958" s="105"/>
      <c r="C3958" s="77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7"/>
      <c r="B3959" s="105"/>
      <c r="C3959" s="77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7"/>
      <c r="B3960" s="105"/>
      <c r="C3960" s="77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7"/>
      <c r="B3961" s="105"/>
      <c r="C3961" s="77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7"/>
      <c r="B3962" s="105"/>
      <c r="C3962" s="77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7"/>
      <c r="B3963" s="105"/>
      <c r="C3963" s="77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7"/>
      <c r="B3964" s="105"/>
      <c r="C3964" s="77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7"/>
      <c r="B3965" s="105"/>
      <c r="C3965" s="77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7"/>
      <c r="B3966" s="105"/>
      <c r="C3966" s="77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7"/>
      <c r="B3967" s="105"/>
      <c r="C3967" s="77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7"/>
      <c r="B3968" s="105"/>
      <c r="C3968" s="77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7"/>
      <c r="B3969" s="105"/>
      <c r="C3969" s="77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7"/>
      <c r="B3970" s="105"/>
      <c r="C3970" s="77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7"/>
      <c r="B3971" s="105"/>
      <c r="C3971" s="77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7"/>
      <c r="B3972" s="105"/>
      <c r="C3972" s="77"/>
      <c r="D3972" s="78"/>
      <c r="E3972" s="12"/>
      <c r="F3972" s="79"/>
      <c r="G3972" s="78"/>
      <c r="H3972" s="80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7"/>
      <c r="B3973" s="105"/>
      <c r="C3973" s="77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7"/>
      <c r="B3974" s="105"/>
      <c r="C3974" s="77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7"/>
      <c r="B3975" s="105"/>
      <c r="C3975" s="77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7"/>
      <c r="B3976" s="105"/>
      <c r="C3976" s="77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7"/>
      <c r="B3977" s="105"/>
      <c r="C3977" s="77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7"/>
      <c r="B3978" s="105"/>
      <c r="C3978" s="77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7"/>
      <c r="B3979" s="105"/>
      <c r="C3979" s="77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7"/>
      <c r="B3980" s="105"/>
      <c r="C3980" s="77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7"/>
      <c r="B3981" s="105"/>
      <c r="C3981" s="77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7"/>
      <c r="B3982" s="105"/>
      <c r="C3982" s="77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7"/>
      <c r="B3983" s="105"/>
      <c r="C3983" s="77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7"/>
      <c r="B3984" s="105"/>
      <c r="C3984" s="77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7"/>
      <c r="B3985" s="105"/>
      <c r="C3985" s="77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7"/>
      <c r="B3986" s="105"/>
      <c r="C3986" s="77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7"/>
      <c r="B3987" s="105"/>
      <c r="C3987" s="77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7"/>
      <c r="B3988" s="105"/>
      <c r="C3988" s="77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7"/>
      <c r="B3989" s="105"/>
      <c r="C3989" s="77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7"/>
      <c r="B3990" s="105"/>
      <c r="C3990" s="77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7"/>
      <c r="B3991" s="105"/>
      <c r="C3991" s="77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7"/>
      <c r="B3992" s="105"/>
      <c r="C3992" s="77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7"/>
      <c r="B3993" s="105"/>
      <c r="C3993" s="77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7"/>
      <c r="B3994" s="105"/>
      <c r="C3994" s="77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7"/>
      <c r="B3995" s="105"/>
      <c r="C3995" s="77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7"/>
      <c r="B3996" s="105"/>
      <c r="C3996" s="77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7"/>
      <c r="B3997" s="105"/>
      <c r="C3997" s="77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7"/>
      <c r="B3998" s="105"/>
      <c r="C3998" s="77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7"/>
      <c r="B3999" s="105"/>
      <c r="C3999" s="77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7"/>
      <c r="B4000" s="105"/>
      <c r="C4000" s="77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7"/>
      <c r="B4001" s="105"/>
      <c r="C4001" s="77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7"/>
      <c r="B4002" s="105"/>
      <c r="C4002" s="77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7"/>
      <c r="B4003" s="105"/>
      <c r="C4003" s="77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7"/>
      <c r="B4004" s="105"/>
      <c r="C4004" s="77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7"/>
      <c r="B4005" s="105"/>
      <c r="C4005" s="77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7"/>
      <c r="B4006" s="105"/>
      <c r="C4006" s="77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7"/>
      <c r="B4007" s="105"/>
      <c r="C4007" s="77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7"/>
      <c r="B4008" s="105"/>
      <c r="C4008" s="77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7"/>
      <c r="B4009" s="105"/>
      <c r="C4009" s="77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7"/>
      <c r="B4010" s="105"/>
      <c r="C4010" s="77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7"/>
      <c r="B4011" s="105"/>
      <c r="C4011" s="77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7"/>
      <c r="B4012" s="105"/>
      <c r="C4012" s="77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7"/>
      <c r="B4013" s="105"/>
      <c r="C4013" s="77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7"/>
      <c r="B4014" s="105"/>
      <c r="C4014" s="77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7"/>
      <c r="B4015" s="105"/>
      <c r="C4015" s="77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7"/>
      <c r="B4016" s="105"/>
      <c r="C4016" s="77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7"/>
      <c r="B4017" s="105"/>
      <c r="C4017" s="77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7"/>
      <c r="B4018" s="105"/>
      <c r="C4018" s="77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7"/>
      <c r="B4019" s="105"/>
      <c r="C4019" s="77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7"/>
      <c r="B4020" s="105"/>
      <c r="C4020" s="77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7"/>
      <c r="B4021" s="105"/>
      <c r="C4021" s="77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7"/>
      <c r="B4022" s="105"/>
      <c r="C4022" s="77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7"/>
      <c r="B4023" s="105"/>
      <c r="C4023" s="77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7"/>
      <c r="B4024" s="105"/>
      <c r="C4024" s="77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7"/>
      <c r="B4025" s="105"/>
      <c r="C4025" s="77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7"/>
      <c r="B4026" s="105"/>
      <c r="C4026" s="77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7"/>
      <c r="B4027" s="105"/>
      <c r="C4027" s="77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7"/>
      <c r="B4028" s="105"/>
      <c r="C4028" s="77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7"/>
      <c r="B4029" s="105"/>
      <c r="C4029" s="77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7"/>
      <c r="B4030" s="105"/>
      <c r="C4030" s="77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7"/>
      <c r="B4031" s="105"/>
      <c r="C4031" s="77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7"/>
      <c r="B4032" s="105"/>
      <c r="C4032" s="77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7"/>
      <c r="B4033" s="105"/>
      <c r="C4033" s="77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7"/>
      <c r="B4034" s="105"/>
      <c r="C4034" s="77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7"/>
      <c r="B4035" s="105"/>
      <c r="C4035" s="77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7"/>
      <c r="B4036" s="105"/>
      <c r="C4036" s="77"/>
      <c r="D4036" s="78"/>
      <c r="E4036" s="12"/>
      <c r="F4036" s="79"/>
      <c r="G4036" s="78"/>
      <c r="H4036" s="80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7"/>
      <c r="B4037" s="105"/>
      <c r="C4037" s="77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7"/>
      <c r="B4038" s="105"/>
      <c r="C4038" s="77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7"/>
      <c r="B4039" s="105"/>
      <c r="C4039" s="77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7"/>
      <c r="B4040" s="105"/>
      <c r="C4040" s="77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7"/>
      <c r="B4041" s="105"/>
      <c r="C4041" s="77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7"/>
      <c r="B4042" s="105"/>
      <c r="C4042" s="77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7"/>
      <c r="B4043" s="105"/>
      <c r="C4043" s="77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7"/>
      <c r="B4044" s="105"/>
      <c r="C4044" s="77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7"/>
      <c r="B4045" s="105"/>
      <c r="C4045" s="77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7"/>
      <c r="B4046" s="105"/>
      <c r="C4046" s="77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7"/>
      <c r="B4047" s="105"/>
      <c r="C4047" s="77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7"/>
      <c r="B4048" s="105"/>
      <c r="C4048" s="77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7"/>
      <c r="B4049" s="105"/>
      <c r="C4049" s="77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7"/>
      <c r="B4050" s="105"/>
      <c r="C4050" s="77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7"/>
      <c r="B4051" s="105"/>
      <c r="C4051" s="77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7"/>
      <c r="B4052" s="105"/>
      <c r="C4052" s="77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7"/>
      <c r="B4053" s="105"/>
      <c r="C4053" s="77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7"/>
      <c r="B4054" s="105"/>
      <c r="C4054" s="77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7"/>
      <c r="B4055" s="105"/>
      <c r="C4055" s="77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7"/>
      <c r="B4056" s="105"/>
      <c r="C4056" s="77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7"/>
      <c r="B4057" s="105"/>
      <c r="C4057" s="77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7"/>
      <c r="B4058" s="105"/>
      <c r="C4058" s="77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7"/>
      <c r="B4059" s="105"/>
      <c r="C4059" s="77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7"/>
      <c r="B4060" s="105"/>
      <c r="C4060" s="77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7"/>
      <c r="B4061" s="105"/>
      <c r="C4061" s="77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7"/>
      <c r="B4062" s="105"/>
      <c r="C4062" s="77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7"/>
      <c r="B4063" s="105"/>
      <c r="C4063" s="77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7"/>
      <c r="B4064" s="105"/>
      <c r="C4064" s="77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7"/>
      <c r="B4065" s="105"/>
      <c r="C4065" s="77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7"/>
      <c r="B4066" s="105"/>
      <c r="C4066" s="77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7"/>
      <c r="B4067" s="105"/>
      <c r="C4067" s="77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7"/>
      <c r="B4068" s="105"/>
      <c r="C4068" s="77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7"/>
      <c r="B4069" s="105"/>
      <c r="C4069" s="77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7"/>
      <c r="B4070" s="105"/>
      <c r="C4070" s="77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7"/>
      <c r="B4071" s="105"/>
      <c r="C4071" s="77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7"/>
      <c r="B4072" s="105"/>
      <c r="C4072" s="77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7"/>
      <c r="B4073" s="105"/>
      <c r="C4073" s="77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7"/>
      <c r="B4074" s="105"/>
      <c r="C4074" s="77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7"/>
      <c r="B4075" s="105"/>
      <c r="C4075" s="77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7"/>
      <c r="B4076" s="105"/>
      <c r="C4076" s="77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7"/>
      <c r="B4077" s="105"/>
      <c r="C4077" s="77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7"/>
      <c r="B4078" s="105"/>
      <c r="C4078" s="77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7"/>
      <c r="B4079" s="105"/>
      <c r="C4079" s="77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7"/>
      <c r="B4080" s="105"/>
      <c r="C4080" s="77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7"/>
      <c r="B4081" s="105"/>
      <c r="C4081" s="77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7"/>
      <c r="B4082" s="105"/>
      <c r="C4082" s="77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7"/>
      <c r="B4083" s="105"/>
      <c r="C4083" s="77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7"/>
      <c r="B4084" s="105"/>
      <c r="C4084" s="77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7"/>
      <c r="B4085" s="105"/>
      <c r="C4085" s="77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7"/>
      <c r="B4086" s="105"/>
      <c r="C4086" s="77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7"/>
      <c r="B4087" s="105"/>
      <c r="C4087" s="77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7"/>
      <c r="B4088" s="105"/>
      <c r="C4088" s="77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7"/>
      <c r="B4089" s="105"/>
      <c r="C4089" s="77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7"/>
      <c r="B4090" s="105"/>
      <c r="C4090" s="77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7"/>
      <c r="B4091" s="105"/>
      <c r="C4091" s="77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7"/>
      <c r="B4092" s="105"/>
      <c r="C4092" s="77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7"/>
      <c r="B4093" s="105"/>
      <c r="C4093" s="77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7"/>
      <c r="B4094" s="105"/>
      <c r="C4094" s="77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7"/>
      <c r="B4095" s="105"/>
      <c r="C4095" s="77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7"/>
      <c r="B4096" s="105"/>
      <c r="C4096" s="77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7"/>
      <c r="B4097" s="105"/>
      <c r="C4097" s="77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7"/>
      <c r="B4098" s="105"/>
      <c r="C4098" s="77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7"/>
      <c r="B4099" s="105"/>
      <c r="C4099" s="77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7"/>
      <c r="B4100" s="105"/>
      <c r="C4100" s="77"/>
      <c r="D4100" s="78"/>
      <c r="E4100" s="12"/>
      <c r="F4100" s="79"/>
      <c r="G4100" s="78"/>
      <c r="H4100" s="80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7"/>
      <c r="B4101" s="105"/>
      <c r="C4101" s="77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7"/>
      <c r="B4102" s="105"/>
      <c r="C4102" s="77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7"/>
      <c r="B4103" s="105"/>
      <c r="C4103" s="77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7"/>
      <c r="B4104" s="105"/>
      <c r="C4104" s="77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7"/>
      <c r="B4105" s="105"/>
      <c r="C4105" s="77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7"/>
      <c r="B4106" s="105"/>
      <c r="C4106" s="77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7"/>
      <c r="B4107" s="105"/>
      <c r="C4107" s="77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7"/>
      <c r="B4108" s="105"/>
      <c r="C4108" s="77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7"/>
      <c r="B4109" s="105"/>
      <c r="C4109" s="77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7"/>
      <c r="B4110" s="105"/>
      <c r="C4110" s="77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7"/>
      <c r="B4111" s="105"/>
      <c r="C4111" s="77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7"/>
      <c r="B4112" s="105"/>
      <c r="C4112" s="77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7"/>
      <c r="B4113" s="105"/>
      <c r="C4113" s="77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7"/>
      <c r="B4114" s="105"/>
      <c r="C4114" s="77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7"/>
      <c r="B4115" s="105"/>
      <c r="C4115" s="77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7"/>
      <c r="B4116" s="105"/>
      <c r="C4116" s="77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7"/>
      <c r="B4117" s="105"/>
      <c r="C4117" s="77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7"/>
      <c r="B4118" s="105"/>
      <c r="C4118" s="77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7"/>
      <c r="B4119" s="105"/>
      <c r="C4119" s="77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7"/>
      <c r="B4120" s="105"/>
      <c r="C4120" s="77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7"/>
      <c r="B4121" s="105"/>
      <c r="C4121" s="77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7"/>
      <c r="B4122" s="105"/>
      <c r="C4122" s="77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7"/>
      <c r="B4123" s="105"/>
      <c r="C4123" s="77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7"/>
      <c r="B4124" s="105"/>
      <c r="C4124" s="77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7"/>
      <c r="B4125" s="105"/>
      <c r="C4125" s="77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7"/>
      <c r="B4126" s="105"/>
      <c r="C4126" s="77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7"/>
      <c r="B4127" s="105"/>
      <c r="C4127" s="77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7"/>
      <c r="B4128" s="105"/>
      <c r="C4128" s="77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7"/>
      <c r="B4129" s="105"/>
      <c r="C4129" s="77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7"/>
      <c r="B4130" s="105"/>
      <c r="C4130" s="77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7"/>
      <c r="B4131" s="105"/>
      <c r="C4131" s="77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7"/>
      <c r="B4132" s="105"/>
      <c r="C4132" s="77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7"/>
      <c r="B4133" s="105"/>
      <c r="C4133" s="77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7"/>
      <c r="B4134" s="105"/>
      <c r="C4134" s="77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7"/>
      <c r="B4135" s="105"/>
      <c r="C4135" s="77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7"/>
      <c r="B4136" s="105"/>
      <c r="C4136" s="77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7"/>
      <c r="B4137" s="105"/>
      <c r="C4137" s="77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7"/>
      <c r="B4138" s="105"/>
      <c r="C4138" s="77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7"/>
      <c r="B4139" s="105"/>
      <c r="C4139" s="77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7"/>
      <c r="B4140" s="105"/>
      <c r="C4140" s="77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7"/>
      <c r="B4141" s="105"/>
      <c r="C4141" s="77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7"/>
      <c r="B4142" s="105"/>
      <c r="C4142" s="77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7"/>
      <c r="B4143" s="105"/>
      <c r="C4143" s="77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7"/>
      <c r="B4144" s="105"/>
      <c r="C4144" s="77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7"/>
      <c r="B4145" s="105"/>
      <c r="C4145" s="77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7"/>
      <c r="B4146" s="105"/>
      <c r="C4146" s="77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7"/>
      <c r="B4147" s="105"/>
      <c r="C4147" s="77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7"/>
      <c r="B4148" s="105"/>
      <c r="C4148" s="77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7"/>
      <c r="B4149" s="105"/>
      <c r="C4149" s="77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7"/>
      <c r="B4150" s="105"/>
      <c r="C4150" s="77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7"/>
      <c r="B4151" s="105"/>
      <c r="C4151" s="77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7"/>
      <c r="B4152" s="105"/>
      <c r="C4152" s="77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7"/>
      <c r="B4153" s="105"/>
      <c r="C4153" s="77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7"/>
      <c r="B4154" s="105"/>
      <c r="C4154" s="77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7"/>
      <c r="B4155" s="105"/>
      <c r="C4155" s="77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7"/>
      <c r="B4156" s="105"/>
      <c r="C4156" s="77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7"/>
      <c r="B4157" s="105"/>
      <c r="C4157" s="77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7"/>
      <c r="B4158" s="105"/>
      <c r="C4158" s="77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7"/>
      <c r="B4159" s="105"/>
      <c r="C4159" s="77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7"/>
      <c r="B4160" s="105"/>
      <c r="C4160" s="77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7"/>
      <c r="B4161" s="105"/>
      <c r="C4161" s="77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7"/>
      <c r="B4162" s="105"/>
      <c r="C4162" s="77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7"/>
      <c r="B4163" s="105"/>
      <c r="C4163" s="77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7"/>
      <c r="B4164" s="105"/>
      <c r="C4164" s="77"/>
      <c r="D4164" s="78"/>
      <c r="E4164" s="12"/>
      <c r="F4164" s="79"/>
      <c r="G4164" s="78"/>
      <c r="H4164" s="80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7"/>
      <c r="B4165" s="105"/>
      <c r="C4165" s="77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7"/>
      <c r="B4166" s="105"/>
      <c r="C4166" s="77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7"/>
      <c r="B4167" s="105"/>
      <c r="C4167" s="77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7"/>
      <c r="B4168" s="105"/>
      <c r="C4168" s="77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7"/>
      <c r="B4169" s="105"/>
      <c r="C4169" s="77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7"/>
      <c r="B4170" s="105"/>
      <c r="C4170" s="77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7"/>
      <c r="B4171" s="105"/>
      <c r="C4171" s="77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7"/>
      <c r="B4172" s="105"/>
      <c r="C4172" s="77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7"/>
      <c r="B4173" s="105"/>
      <c r="C4173" s="77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7"/>
      <c r="B4174" s="105"/>
      <c r="C4174" s="77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7"/>
      <c r="B4175" s="105"/>
      <c r="C4175" s="77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7"/>
      <c r="B4176" s="105"/>
      <c r="C4176" s="77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7"/>
      <c r="B4177" s="105"/>
      <c r="C4177" s="77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7"/>
      <c r="B4178" s="105"/>
      <c r="C4178" s="77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7"/>
      <c r="B4179" s="105"/>
      <c r="C4179" s="77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7"/>
      <c r="B4180" s="105"/>
      <c r="C4180" s="77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7"/>
      <c r="B4181" s="105"/>
      <c r="C4181" s="77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7"/>
      <c r="B4182" s="105"/>
      <c r="C4182" s="77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7"/>
      <c r="B4183" s="105"/>
      <c r="C4183" s="77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7"/>
      <c r="B4184" s="105"/>
      <c r="C4184" s="77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7"/>
      <c r="B4185" s="105"/>
      <c r="C4185" s="77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7"/>
      <c r="B4186" s="105"/>
      <c r="C4186" s="77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7"/>
      <c r="B4187" s="105"/>
      <c r="C4187" s="77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7"/>
      <c r="B4188" s="105"/>
      <c r="C4188" s="77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7"/>
      <c r="B4189" s="105"/>
      <c r="C4189" s="77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7"/>
      <c r="B4190" s="105"/>
      <c r="C4190" s="77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7"/>
      <c r="B4191" s="105"/>
      <c r="C4191" s="77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7"/>
      <c r="B4192" s="105"/>
      <c r="C4192" s="77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7"/>
      <c r="B4193" s="105"/>
      <c r="C4193" s="77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7"/>
      <c r="B4194" s="105"/>
      <c r="C4194" s="77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7"/>
      <c r="B4195" s="105"/>
      <c r="C4195" s="77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7"/>
      <c r="B4196" s="105"/>
      <c r="C4196" s="77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7"/>
      <c r="B4197" s="105"/>
      <c r="C4197" s="77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7"/>
      <c r="B4198" s="105"/>
      <c r="C4198" s="77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7"/>
      <c r="B4199" s="105"/>
      <c r="C4199" s="77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7"/>
      <c r="B4200" s="105"/>
      <c r="C4200" s="77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7"/>
      <c r="B4201" s="105"/>
      <c r="C4201" s="77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7"/>
      <c r="B4202" s="105"/>
      <c r="C4202" s="77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7"/>
      <c r="B4203" s="105"/>
      <c r="C4203" s="77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7"/>
      <c r="B4204" s="105"/>
      <c r="C4204" s="77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7"/>
      <c r="B4205" s="105"/>
      <c r="C4205" s="77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7"/>
      <c r="B4206" s="105"/>
      <c r="C4206" s="77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7"/>
      <c r="B4207" s="105"/>
      <c r="C4207" s="77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7"/>
      <c r="B4208" s="105"/>
      <c r="C4208" s="77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7"/>
      <c r="B4209" s="105"/>
      <c r="C4209" s="77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7"/>
      <c r="B4210" s="105"/>
      <c r="C4210" s="77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7"/>
      <c r="B4211" s="105"/>
      <c r="C4211" s="77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7"/>
      <c r="B4212" s="105"/>
      <c r="C4212" s="77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7"/>
      <c r="B4213" s="105"/>
      <c r="C4213" s="77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7"/>
      <c r="B4214" s="105"/>
      <c r="C4214" s="77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7"/>
      <c r="B4215" s="105"/>
      <c r="C4215" s="77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7"/>
      <c r="B4216" s="105"/>
      <c r="C4216" s="77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7"/>
      <c r="B4217" s="105"/>
      <c r="C4217" s="77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7"/>
      <c r="B4218" s="105"/>
      <c r="C4218" s="77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7"/>
      <c r="B4219" s="105"/>
      <c r="C4219" s="77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7"/>
      <c r="B4220" s="105"/>
      <c r="C4220" s="77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7"/>
      <c r="B4221" s="105"/>
      <c r="C4221" s="77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7"/>
      <c r="B4222" s="105"/>
      <c r="C4222" s="77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7"/>
      <c r="B4223" s="105"/>
      <c r="C4223" s="77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7"/>
      <c r="B4224" s="105"/>
      <c r="C4224" s="77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7"/>
      <c r="B4225" s="105"/>
      <c r="C4225" s="77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7"/>
      <c r="B4226" s="105"/>
      <c r="C4226" s="77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7"/>
      <c r="B4227" s="105"/>
      <c r="C4227" s="77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7"/>
      <c r="B4228" s="105"/>
      <c r="C4228" s="77"/>
      <c r="D4228" s="78"/>
      <c r="E4228" s="12"/>
      <c r="F4228" s="79"/>
      <c r="G4228" s="78"/>
      <c r="H4228" s="80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7"/>
      <c r="B4229" s="105"/>
      <c r="C4229" s="77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7"/>
      <c r="B4230" s="105"/>
      <c r="C4230" s="77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7"/>
      <c r="B4231" s="105"/>
      <c r="C4231" s="77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7"/>
      <c r="B4232" s="105"/>
      <c r="C4232" s="77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7"/>
      <c r="B4233" s="105"/>
      <c r="C4233" s="77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7"/>
      <c r="B4234" s="105"/>
      <c r="C4234" s="77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7"/>
      <c r="B4235" s="105"/>
      <c r="C4235" s="77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7"/>
      <c r="B4236" s="105"/>
      <c r="C4236" s="77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7"/>
      <c r="B4237" s="105"/>
      <c r="C4237" s="77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7"/>
      <c r="B4238" s="105"/>
      <c r="C4238" s="77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7"/>
      <c r="B4239" s="105"/>
      <c r="C4239" s="77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7"/>
      <c r="B4240" s="105"/>
      <c r="C4240" s="77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7"/>
      <c r="B4241" s="105"/>
      <c r="C4241" s="77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7"/>
      <c r="B4242" s="105"/>
      <c r="C4242" s="77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7"/>
      <c r="B4243" s="105"/>
      <c r="C4243" s="77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7"/>
      <c r="B4244" s="105"/>
      <c r="C4244" s="77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7"/>
      <c r="B4245" s="105"/>
      <c r="C4245" s="77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7"/>
      <c r="B4246" s="105"/>
      <c r="C4246" s="77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7"/>
      <c r="B4247" s="105"/>
      <c r="C4247" s="77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7"/>
      <c r="B4248" s="105"/>
      <c r="C4248" s="77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7"/>
      <c r="B4249" s="105"/>
      <c r="C4249" s="77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7"/>
      <c r="B4250" s="105"/>
      <c r="C4250" s="77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7"/>
      <c r="B4251" s="105"/>
      <c r="C4251" s="77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7"/>
      <c r="B4252" s="105"/>
      <c r="C4252" s="77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7"/>
      <c r="B4253" s="105"/>
      <c r="C4253" s="77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7"/>
      <c r="B4254" s="105"/>
      <c r="C4254" s="77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7"/>
      <c r="B4255" s="105"/>
      <c r="C4255" s="77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7"/>
      <c r="B4256" s="105"/>
      <c r="C4256" s="77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7"/>
      <c r="B4257" s="105"/>
      <c r="C4257" s="77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7"/>
      <c r="B4258" s="105"/>
      <c r="C4258" s="77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7"/>
      <c r="B4259" s="105"/>
      <c r="C4259" s="77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7"/>
      <c r="B4260" s="105"/>
      <c r="C4260" s="77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7"/>
      <c r="B4261" s="105"/>
      <c r="C4261" s="77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7"/>
      <c r="B4262" s="105"/>
      <c r="C4262" s="77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7"/>
      <c r="B4263" s="105"/>
      <c r="C4263" s="77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7"/>
      <c r="B4264" s="105"/>
      <c r="C4264" s="77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7"/>
      <c r="B4265" s="105"/>
      <c r="C4265" s="77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7"/>
      <c r="B4266" s="105"/>
      <c r="C4266" s="77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7"/>
      <c r="B4267" s="105"/>
      <c r="C4267" s="77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7"/>
      <c r="B4268" s="105"/>
      <c r="C4268" s="77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7"/>
      <c r="B4269" s="105"/>
      <c r="C4269" s="77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7"/>
      <c r="B4270" s="105"/>
      <c r="C4270" s="77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7"/>
      <c r="B4271" s="105"/>
      <c r="C4271" s="77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7"/>
      <c r="B4272" s="105"/>
      <c r="C4272" s="77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7"/>
      <c r="B4273" s="105"/>
      <c r="C4273" s="77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7"/>
      <c r="B4274" s="105"/>
      <c r="C4274" s="77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7"/>
      <c r="B4275" s="105"/>
      <c r="C4275" s="77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7"/>
      <c r="B4276" s="105"/>
      <c r="C4276" s="77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7"/>
      <c r="B4277" s="105"/>
      <c r="C4277" s="77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7"/>
      <c r="B4278" s="105"/>
      <c r="C4278" s="77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7"/>
      <c r="B4279" s="105"/>
      <c r="C4279" s="77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7"/>
      <c r="B4280" s="105"/>
      <c r="C4280" s="77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7"/>
      <c r="B4281" s="105"/>
      <c r="C4281" s="77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7"/>
      <c r="B4282" s="105"/>
      <c r="C4282" s="77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7"/>
      <c r="B4283" s="105"/>
      <c r="C4283" s="77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7"/>
      <c r="B4284" s="105"/>
      <c r="C4284" s="77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7"/>
      <c r="B4285" s="105"/>
      <c r="C4285" s="77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7"/>
      <c r="B4286" s="105"/>
      <c r="C4286" s="77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7"/>
      <c r="B4287" s="105"/>
      <c r="C4287" s="77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7"/>
      <c r="B4288" s="105"/>
      <c r="C4288" s="77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7"/>
      <c r="B4289" s="105"/>
      <c r="C4289" s="77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7"/>
      <c r="B4290" s="105"/>
      <c r="C4290" s="77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7"/>
      <c r="B4291" s="105"/>
      <c r="C4291" s="77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7"/>
      <c r="B4292" s="105"/>
      <c r="C4292" s="77"/>
      <c r="D4292" s="78"/>
      <c r="E4292" s="12"/>
      <c r="F4292" s="79"/>
      <c r="G4292" s="78"/>
      <c r="H4292" s="80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7"/>
      <c r="B4293" s="105"/>
      <c r="C4293" s="77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7"/>
      <c r="B4294" s="105"/>
      <c r="C4294" s="77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7"/>
      <c r="B4295" s="105"/>
      <c r="C4295" s="77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7"/>
      <c r="B4296" s="105"/>
      <c r="C4296" s="77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7"/>
      <c r="B4297" s="105"/>
      <c r="C4297" s="77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7"/>
      <c r="B4298" s="105"/>
      <c r="C4298" s="77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7"/>
      <c r="B4299" s="105"/>
      <c r="C4299" s="77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7"/>
      <c r="B4300" s="105"/>
      <c r="C4300" s="77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7"/>
      <c r="B4301" s="105"/>
      <c r="C4301" s="77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7"/>
      <c r="B4302" s="105"/>
      <c r="C4302" s="77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7"/>
      <c r="B4303" s="105"/>
      <c r="C4303" s="77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7"/>
      <c r="B4304" s="105"/>
      <c r="C4304" s="77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7"/>
      <c r="B4305" s="105"/>
      <c r="C4305" s="77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7"/>
      <c r="B4306" s="105"/>
      <c r="C4306" s="77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7"/>
      <c r="B4307" s="105"/>
      <c r="C4307" s="77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7"/>
      <c r="B4308" s="105"/>
      <c r="C4308" s="77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7"/>
      <c r="B4309" s="105"/>
      <c r="C4309" s="77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7"/>
      <c r="B4310" s="105"/>
      <c r="C4310" s="77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7"/>
      <c r="B4311" s="105"/>
      <c r="C4311" s="77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7"/>
      <c r="B4312" s="105"/>
      <c r="C4312" s="77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7"/>
      <c r="B4313" s="105"/>
      <c r="C4313" s="77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7"/>
      <c r="B4314" s="105"/>
      <c r="C4314" s="77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7"/>
      <c r="B4315" s="105"/>
      <c r="C4315" s="77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7"/>
      <c r="B4316" s="105"/>
      <c r="C4316" s="77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7"/>
      <c r="B4317" s="105"/>
      <c r="C4317" s="77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7"/>
      <c r="B4318" s="105"/>
      <c r="C4318" s="77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7"/>
      <c r="B4319" s="105"/>
      <c r="C4319" s="77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7"/>
      <c r="B4320" s="105"/>
      <c r="C4320" s="77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7"/>
      <c r="B4321" s="105"/>
      <c r="C4321" s="77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7"/>
      <c r="B4322" s="105"/>
      <c r="C4322" s="77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7"/>
      <c r="B4323" s="105"/>
      <c r="C4323" s="77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7"/>
      <c r="B4324" s="105"/>
      <c r="C4324" s="77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7"/>
      <c r="B4325" s="105"/>
      <c r="C4325" s="77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7"/>
      <c r="B4326" s="105"/>
      <c r="C4326" s="77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7"/>
      <c r="B4327" s="105"/>
      <c r="C4327" s="77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7"/>
      <c r="B4328" s="105"/>
      <c r="C4328" s="77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7"/>
      <c r="B4329" s="105"/>
      <c r="C4329" s="77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7"/>
      <c r="B4330" s="105"/>
      <c r="C4330" s="77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7"/>
      <c r="B4331" s="105"/>
      <c r="C4331" s="77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7"/>
      <c r="B4332" s="105"/>
      <c r="C4332" s="77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7"/>
      <c r="B4333" s="105"/>
      <c r="C4333" s="77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7"/>
      <c r="B4334" s="105"/>
      <c r="C4334" s="77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7"/>
      <c r="B4335" s="105"/>
      <c r="C4335" s="77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7"/>
      <c r="B4336" s="105"/>
      <c r="C4336" s="77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7"/>
      <c r="B4337" s="105"/>
      <c r="C4337" s="77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7"/>
      <c r="B4338" s="105"/>
      <c r="C4338" s="77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7"/>
      <c r="B4339" s="105"/>
      <c r="C4339" s="77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7"/>
      <c r="B4340" s="105"/>
      <c r="C4340" s="77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7"/>
      <c r="B4341" s="105"/>
      <c r="C4341" s="77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7"/>
      <c r="B4342" s="105"/>
      <c r="C4342" s="77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7"/>
      <c r="B4343" s="105"/>
      <c r="C4343" s="77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7"/>
      <c r="B4344" s="105"/>
      <c r="C4344" s="77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7"/>
      <c r="B4345" s="105"/>
      <c r="C4345" s="77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7"/>
      <c r="B4346" s="105"/>
      <c r="C4346" s="77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7"/>
      <c r="B4347" s="105"/>
      <c r="C4347" s="77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7"/>
      <c r="B4348" s="105"/>
      <c r="C4348" s="77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7"/>
      <c r="B4349" s="105"/>
      <c r="C4349" s="77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7"/>
      <c r="B4350" s="105"/>
      <c r="C4350" s="77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7"/>
      <c r="B4351" s="105"/>
      <c r="C4351" s="77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7"/>
      <c r="B4352" s="105"/>
      <c r="C4352" s="77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7"/>
      <c r="B4353" s="105"/>
      <c r="C4353" s="77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7"/>
      <c r="B4354" s="105"/>
      <c r="C4354" s="77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7"/>
      <c r="B4355" s="105"/>
      <c r="C4355" s="77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7"/>
      <c r="B4356" s="105"/>
      <c r="C4356" s="77"/>
      <c r="D4356" s="78"/>
      <c r="E4356" s="12"/>
      <c r="F4356" s="79"/>
      <c r="G4356" s="78"/>
      <c r="H4356" s="80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7"/>
      <c r="B4357" s="105"/>
      <c r="C4357" s="77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7"/>
      <c r="B4358" s="105"/>
      <c r="C4358" s="77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7"/>
      <c r="B4359" s="105"/>
      <c r="C4359" s="77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7"/>
      <c r="B4360" s="105"/>
      <c r="C4360" s="77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7"/>
      <c r="B4361" s="105"/>
      <c r="C4361" s="77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7"/>
      <c r="B4362" s="105"/>
      <c r="C4362" s="77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7"/>
      <c r="B4363" s="105"/>
      <c r="C4363" s="77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7"/>
      <c r="B4364" s="105"/>
      <c r="C4364" s="77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7"/>
      <c r="B4365" s="105"/>
      <c r="C4365" s="77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7"/>
      <c r="B4366" s="105"/>
      <c r="C4366" s="77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7"/>
      <c r="B4367" s="105"/>
      <c r="C4367" s="77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7"/>
      <c r="B4368" s="105"/>
      <c r="C4368" s="77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7"/>
      <c r="B4369" s="105"/>
      <c r="C4369" s="77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7"/>
      <c r="B4370" s="105"/>
      <c r="C4370" s="77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7"/>
      <c r="B4371" s="105"/>
      <c r="C4371" s="77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7"/>
      <c r="B4372" s="105"/>
      <c r="C4372" s="77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7"/>
      <c r="B4373" s="105"/>
      <c r="C4373" s="77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7"/>
      <c r="B4374" s="105"/>
      <c r="C4374" s="77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7"/>
      <c r="B4375" s="105"/>
      <c r="C4375" s="77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7"/>
      <c r="B4376" s="105"/>
      <c r="C4376" s="77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7"/>
      <c r="B4377" s="105"/>
      <c r="C4377" s="77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7"/>
      <c r="B4378" s="105"/>
      <c r="C4378" s="77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7"/>
      <c r="B4379" s="105"/>
      <c r="C4379" s="77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7"/>
      <c r="B4380" s="105"/>
      <c r="C4380" s="77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7"/>
      <c r="B4381" s="105"/>
      <c r="C4381" s="77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7"/>
      <c r="B4382" s="105"/>
      <c r="C4382" s="77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7"/>
      <c r="B4383" s="105"/>
      <c r="C4383" s="77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7"/>
      <c r="B4384" s="105"/>
      <c r="C4384" s="77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7"/>
      <c r="B4385" s="105"/>
      <c r="C4385" s="77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7"/>
      <c r="B4386" s="105"/>
      <c r="C4386" s="77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7"/>
      <c r="B4387" s="105"/>
      <c r="C4387" s="77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7"/>
      <c r="B4388" s="105"/>
      <c r="C4388" s="77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7"/>
      <c r="B4389" s="105"/>
      <c r="C4389" s="77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7"/>
      <c r="B4390" s="105"/>
      <c r="C4390" s="77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7"/>
      <c r="B4391" s="105"/>
      <c r="C4391" s="77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7"/>
      <c r="B4392" s="105"/>
      <c r="C4392" s="77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7"/>
      <c r="B4393" s="105"/>
      <c r="C4393" s="77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7"/>
      <c r="B4394" s="105"/>
      <c r="C4394" s="77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7"/>
      <c r="B4395" s="105"/>
      <c r="C4395" s="77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7"/>
      <c r="B4396" s="105"/>
      <c r="C4396" s="77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7"/>
      <c r="B4397" s="105"/>
      <c r="C4397" s="77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7"/>
      <c r="B4398" s="105"/>
      <c r="C4398" s="77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7"/>
      <c r="B4399" s="105"/>
      <c r="C4399" s="77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7"/>
      <c r="B4400" s="105"/>
      <c r="C4400" s="77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7"/>
      <c r="B4401" s="105"/>
      <c r="C4401" s="77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7"/>
      <c r="B4402" s="105"/>
      <c r="C4402" s="77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7"/>
      <c r="B4403" s="105"/>
      <c r="C4403" s="77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7"/>
      <c r="B4404" s="105"/>
      <c r="C4404" s="77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7"/>
      <c r="B4405" s="105"/>
      <c r="C4405" s="77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7"/>
      <c r="B4406" s="105"/>
      <c r="C4406" s="77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7"/>
      <c r="B4407" s="105"/>
      <c r="C4407" s="77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7"/>
      <c r="B4408" s="105"/>
      <c r="C4408" s="77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7"/>
      <c r="B4409" s="105"/>
      <c r="C4409" s="77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7"/>
      <c r="B4410" s="105"/>
      <c r="C4410" s="77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7"/>
      <c r="B4411" s="105"/>
      <c r="C4411" s="77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7"/>
      <c r="B4412" s="105"/>
      <c r="C4412" s="77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7"/>
      <c r="B4413" s="105"/>
      <c r="C4413" s="77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7"/>
      <c r="B4414" s="105"/>
      <c r="C4414" s="77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7"/>
      <c r="B4415" s="105"/>
      <c r="C4415" s="77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7"/>
      <c r="B4416" s="105"/>
      <c r="C4416" s="77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7"/>
      <c r="B4417" s="105"/>
      <c r="C4417" s="77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7"/>
      <c r="B4418" s="105"/>
      <c r="C4418" s="77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7"/>
      <c r="B4419" s="105"/>
      <c r="C4419" s="77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7"/>
      <c r="B4420" s="105"/>
      <c r="C4420" s="77"/>
      <c r="D4420" s="78"/>
      <c r="E4420" s="12"/>
      <c r="F4420" s="79"/>
      <c r="G4420" s="78"/>
      <c r="H4420" s="80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7"/>
      <c r="B4421" s="105"/>
      <c r="C4421" s="77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7"/>
      <c r="B4422" s="105"/>
      <c r="C4422" s="77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7"/>
      <c r="B4423" s="105"/>
      <c r="C4423" s="77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7"/>
      <c r="B4424" s="105"/>
      <c r="C4424" s="77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7"/>
      <c r="B4425" s="105"/>
      <c r="C4425" s="77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7"/>
      <c r="B4426" s="105"/>
      <c r="C4426" s="77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7"/>
      <c r="B4427" s="105"/>
      <c r="C4427" s="77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7"/>
      <c r="B4428" s="105"/>
      <c r="C4428" s="77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7"/>
      <c r="B4429" s="105"/>
      <c r="C4429" s="77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7"/>
      <c r="B4430" s="105"/>
      <c r="C4430" s="77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7"/>
      <c r="B4431" s="105"/>
      <c r="C4431" s="77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7"/>
      <c r="B4432" s="105"/>
      <c r="C4432" s="77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7"/>
      <c r="B4433" s="105"/>
      <c r="C4433" s="77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7"/>
      <c r="B4434" s="105"/>
      <c r="C4434" s="77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7"/>
      <c r="B4435" s="105"/>
      <c r="C4435" s="77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7"/>
      <c r="B4436" s="105"/>
      <c r="C4436" s="77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7"/>
      <c r="B4437" s="105"/>
      <c r="C4437" s="77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7"/>
      <c r="B4438" s="105"/>
      <c r="C4438" s="77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7"/>
      <c r="B4439" s="105"/>
      <c r="C4439" s="77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7"/>
      <c r="B4440" s="105"/>
      <c r="C4440" s="77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7"/>
      <c r="B4441" s="105"/>
      <c r="C4441" s="77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7"/>
      <c r="B4442" s="105"/>
      <c r="C4442" s="77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7"/>
      <c r="B4443" s="105"/>
      <c r="C4443" s="77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7"/>
      <c r="B4444" s="105"/>
      <c r="C4444" s="77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7"/>
      <c r="B4445" s="105"/>
      <c r="C4445" s="77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7"/>
      <c r="B4446" s="105"/>
      <c r="C4446" s="77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7"/>
      <c r="B4447" s="105"/>
      <c r="C4447" s="77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7"/>
      <c r="B4448" s="105"/>
      <c r="C4448" s="77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7"/>
      <c r="B4449" s="105"/>
      <c r="C4449" s="77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7"/>
      <c r="B4450" s="105"/>
      <c r="C4450" s="77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7"/>
      <c r="B4451" s="105"/>
      <c r="C4451" s="77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7"/>
      <c r="B4452" s="105"/>
      <c r="C4452" s="77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7"/>
      <c r="B4453" s="105"/>
      <c r="C4453" s="77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7"/>
      <c r="B4454" s="105"/>
      <c r="C4454" s="77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7"/>
      <c r="B4455" s="105"/>
      <c r="C4455" s="77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7"/>
      <c r="B4456" s="105"/>
      <c r="C4456" s="77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7"/>
      <c r="B4457" s="105"/>
      <c r="C4457" s="77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7"/>
      <c r="B4458" s="105"/>
      <c r="C4458" s="77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7"/>
      <c r="B4459" s="105"/>
      <c r="C4459" s="77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7"/>
      <c r="B4460" s="105"/>
      <c r="C4460" s="77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7"/>
      <c r="B4461" s="105"/>
      <c r="C4461" s="77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7"/>
      <c r="B4462" s="105"/>
      <c r="C4462" s="77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7"/>
      <c r="B4463" s="105"/>
      <c r="C4463" s="77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7"/>
      <c r="B4464" s="105"/>
      <c r="C4464" s="77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7"/>
      <c r="B4465" s="105"/>
      <c r="C4465" s="77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7"/>
      <c r="B4466" s="105"/>
      <c r="C4466" s="77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7"/>
      <c r="B4467" s="105"/>
      <c r="C4467" s="77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7"/>
      <c r="B4468" s="105"/>
      <c r="C4468" s="77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7"/>
      <c r="B4469" s="105"/>
      <c r="C4469" s="77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7"/>
      <c r="B4470" s="105"/>
      <c r="C4470" s="77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7"/>
      <c r="B4471" s="105"/>
      <c r="C4471" s="77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7"/>
      <c r="B4472" s="105"/>
      <c r="C4472" s="77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7"/>
      <c r="B4473" s="105"/>
      <c r="C4473" s="77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7"/>
      <c r="B4474" s="105"/>
      <c r="C4474" s="77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7"/>
      <c r="B4475" s="105"/>
      <c r="C4475" s="77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7"/>
      <c r="B4476" s="105"/>
      <c r="C4476" s="77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7"/>
      <c r="B4477" s="105"/>
      <c r="C4477" s="77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7"/>
      <c r="B4478" s="105"/>
      <c r="C4478" s="77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7"/>
      <c r="B4479" s="105"/>
      <c r="C4479" s="77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7"/>
      <c r="B4480" s="105"/>
      <c r="C4480" s="77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7"/>
      <c r="B4481" s="105"/>
      <c r="C4481" s="77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7"/>
      <c r="B4482" s="105"/>
      <c r="C4482" s="77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7"/>
      <c r="B4483" s="105"/>
      <c r="C4483" s="77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7"/>
      <c r="B4484" s="105"/>
      <c r="C4484" s="77"/>
      <c r="D4484" s="78"/>
      <c r="E4484" s="12"/>
      <c r="F4484" s="79"/>
      <c r="G4484" s="78"/>
      <c r="H4484" s="80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7"/>
      <c r="B4485" s="105"/>
      <c r="C4485" s="77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7"/>
      <c r="B4486" s="105"/>
      <c r="C4486" s="77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7"/>
      <c r="B4487" s="105"/>
      <c r="C4487" s="77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7"/>
      <c r="B4488" s="105"/>
      <c r="C4488" s="77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7"/>
      <c r="B4489" s="105"/>
      <c r="C4489" s="77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7"/>
      <c r="B4490" s="105"/>
      <c r="C4490" s="77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7"/>
      <c r="B4491" s="105"/>
      <c r="C4491" s="77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7"/>
      <c r="B4492" s="105"/>
      <c r="C4492" s="77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7"/>
      <c r="B4493" s="105"/>
      <c r="C4493" s="77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7"/>
      <c r="B4494" s="105"/>
      <c r="C4494" s="77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7"/>
      <c r="B4495" s="105"/>
      <c r="C4495" s="77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7"/>
      <c r="B4496" s="105"/>
      <c r="C4496" s="77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7"/>
      <c r="B4497" s="105"/>
      <c r="C4497" s="77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7"/>
      <c r="B4498" s="105"/>
      <c r="C4498" s="77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7"/>
      <c r="B4499" s="105"/>
      <c r="C4499" s="77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7"/>
      <c r="B4500" s="105"/>
      <c r="C4500" s="77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7"/>
      <c r="B4501" s="105"/>
      <c r="C4501" s="77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7"/>
      <c r="B4502" s="105"/>
      <c r="C4502" s="77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7"/>
      <c r="B4503" s="105"/>
      <c r="C4503" s="77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7"/>
      <c r="B4504" s="105"/>
      <c r="C4504" s="77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7"/>
      <c r="B4505" s="105"/>
      <c r="C4505" s="77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7"/>
      <c r="B4506" s="105"/>
      <c r="C4506" s="77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7"/>
      <c r="B4507" s="105"/>
      <c r="C4507" s="77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7"/>
      <c r="B4508" s="105"/>
      <c r="C4508" s="77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7"/>
      <c r="B4509" s="105"/>
      <c r="C4509" s="77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7"/>
      <c r="B4510" s="105"/>
      <c r="C4510" s="77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7"/>
      <c r="B4511" s="105"/>
      <c r="C4511" s="77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7"/>
      <c r="B4512" s="105"/>
      <c r="C4512" s="77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7"/>
      <c r="B4513" s="105"/>
      <c r="C4513" s="77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7"/>
      <c r="B4514" s="105"/>
      <c r="C4514" s="77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7"/>
      <c r="B4515" s="105"/>
      <c r="C4515" s="77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7"/>
      <c r="B4516" s="105"/>
      <c r="C4516" s="77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7"/>
      <c r="B4517" s="105"/>
      <c r="C4517" s="77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7"/>
      <c r="B4518" s="105"/>
      <c r="C4518" s="77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7"/>
      <c r="B4519" s="105"/>
      <c r="C4519" s="77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7"/>
      <c r="B4520" s="105"/>
      <c r="C4520" s="77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7"/>
      <c r="B4521" s="105"/>
      <c r="C4521" s="77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7"/>
      <c r="B4522" s="105"/>
      <c r="C4522" s="77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7"/>
      <c r="B4523" s="105"/>
      <c r="C4523" s="77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7"/>
      <c r="B4524" s="105"/>
      <c r="C4524" s="77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7"/>
      <c r="B4525" s="105"/>
      <c r="C4525" s="77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7"/>
      <c r="B4526" s="105"/>
      <c r="C4526" s="77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7"/>
      <c r="B4527" s="105"/>
      <c r="C4527" s="77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7"/>
      <c r="B4528" s="105"/>
      <c r="C4528" s="77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7"/>
      <c r="B4529" s="105"/>
      <c r="C4529" s="77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7"/>
      <c r="B4530" s="105"/>
      <c r="C4530" s="77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7"/>
      <c r="B4531" s="105"/>
      <c r="C4531" s="77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7"/>
      <c r="B4532" s="105"/>
      <c r="C4532" s="77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7"/>
      <c r="B4533" s="105"/>
      <c r="C4533" s="77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7"/>
      <c r="B4534" s="105"/>
      <c r="C4534" s="77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7"/>
      <c r="B4535" s="105"/>
      <c r="C4535" s="77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7"/>
      <c r="B4536" s="105"/>
      <c r="C4536" s="77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7"/>
      <c r="B4537" s="105"/>
      <c r="C4537" s="77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7"/>
      <c r="B4538" s="105"/>
      <c r="C4538" s="77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7"/>
      <c r="B4539" s="105"/>
      <c r="C4539" s="77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7"/>
      <c r="B4540" s="105"/>
      <c r="C4540" s="77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7"/>
      <c r="B4541" s="105"/>
      <c r="C4541" s="77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7"/>
      <c r="B4542" s="105"/>
      <c r="C4542" s="77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7"/>
      <c r="B4543" s="105"/>
      <c r="C4543" s="77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7"/>
      <c r="B4544" s="105"/>
      <c r="C4544" s="77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7"/>
      <c r="B4545" s="105"/>
      <c r="C4545" s="77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7"/>
      <c r="B4546" s="105"/>
      <c r="C4546" s="77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7"/>
      <c r="B4547" s="105"/>
      <c r="C4547" s="77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7"/>
      <c r="B4548" s="105"/>
      <c r="C4548" s="77"/>
      <c r="D4548" s="78"/>
      <c r="E4548" s="12"/>
      <c r="F4548" s="79"/>
      <c r="G4548" s="78"/>
      <c r="H4548" s="80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7"/>
      <c r="B4549" s="105"/>
      <c r="C4549" s="77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7"/>
      <c r="B4550" s="105"/>
      <c r="C4550" s="77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7"/>
      <c r="B4551" s="105"/>
      <c r="C4551" s="77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7"/>
      <c r="B4552" s="105"/>
      <c r="C4552" s="77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7"/>
      <c r="B4553" s="105"/>
      <c r="C4553" s="77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7"/>
      <c r="B4554" s="105"/>
      <c r="C4554" s="77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7"/>
      <c r="B4555" s="105"/>
      <c r="C4555" s="77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7"/>
      <c r="B4556" s="105"/>
      <c r="C4556" s="77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7"/>
      <c r="B4557" s="105"/>
      <c r="C4557" s="77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7"/>
      <c r="B4558" s="105"/>
      <c r="C4558" s="77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7"/>
      <c r="B4559" s="105"/>
      <c r="C4559" s="77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7"/>
      <c r="B4560" s="105"/>
      <c r="C4560" s="77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7"/>
      <c r="B4561" s="105"/>
      <c r="C4561" s="77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7"/>
      <c r="B4562" s="105"/>
      <c r="C4562" s="77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7"/>
      <c r="B4563" s="105"/>
      <c r="C4563" s="77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7"/>
      <c r="B4564" s="105"/>
      <c r="C4564" s="77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7"/>
      <c r="B4565" s="105"/>
      <c r="C4565" s="77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7"/>
      <c r="B4566" s="105"/>
      <c r="C4566" s="77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7"/>
      <c r="B4567" s="105"/>
      <c r="C4567" s="77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7"/>
      <c r="B4568" s="105"/>
      <c r="C4568" s="77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7"/>
      <c r="B4569" s="105"/>
      <c r="C4569" s="77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7"/>
      <c r="B4570" s="105"/>
      <c r="C4570" s="77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7"/>
      <c r="B4571" s="105"/>
      <c r="C4571" s="77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7"/>
      <c r="B4572" s="105"/>
      <c r="C4572" s="77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7"/>
      <c r="B4573" s="105"/>
      <c r="C4573" s="77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7"/>
      <c r="B4574" s="105"/>
      <c r="C4574" s="77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7"/>
      <c r="B4575" s="105"/>
      <c r="C4575" s="77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7"/>
      <c r="B4576" s="105"/>
      <c r="C4576" s="77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7"/>
      <c r="B4577" s="105"/>
      <c r="C4577" s="77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7"/>
      <c r="B4578" s="105"/>
      <c r="C4578" s="77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7"/>
      <c r="B4579" s="105"/>
      <c r="C4579" s="77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7"/>
      <c r="B4580" s="105"/>
      <c r="C4580" s="77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7"/>
      <c r="B4581" s="105"/>
      <c r="C4581" s="77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7"/>
      <c r="B4582" s="105"/>
      <c r="C4582" s="77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7"/>
      <c r="B4583" s="105"/>
      <c r="C4583" s="77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7"/>
      <c r="B4584" s="105"/>
      <c r="C4584" s="77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7"/>
      <c r="B4585" s="105"/>
      <c r="C4585" s="77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7"/>
      <c r="B4586" s="105"/>
      <c r="C4586" s="77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7"/>
      <c r="B4587" s="105"/>
      <c r="C4587" s="77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7"/>
      <c r="B4588" s="105"/>
      <c r="C4588" s="77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7"/>
      <c r="B4589" s="105"/>
      <c r="C4589" s="77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7"/>
      <c r="B4590" s="105"/>
      <c r="C4590" s="77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7"/>
      <c r="B4591" s="105"/>
      <c r="C4591" s="77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7"/>
      <c r="B4592" s="105"/>
      <c r="C4592" s="77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7"/>
      <c r="B4593" s="105"/>
      <c r="C4593" s="77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7"/>
      <c r="B4594" s="105"/>
      <c r="C4594" s="77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7"/>
      <c r="B4595" s="105"/>
      <c r="C4595" s="77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7"/>
      <c r="B4596" s="105"/>
      <c r="C4596" s="77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7"/>
      <c r="B4597" s="105"/>
      <c r="C4597" s="77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7"/>
      <c r="B4598" s="105"/>
      <c r="C4598" s="77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7"/>
      <c r="B4599" s="105"/>
      <c r="C4599" s="77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7"/>
      <c r="B4600" s="105"/>
      <c r="C4600" s="77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7"/>
      <c r="B4601" s="105"/>
      <c r="C4601" s="77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7"/>
      <c r="B4602" s="105"/>
      <c r="C4602" s="77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7"/>
      <c r="B4603" s="105"/>
      <c r="C4603" s="77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7"/>
      <c r="B4604" s="105"/>
      <c r="C4604" s="77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7"/>
      <c r="B4605" s="105"/>
      <c r="C4605" s="77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7"/>
      <c r="B4606" s="105"/>
      <c r="C4606" s="77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7"/>
      <c r="B4607" s="105"/>
      <c r="C4607" s="77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7"/>
      <c r="B4608" s="105"/>
      <c r="C4608" s="77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7"/>
      <c r="B4609" s="105"/>
      <c r="C4609" s="77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7"/>
      <c r="B4610" s="105"/>
      <c r="C4610" s="77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7"/>
      <c r="B4611" s="105"/>
      <c r="C4611" s="77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7"/>
      <c r="B4612" s="105"/>
      <c r="C4612" s="77"/>
      <c r="D4612" s="78"/>
      <c r="E4612" s="12"/>
      <c r="F4612" s="79"/>
      <c r="G4612" s="78"/>
      <c r="H4612" s="80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7"/>
      <c r="B4613" s="105"/>
      <c r="C4613" s="77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7"/>
      <c r="B4614" s="105"/>
      <c r="C4614" s="77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7"/>
      <c r="B4615" s="105"/>
      <c r="C4615" s="77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7"/>
      <c r="B4616" s="105"/>
      <c r="C4616" s="77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7"/>
      <c r="B4617" s="105"/>
      <c r="C4617" s="77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7"/>
      <c r="B4618" s="105"/>
      <c r="C4618" s="77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7"/>
      <c r="B4619" s="105"/>
      <c r="C4619" s="77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7"/>
      <c r="B4620" s="105"/>
      <c r="C4620" s="77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7"/>
      <c r="B4621" s="105"/>
      <c r="C4621" s="77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7"/>
      <c r="B4622" s="105"/>
      <c r="C4622" s="77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7"/>
      <c r="B4623" s="105"/>
      <c r="C4623" s="77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7"/>
      <c r="B4624" s="105"/>
      <c r="C4624" s="77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7"/>
      <c r="B4625" s="105"/>
      <c r="C4625" s="77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7"/>
      <c r="B4626" s="105"/>
      <c r="C4626" s="77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7"/>
      <c r="B4627" s="105"/>
      <c r="C4627" s="77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7"/>
      <c r="B4628" s="105"/>
      <c r="C4628" s="77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7"/>
      <c r="B4629" s="105"/>
      <c r="C4629" s="77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7"/>
      <c r="B4630" s="105"/>
      <c r="C4630" s="77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7"/>
      <c r="B4631" s="105"/>
      <c r="C4631" s="77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7"/>
      <c r="B4632" s="105"/>
      <c r="C4632" s="77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7"/>
      <c r="B4633" s="105"/>
      <c r="C4633" s="77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7"/>
      <c r="B4634" s="105"/>
      <c r="C4634" s="77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7"/>
      <c r="B4635" s="105"/>
      <c r="C4635" s="77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7"/>
      <c r="B4636" s="105"/>
      <c r="C4636" s="77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7"/>
      <c r="B4637" s="105"/>
      <c r="C4637" s="77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7"/>
      <c r="B4638" s="105"/>
      <c r="C4638" s="77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7"/>
      <c r="B4639" s="105"/>
      <c r="C4639" s="77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7"/>
      <c r="B4640" s="105"/>
      <c r="C4640" s="77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7"/>
      <c r="B4641" s="105"/>
      <c r="C4641" s="77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7"/>
      <c r="B4642" s="105"/>
      <c r="C4642" s="77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7"/>
      <c r="B4643" s="105"/>
      <c r="C4643" s="77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7"/>
      <c r="B4644" s="105"/>
      <c r="C4644" s="77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7"/>
      <c r="B4645" s="105"/>
      <c r="C4645" s="77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7"/>
      <c r="B4646" s="105"/>
      <c r="C4646" s="77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7"/>
      <c r="B4647" s="105"/>
      <c r="C4647" s="77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7"/>
      <c r="B4648" s="105"/>
      <c r="C4648" s="77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7"/>
      <c r="B4649" s="105"/>
      <c r="C4649" s="77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7"/>
      <c r="B4650" s="105"/>
      <c r="C4650" s="77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7"/>
      <c r="B4651" s="105"/>
      <c r="C4651" s="77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7"/>
      <c r="B4652" s="105"/>
      <c r="C4652" s="77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7"/>
      <c r="B4653" s="105"/>
      <c r="C4653" s="77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7"/>
      <c r="B4654" s="105"/>
      <c r="C4654" s="77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7"/>
      <c r="B4655" s="105"/>
      <c r="C4655" s="77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7"/>
      <c r="B4656" s="105"/>
      <c r="C4656" s="77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7"/>
      <c r="B4657" s="105"/>
      <c r="C4657" s="77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7"/>
      <c r="B4658" s="105"/>
      <c r="C4658" s="77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7"/>
      <c r="B4659" s="105"/>
      <c r="C4659" s="77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7"/>
      <c r="B4660" s="105"/>
      <c r="C4660" s="77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7"/>
      <c r="B4661" s="105"/>
      <c r="C4661" s="77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7"/>
      <c r="B4662" s="105"/>
      <c r="C4662" s="77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7"/>
      <c r="B4663" s="105"/>
      <c r="C4663" s="77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7"/>
      <c r="B4664" s="105"/>
      <c r="C4664" s="77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7"/>
      <c r="B4665" s="105"/>
      <c r="C4665" s="77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7"/>
      <c r="B4666" s="105"/>
      <c r="C4666" s="77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7"/>
      <c r="B4667" s="105"/>
      <c r="C4667" s="77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7"/>
      <c r="B4668" s="105"/>
      <c r="C4668" s="77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7"/>
      <c r="B4669" s="105"/>
      <c r="C4669" s="77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7"/>
      <c r="B4670" s="105"/>
      <c r="C4670" s="77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7"/>
      <c r="B4671" s="105"/>
      <c r="C4671" s="77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7"/>
      <c r="B4672" s="105"/>
      <c r="C4672" s="77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7"/>
      <c r="B4673" s="105"/>
      <c r="C4673" s="77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7"/>
      <c r="B4674" s="105"/>
      <c r="C4674" s="77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7"/>
      <c r="B4675" s="105"/>
      <c r="C4675" s="77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7"/>
      <c r="B4676" s="105"/>
      <c r="C4676" s="77"/>
      <c r="D4676" s="78"/>
      <c r="E4676" s="12"/>
      <c r="F4676" s="79"/>
      <c r="G4676" s="78"/>
      <c r="H4676" s="80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7"/>
      <c r="B4677" s="105"/>
      <c r="C4677" s="77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7"/>
      <c r="B4678" s="105"/>
      <c r="C4678" s="77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7"/>
      <c r="B4679" s="105"/>
      <c r="C4679" s="77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7"/>
      <c r="B4680" s="105"/>
      <c r="C4680" s="77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7"/>
      <c r="B4681" s="105"/>
      <c r="C4681" s="77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7"/>
      <c r="B4682" s="105"/>
      <c r="C4682" s="77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7"/>
      <c r="B4683" s="105"/>
      <c r="C4683" s="77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7"/>
      <c r="B4684" s="105"/>
      <c r="C4684" s="77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7"/>
      <c r="B4685" s="105"/>
      <c r="C4685" s="77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7"/>
      <c r="B4686" s="105"/>
      <c r="C4686" s="77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7"/>
      <c r="B4687" s="105"/>
      <c r="C4687" s="77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7"/>
      <c r="B4688" s="105"/>
      <c r="C4688" s="77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7"/>
      <c r="B4689" s="105"/>
      <c r="C4689" s="77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7"/>
      <c r="B4690" s="105"/>
      <c r="C4690" s="77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7"/>
      <c r="B4691" s="105"/>
      <c r="C4691" s="77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7"/>
      <c r="B4692" s="105"/>
      <c r="C4692" s="77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7"/>
      <c r="B4693" s="105"/>
      <c r="C4693" s="77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7"/>
      <c r="B4694" s="105"/>
      <c r="C4694" s="77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7"/>
      <c r="B4695" s="105"/>
      <c r="C4695" s="77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7"/>
      <c r="B4696" s="105"/>
      <c r="C4696" s="77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7"/>
      <c r="B4697" s="105"/>
      <c r="C4697" s="77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7"/>
      <c r="B4698" s="105"/>
      <c r="C4698" s="77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7"/>
      <c r="B4699" s="105"/>
      <c r="C4699" s="77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7"/>
      <c r="B4700" s="105"/>
      <c r="C4700" s="77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7"/>
      <c r="B4701" s="105"/>
      <c r="C4701" s="77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7"/>
      <c r="B4702" s="105"/>
      <c r="C4702" s="77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7"/>
      <c r="B4703" s="105"/>
      <c r="C4703" s="77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7"/>
      <c r="B4704" s="105"/>
      <c r="C4704" s="77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7"/>
      <c r="B4705" s="105"/>
      <c r="C4705" s="77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7"/>
      <c r="B4706" s="105"/>
      <c r="C4706" s="77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7"/>
      <c r="B4707" s="105"/>
      <c r="C4707" s="77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7"/>
      <c r="B4708" s="105"/>
      <c r="C4708" s="77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7"/>
      <c r="B4709" s="105"/>
      <c r="C4709" s="77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7"/>
      <c r="B4710" s="105"/>
      <c r="C4710" s="77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7"/>
      <c r="B4711" s="105"/>
      <c r="C4711" s="77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7"/>
      <c r="B4712" s="105"/>
      <c r="C4712" s="77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7"/>
      <c r="B4713" s="105"/>
      <c r="C4713" s="77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7"/>
      <c r="B4714" s="105"/>
      <c r="C4714" s="77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7"/>
      <c r="B4715" s="105"/>
      <c r="C4715" s="77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7"/>
      <c r="B4716" s="105"/>
      <c r="C4716" s="77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7"/>
      <c r="B4717" s="105"/>
      <c r="C4717" s="77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7"/>
      <c r="B4718" s="105"/>
      <c r="C4718" s="77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7"/>
      <c r="B4719" s="105"/>
      <c r="C4719" s="77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7"/>
      <c r="B4720" s="105"/>
      <c r="C4720" s="77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7"/>
      <c r="B4721" s="105"/>
      <c r="C4721" s="77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7"/>
      <c r="B4722" s="105"/>
      <c r="C4722" s="77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7"/>
      <c r="B4723" s="105"/>
      <c r="C4723" s="77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7"/>
      <c r="B4724" s="105"/>
      <c r="C4724" s="77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7"/>
      <c r="B4725" s="105"/>
      <c r="C4725" s="77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7"/>
      <c r="B4726" s="105"/>
      <c r="C4726" s="77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7"/>
      <c r="B4727" s="105"/>
      <c r="C4727" s="77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7"/>
      <c r="B4728" s="105"/>
      <c r="C4728" s="77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7"/>
      <c r="B4729" s="105"/>
      <c r="C4729" s="77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7"/>
      <c r="B4730" s="105"/>
      <c r="C4730" s="77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7"/>
      <c r="B4731" s="105"/>
      <c r="C4731" s="77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7"/>
      <c r="B4732" s="105"/>
      <c r="C4732" s="77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7"/>
      <c r="B4733" s="105"/>
      <c r="C4733" s="77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7"/>
      <c r="B4734" s="105"/>
      <c r="C4734" s="77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7"/>
      <c r="B4735" s="105"/>
      <c r="C4735" s="77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7"/>
      <c r="B4736" s="105"/>
      <c r="C4736" s="77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7"/>
      <c r="B4737" s="105"/>
      <c r="C4737" s="77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7"/>
      <c r="B4738" s="105"/>
      <c r="C4738" s="77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7"/>
      <c r="B4739" s="105"/>
      <c r="C4739" s="77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7"/>
      <c r="B4740" s="105"/>
      <c r="C4740" s="77"/>
      <c r="D4740" s="78"/>
      <c r="E4740" s="12"/>
      <c r="F4740" s="79"/>
      <c r="G4740" s="78"/>
      <c r="H4740" s="80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7"/>
      <c r="B4741" s="105"/>
      <c r="C4741" s="77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7"/>
      <c r="B4742" s="105"/>
      <c r="C4742" s="77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7"/>
      <c r="B4743" s="105"/>
      <c r="C4743" s="77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7"/>
      <c r="B4744" s="105"/>
      <c r="C4744" s="77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7"/>
      <c r="B4745" s="105"/>
      <c r="C4745" s="77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7"/>
      <c r="B4746" s="105"/>
      <c r="C4746" s="77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7"/>
      <c r="B4747" s="105"/>
      <c r="C4747" s="77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7"/>
      <c r="B4748" s="105"/>
      <c r="C4748" s="77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7"/>
      <c r="B4749" s="105"/>
      <c r="C4749" s="77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7"/>
      <c r="B4750" s="105"/>
      <c r="C4750" s="77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7"/>
      <c r="B4751" s="105"/>
      <c r="C4751" s="77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7"/>
      <c r="B4752" s="105"/>
      <c r="C4752" s="77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7"/>
      <c r="B4753" s="105"/>
      <c r="C4753" s="77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7"/>
      <c r="B4754" s="105"/>
      <c r="C4754" s="77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7"/>
      <c r="B4755" s="105"/>
      <c r="C4755" s="77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7"/>
      <c r="B4756" s="105"/>
      <c r="C4756" s="77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7"/>
      <c r="B4757" s="105"/>
      <c r="C4757" s="77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7"/>
      <c r="B4758" s="105"/>
      <c r="C4758" s="77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7"/>
      <c r="B4759" s="105"/>
      <c r="C4759" s="77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7"/>
      <c r="B4760" s="105"/>
      <c r="C4760" s="77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7"/>
      <c r="B4761" s="105"/>
      <c r="C4761" s="77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7"/>
      <c r="B4762" s="105"/>
      <c r="C4762" s="77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7"/>
      <c r="B4763" s="105"/>
      <c r="C4763" s="77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7"/>
      <c r="B4764" s="105"/>
      <c r="C4764" s="77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7"/>
      <c r="B4765" s="105"/>
      <c r="C4765" s="77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7"/>
      <c r="B4766" s="105"/>
      <c r="C4766" s="77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7"/>
      <c r="B4767" s="105"/>
      <c r="C4767" s="77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7"/>
      <c r="B4768" s="105"/>
      <c r="C4768" s="77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7"/>
      <c r="B4769" s="105"/>
      <c r="C4769" s="77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7"/>
      <c r="B4770" s="105"/>
      <c r="C4770" s="77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7"/>
      <c r="B4771" s="105"/>
      <c r="C4771" s="77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7"/>
      <c r="B4772" s="105"/>
      <c r="C4772" s="77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7"/>
      <c r="B4773" s="105"/>
      <c r="C4773" s="77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7"/>
      <c r="B4774" s="105"/>
      <c r="C4774" s="77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7"/>
      <c r="B4775" s="105"/>
      <c r="C4775" s="77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7"/>
      <c r="B4776" s="105"/>
      <c r="C4776" s="77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7"/>
      <c r="B4777" s="105"/>
      <c r="C4777" s="77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7"/>
      <c r="B4778" s="105"/>
      <c r="C4778" s="77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7"/>
      <c r="B4779" s="105"/>
      <c r="C4779" s="77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7"/>
      <c r="B4780" s="105"/>
      <c r="C4780" s="77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7"/>
      <c r="B4781" s="105"/>
      <c r="C4781" s="77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7"/>
      <c r="B4782" s="105"/>
      <c r="C4782" s="77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7"/>
      <c r="B4783" s="105"/>
      <c r="C4783" s="77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7"/>
      <c r="B4784" s="105"/>
      <c r="C4784" s="77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7"/>
      <c r="B4785" s="105"/>
      <c r="C4785" s="77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7"/>
      <c r="B4786" s="105"/>
      <c r="C4786" s="77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7"/>
      <c r="B4787" s="105"/>
      <c r="C4787" s="77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7"/>
      <c r="B4788" s="105"/>
      <c r="C4788" s="77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7"/>
      <c r="B4789" s="105"/>
      <c r="C4789" s="77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7"/>
      <c r="B4790" s="105"/>
      <c r="C4790" s="77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7"/>
      <c r="B4791" s="105"/>
      <c r="C4791" s="77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7"/>
      <c r="B4792" s="105"/>
      <c r="C4792" s="77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7"/>
      <c r="B4793" s="105"/>
      <c r="C4793" s="77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7"/>
      <c r="B4794" s="105"/>
      <c r="C4794" s="77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7"/>
      <c r="B4795" s="105"/>
      <c r="C4795" s="77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7"/>
      <c r="B4796" s="105"/>
      <c r="C4796" s="77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7"/>
      <c r="B4797" s="105"/>
      <c r="C4797" s="77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7"/>
      <c r="B4798" s="105"/>
      <c r="C4798" s="77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7"/>
      <c r="B4799" s="105"/>
      <c r="C4799" s="77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7"/>
      <c r="B4800" s="105"/>
      <c r="C4800" s="77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7"/>
      <c r="B4801" s="105"/>
      <c r="C4801" s="77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7"/>
      <c r="B4802" s="105"/>
      <c r="C4802" s="77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7"/>
      <c r="B4803" s="105"/>
      <c r="C4803" s="77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7"/>
      <c r="B4804" s="105"/>
      <c r="C4804" s="77"/>
      <c r="D4804" s="78"/>
      <c r="E4804" s="12"/>
      <c r="F4804" s="79"/>
      <c r="G4804" s="78"/>
      <c r="H4804" s="80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7"/>
      <c r="B4805" s="105"/>
      <c r="C4805" s="77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7"/>
      <c r="B4806" s="105"/>
      <c r="C4806" s="77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7"/>
      <c r="B4807" s="105"/>
      <c r="C4807" s="77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7"/>
      <c r="B4808" s="105"/>
      <c r="C4808" s="77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7"/>
      <c r="B4809" s="105"/>
      <c r="C4809" s="77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7"/>
      <c r="B4810" s="105"/>
      <c r="C4810" s="77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7"/>
      <c r="B4811" s="105"/>
      <c r="C4811" s="77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7"/>
      <c r="B4812" s="105"/>
      <c r="C4812" s="77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7"/>
      <c r="B4813" s="105"/>
      <c r="C4813" s="77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7"/>
      <c r="B4814" s="105"/>
      <c r="C4814" s="77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7"/>
      <c r="B4815" s="105"/>
      <c r="C4815" s="77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7"/>
      <c r="B4816" s="105"/>
      <c r="C4816" s="77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7"/>
      <c r="B4817" s="105"/>
      <c r="C4817" s="77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7"/>
      <c r="B4818" s="105"/>
      <c r="C4818" s="77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7"/>
      <c r="B4819" s="105"/>
      <c r="C4819" s="77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7"/>
      <c r="B4820" s="105"/>
      <c r="C4820" s="77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7"/>
      <c r="B4821" s="105"/>
      <c r="C4821" s="77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7"/>
      <c r="B4822" s="105"/>
      <c r="C4822" s="77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7"/>
      <c r="B4823" s="105"/>
      <c r="C4823" s="77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7"/>
      <c r="B4824" s="105"/>
      <c r="C4824" s="77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7"/>
      <c r="B4825" s="105"/>
      <c r="C4825" s="77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7"/>
      <c r="B4826" s="105"/>
      <c r="C4826" s="77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7"/>
      <c r="B4827" s="105"/>
      <c r="C4827" s="77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7"/>
      <c r="B4828" s="105"/>
      <c r="C4828" s="77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7"/>
      <c r="B4829" s="105"/>
      <c r="C4829" s="77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7"/>
      <c r="B4830" s="105"/>
      <c r="C4830" s="77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7"/>
      <c r="B4831" s="105"/>
      <c r="C4831" s="77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7"/>
      <c r="B4832" s="105"/>
      <c r="C4832" s="77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7"/>
      <c r="B4833" s="105"/>
      <c r="C4833" s="77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7"/>
      <c r="B4834" s="105"/>
      <c r="C4834" s="77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7"/>
      <c r="B4835" s="105"/>
      <c r="C4835" s="77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7"/>
      <c r="B4836" s="105"/>
      <c r="C4836" s="77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7"/>
      <c r="B4837" s="105"/>
      <c r="C4837" s="77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7"/>
      <c r="B4838" s="105"/>
      <c r="C4838" s="77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7"/>
      <c r="B4839" s="105"/>
      <c r="C4839" s="77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7"/>
      <c r="B4840" s="105"/>
      <c r="C4840" s="77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7"/>
      <c r="B4841" s="105"/>
      <c r="C4841" s="77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7"/>
      <c r="B4842" s="105"/>
      <c r="C4842" s="77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7"/>
      <c r="B4843" s="105"/>
      <c r="C4843" s="77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7"/>
      <c r="B4844" s="105"/>
      <c r="C4844" s="77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7"/>
      <c r="B4845" s="105"/>
      <c r="C4845" s="77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7"/>
      <c r="B4846" s="105"/>
      <c r="C4846" s="77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7"/>
      <c r="B4847" s="105"/>
      <c r="C4847" s="77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7"/>
      <c r="B4848" s="105"/>
      <c r="C4848" s="77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7"/>
      <c r="B4849" s="105"/>
      <c r="C4849" s="77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7"/>
      <c r="B4850" s="105"/>
      <c r="C4850" s="77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7"/>
      <c r="B4851" s="105"/>
      <c r="C4851" s="77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7"/>
      <c r="B4852" s="105"/>
      <c r="C4852" s="77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7"/>
      <c r="B4853" s="105"/>
      <c r="C4853" s="77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7"/>
      <c r="B4854" s="105"/>
      <c r="C4854" s="77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7"/>
      <c r="B4855" s="105"/>
      <c r="C4855" s="77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7"/>
      <c r="B4856" s="105"/>
      <c r="C4856" s="77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7"/>
      <c r="B4857" s="105"/>
      <c r="C4857" s="77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7"/>
      <c r="B4858" s="105"/>
      <c r="C4858" s="77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7"/>
      <c r="B4859" s="105"/>
      <c r="C4859" s="77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7"/>
      <c r="B4860" s="105"/>
      <c r="C4860" s="77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7"/>
      <c r="B4861" s="105"/>
      <c r="C4861" s="77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7"/>
      <c r="B4862" s="105"/>
      <c r="C4862" s="77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7"/>
      <c r="B4863" s="105"/>
      <c r="C4863" s="77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7"/>
      <c r="B4864" s="105"/>
      <c r="C4864" s="77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7"/>
      <c r="B4865" s="105"/>
      <c r="C4865" s="77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7"/>
      <c r="B4866" s="105"/>
      <c r="C4866" s="77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7"/>
      <c r="B4867" s="105"/>
      <c r="C4867" s="77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7"/>
      <c r="B4868" s="105"/>
      <c r="C4868" s="77"/>
      <c r="D4868" s="78"/>
      <c r="E4868" s="12"/>
      <c r="F4868" s="79"/>
      <c r="G4868" s="78"/>
      <c r="H4868" s="80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7"/>
      <c r="B4869" s="105"/>
      <c r="C4869" s="77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7"/>
      <c r="B4870" s="105"/>
      <c r="C4870" s="77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7"/>
      <c r="B4871" s="105"/>
      <c r="C4871" s="77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7"/>
      <c r="B4872" s="105"/>
      <c r="C4872" s="77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7"/>
      <c r="B4873" s="105"/>
      <c r="C4873" s="77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7"/>
      <c r="B4874" s="105"/>
      <c r="C4874" s="77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7"/>
      <c r="B4875" s="105"/>
      <c r="C4875" s="77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7"/>
      <c r="B4876" s="105"/>
      <c r="C4876" s="77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7"/>
      <c r="B4877" s="105"/>
      <c r="C4877" s="77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7"/>
      <c r="B4878" s="105"/>
      <c r="C4878" s="77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7"/>
      <c r="B4879" s="105"/>
      <c r="C4879" s="77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7"/>
      <c r="B4880" s="105"/>
      <c r="C4880" s="77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7"/>
      <c r="B4881" s="105"/>
      <c r="C4881" s="77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7"/>
      <c r="B4882" s="105"/>
      <c r="C4882" s="77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7"/>
      <c r="B4883" s="105"/>
      <c r="C4883" s="77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7"/>
      <c r="B4884" s="105"/>
      <c r="C4884" s="77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7"/>
      <c r="B4885" s="105"/>
      <c r="C4885" s="77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7"/>
      <c r="B4886" s="105"/>
      <c r="C4886" s="77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7"/>
      <c r="B4887" s="105"/>
      <c r="C4887" s="77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7"/>
      <c r="B4888" s="105"/>
      <c r="C4888" s="77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7"/>
      <c r="B4889" s="105"/>
      <c r="C4889" s="77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7"/>
      <c r="B4890" s="105"/>
      <c r="C4890" s="77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7"/>
      <c r="B4891" s="105"/>
      <c r="C4891" s="77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7"/>
      <c r="B4892" s="105"/>
      <c r="C4892" s="77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7"/>
      <c r="B4893" s="105"/>
      <c r="C4893" s="77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7"/>
      <c r="B4894" s="105"/>
      <c r="C4894" s="77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7"/>
      <c r="B4895" s="105"/>
      <c r="C4895" s="77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7"/>
      <c r="B4896" s="105"/>
      <c r="C4896" s="77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7"/>
      <c r="B4897" s="105"/>
      <c r="C4897" s="77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7"/>
      <c r="B4898" s="105"/>
      <c r="C4898" s="77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7"/>
      <c r="B4899" s="105"/>
      <c r="C4899" s="77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7"/>
      <c r="B4900" s="105"/>
      <c r="C4900" s="77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7"/>
      <c r="B4901" s="105"/>
      <c r="C4901" s="77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7"/>
      <c r="B4902" s="105"/>
      <c r="C4902" s="77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7"/>
      <c r="B4903" s="105"/>
      <c r="C4903" s="77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7"/>
      <c r="B4904" s="105"/>
      <c r="C4904" s="77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7"/>
      <c r="B4905" s="105"/>
      <c r="C4905" s="77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7"/>
      <c r="B4906" s="105"/>
      <c r="C4906" s="77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7"/>
      <c r="B4907" s="105"/>
      <c r="C4907" s="77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7"/>
      <c r="B4908" s="105"/>
      <c r="C4908" s="77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7"/>
      <c r="B4909" s="105"/>
      <c r="C4909" s="77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7"/>
      <c r="B4910" s="105"/>
      <c r="C4910" s="77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7"/>
      <c r="B4911" s="105"/>
      <c r="C4911" s="77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7"/>
      <c r="B4912" s="105"/>
      <c r="C4912" s="77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7"/>
      <c r="B4913" s="105"/>
      <c r="C4913" s="77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7"/>
      <c r="B4914" s="105"/>
      <c r="C4914" s="77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7"/>
      <c r="B4915" s="105"/>
      <c r="C4915" s="77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7"/>
      <c r="B4916" s="105"/>
      <c r="C4916" s="77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7"/>
      <c r="B4917" s="105"/>
      <c r="C4917" s="77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7"/>
      <c r="B4918" s="105"/>
      <c r="C4918" s="77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7"/>
      <c r="B4919" s="105"/>
      <c r="C4919" s="77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7"/>
      <c r="B4920" s="105"/>
      <c r="C4920" s="77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7"/>
      <c r="B4921" s="105"/>
      <c r="C4921" s="77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7"/>
      <c r="B4922" s="105"/>
      <c r="C4922" s="77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7"/>
      <c r="B4923" s="105"/>
      <c r="C4923" s="77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7"/>
      <c r="B4924" s="105"/>
      <c r="C4924" s="77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7"/>
      <c r="B4925" s="105"/>
      <c r="C4925" s="77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7"/>
      <c r="B4926" s="105"/>
      <c r="C4926" s="77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7"/>
      <c r="B4927" s="105"/>
      <c r="C4927" s="77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7"/>
      <c r="B4928" s="105"/>
      <c r="C4928" s="77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7"/>
      <c r="B4929" s="105"/>
      <c r="C4929" s="77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7"/>
      <c r="B4930" s="105"/>
      <c r="C4930" s="77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7"/>
      <c r="B4931" s="105"/>
      <c r="C4931" s="77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7"/>
      <c r="B4932" s="105"/>
      <c r="C4932" s="77"/>
      <c r="D4932" s="78"/>
      <c r="E4932" s="12"/>
      <c r="F4932" s="79"/>
      <c r="G4932" s="78"/>
      <c r="H4932" s="80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7"/>
      <c r="B4933" s="105"/>
      <c r="C4933" s="77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7"/>
      <c r="B4934" s="105"/>
      <c r="C4934" s="77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7"/>
      <c r="B4935" s="105"/>
      <c r="C4935" s="77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7"/>
      <c r="B4936" s="105"/>
      <c r="C4936" s="77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7"/>
      <c r="B4937" s="105"/>
      <c r="C4937" s="77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7"/>
      <c r="B4938" s="105"/>
      <c r="C4938" s="77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7"/>
      <c r="B4939" s="105"/>
      <c r="C4939" s="77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7"/>
      <c r="B4940" s="105"/>
      <c r="C4940" s="77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7"/>
      <c r="B4941" s="105"/>
      <c r="C4941" s="77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7"/>
      <c r="B4942" s="105"/>
      <c r="C4942" s="77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7"/>
      <c r="B4943" s="105"/>
      <c r="C4943" s="77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7"/>
      <c r="B4944" s="105"/>
      <c r="C4944" s="77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7"/>
      <c r="B4945" s="105"/>
      <c r="C4945" s="77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7"/>
      <c r="B4946" s="105"/>
      <c r="C4946" s="77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7"/>
      <c r="B4947" s="105"/>
      <c r="C4947" s="77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7"/>
      <c r="B4948" s="105"/>
      <c r="C4948" s="77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7"/>
      <c r="B4949" s="105"/>
      <c r="C4949" s="77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7"/>
      <c r="B4950" s="105"/>
      <c r="C4950" s="77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7"/>
      <c r="B4951" s="105"/>
      <c r="C4951" s="77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7"/>
      <c r="B4952" s="105"/>
      <c r="C4952" s="77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7"/>
      <c r="B4953" s="105"/>
      <c r="C4953" s="77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7"/>
      <c r="B4954" s="105"/>
      <c r="C4954" s="77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7"/>
      <c r="B4955" s="105"/>
      <c r="C4955" s="77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7"/>
      <c r="B4956" s="105"/>
      <c r="C4956" s="77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7"/>
      <c r="B4957" s="105"/>
      <c r="C4957" s="77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7"/>
      <c r="B4958" s="105"/>
      <c r="C4958" s="77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7"/>
      <c r="B4959" s="105"/>
      <c r="C4959" s="77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7"/>
      <c r="B4960" s="105"/>
      <c r="C4960" s="77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7"/>
      <c r="B4961" s="105"/>
      <c r="C4961" s="77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7"/>
      <c r="B4962" s="105"/>
      <c r="C4962" s="77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7"/>
      <c r="B4963" s="105"/>
      <c r="C4963" s="77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7"/>
      <c r="B4964" s="105"/>
      <c r="C4964" s="77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7"/>
      <c r="B4965" s="105"/>
      <c r="C4965" s="77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7"/>
      <c r="B4966" s="105"/>
      <c r="C4966" s="77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7"/>
      <c r="B4967" s="105"/>
      <c r="C4967" s="77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7"/>
      <c r="B4968" s="105"/>
      <c r="C4968" s="77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7"/>
      <c r="B4969" s="105"/>
      <c r="C4969" s="77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7"/>
      <c r="B4970" s="105"/>
      <c r="C4970" s="77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7"/>
      <c r="B4971" s="105"/>
      <c r="C4971" s="77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7"/>
      <c r="B4972" s="105"/>
      <c r="C4972" s="77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7"/>
      <c r="B4973" s="105"/>
      <c r="C4973" s="77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7"/>
      <c r="B4974" s="105"/>
      <c r="C4974" s="77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7"/>
      <c r="B4975" s="105"/>
      <c r="C4975" s="77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7"/>
      <c r="B4976" s="105"/>
      <c r="C4976" s="77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7"/>
      <c r="B4977" s="105"/>
      <c r="C4977" s="77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7"/>
      <c r="B4978" s="105"/>
      <c r="C4978" s="77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7"/>
      <c r="B4979" s="105"/>
      <c r="C4979" s="77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7"/>
      <c r="B4980" s="105"/>
      <c r="C4980" s="77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7"/>
      <c r="B4981" s="105"/>
      <c r="C4981" s="77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7"/>
      <c r="B4982" s="105"/>
      <c r="C4982" s="77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7"/>
      <c r="B4983" s="105"/>
      <c r="C4983" s="77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7"/>
      <c r="B4984" s="105"/>
      <c r="C4984" s="77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7"/>
      <c r="B4985" s="105"/>
      <c r="C4985" s="77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7"/>
      <c r="B4986" s="105"/>
      <c r="C4986" s="77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7"/>
      <c r="B4987" s="105"/>
      <c r="C4987" s="77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7"/>
      <c r="B4988" s="105"/>
      <c r="C4988" s="77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7"/>
      <c r="B4989" s="105"/>
      <c r="C4989" s="77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7"/>
      <c r="B4990" s="105"/>
      <c r="C4990" s="77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7"/>
      <c r="B4991" s="105"/>
      <c r="C4991" s="77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7"/>
      <c r="B4992" s="105"/>
      <c r="C4992" s="77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7"/>
      <c r="B4993" s="105"/>
      <c r="C4993" s="77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7"/>
      <c r="B4994" s="105"/>
      <c r="C4994" s="77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7"/>
      <c r="B4995" s="105"/>
      <c r="C4995" s="77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7"/>
      <c r="B4996" s="105"/>
      <c r="C4996" s="77"/>
      <c r="D4996" s="78"/>
      <c r="E4996" s="12"/>
      <c r="F4996" s="79"/>
      <c r="G4996" s="78"/>
      <c r="H4996" s="80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7"/>
      <c r="B4997" s="105"/>
      <c r="C4997" s="77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7"/>
      <c r="B4998" s="105"/>
      <c r="C4998" s="77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7"/>
      <c r="B4999" s="105"/>
      <c r="C4999" s="77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7"/>
      <c r="B5000" s="105"/>
      <c r="C5000" s="77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7"/>
      <c r="B5001" s="105"/>
      <c r="C5001" s="77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7"/>
      <c r="B5002" s="105"/>
      <c r="C5002" s="77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7"/>
      <c r="B5003" s="105"/>
      <c r="C5003" s="77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7"/>
      <c r="B5004" s="105"/>
      <c r="C5004" s="77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7"/>
      <c r="B5005" s="105"/>
      <c r="C5005" s="77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7"/>
      <c r="B5006" s="105"/>
      <c r="C5006" s="77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7"/>
      <c r="B5007" s="105"/>
      <c r="C5007" s="77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7"/>
      <c r="B5008" s="105"/>
      <c r="C5008" s="77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7"/>
      <c r="B5009" s="105"/>
      <c r="C5009" s="77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7"/>
      <c r="B5010" s="105"/>
      <c r="C5010" s="77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7"/>
      <c r="B5011" s="105"/>
      <c r="C5011" s="77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7"/>
      <c r="B5012" s="105"/>
      <c r="C5012" s="77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7"/>
      <c r="B5013" s="105"/>
      <c r="C5013" s="77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7"/>
      <c r="B5014" s="105"/>
      <c r="C5014" s="77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7"/>
      <c r="B5015" s="105"/>
      <c r="C5015" s="77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7"/>
      <c r="B5016" s="105"/>
      <c r="C5016" s="77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7"/>
      <c r="B5017" s="105"/>
      <c r="C5017" s="77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7"/>
      <c r="B5018" s="105"/>
      <c r="C5018" s="77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7"/>
      <c r="B5019" s="105"/>
      <c r="C5019" s="77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7"/>
      <c r="B5020" s="105"/>
      <c r="C5020" s="77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7"/>
      <c r="B5021" s="105"/>
      <c r="C5021" s="77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7"/>
      <c r="B5022" s="105"/>
      <c r="C5022" s="77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7"/>
      <c r="B5023" s="105"/>
      <c r="C5023" s="77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7"/>
      <c r="B5024" s="105"/>
      <c r="C5024" s="77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7"/>
      <c r="B5025" s="105"/>
      <c r="C5025" s="77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7"/>
      <c r="B5026" s="105"/>
      <c r="C5026" s="77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7"/>
      <c r="B5027" s="105"/>
      <c r="C5027" s="77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7"/>
      <c r="B5028" s="105"/>
      <c r="C5028" s="77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7"/>
      <c r="B5029" s="105"/>
      <c r="C5029" s="77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7"/>
      <c r="B5030" s="105"/>
      <c r="C5030" s="77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7"/>
      <c r="B5031" s="105"/>
      <c r="C5031" s="77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7"/>
      <c r="B5032" s="105"/>
      <c r="C5032" s="77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7"/>
      <c r="B5033" s="105"/>
      <c r="C5033" s="77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7"/>
      <c r="B5034" s="105"/>
      <c r="C5034" s="77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7"/>
      <c r="B5035" s="105"/>
      <c r="C5035" s="77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7"/>
      <c r="B5036" s="105"/>
      <c r="C5036" s="77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7"/>
      <c r="B5037" s="105"/>
      <c r="C5037" s="77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7"/>
      <c r="B5038" s="105"/>
      <c r="C5038" s="77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7"/>
      <c r="B5039" s="105"/>
      <c r="C5039" s="77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7"/>
      <c r="B5040" s="105"/>
      <c r="C5040" s="77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7"/>
      <c r="B5041" s="105"/>
      <c r="C5041" s="77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7"/>
      <c r="B5042" s="105"/>
      <c r="C5042" s="77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7"/>
      <c r="B5043" s="105"/>
      <c r="C5043" s="77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7"/>
      <c r="B5044" s="105"/>
      <c r="C5044" s="77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7"/>
      <c r="B5045" s="105"/>
      <c r="C5045" s="77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7"/>
      <c r="B5046" s="105"/>
      <c r="C5046" s="77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7"/>
      <c r="B5047" s="105"/>
      <c r="C5047" s="77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7"/>
      <c r="B5048" s="105"/>
      <c r="C5048" s="77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7"/>
      <c r="B5049" s="105"/>
      <c r="C5049" s="77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7"/>
      <c r="B5050" s="105"/>
      <c r="C5050" s="77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7"/>
      <c r="B5051" s="105"/>
      <c r="C5051" s="77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7"/>
      <c r="B5052" s="105"/>
      <c r="C5052" s="77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7"/>
      <c r="B5053" s="105"/>
      <c r="C5053" s="77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7"/>
      <c r="B5054" s="105"/>
      <c r="C5054" s="77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7"/>
      <c r="B5055" s="105"/>
      <c r="C5055" s="77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7"/>
      <c r="B5056" s="105"/>
      <c r="C5056" s="77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7"/>
      <c r="B5057" s="105"/>
      <c r="C5057" s="77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7"/>
      <c r="B5058" s="105"/>
      <c r="C5058" s="77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7"/>
      <c r="B5059" s="105"/>
      <c r="C5059" s="77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7"/>
      <c r="B5060" s="105"/>
      <c r="C5060" s="77"/>
      <c r="D5060" s="78"/>
      <c r="E5060" s="12"/>
      <c r="F5060" s="79"/>
      <c r="G5060" s="78"/>
      <c r="H5060" s="80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7"/>
      <c r="B5061" s="105"/>
      <c r="C5061" s="77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7"/>
      <c r="B5062" s="105"/>
      <c r="C5062" s="77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7"/>
      <c r="B5063" s="105"/>
      <c r="C5063" s="77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7"/>
      <c r="B5064" s="105"/>
      <c r="C5064" s="77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7"/>
      <c r="B5065" s="105"/>
      <c r="C5065" s="77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7"/>
      <c r="B5066" s="105"/>
      <c r="C5066" s="77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7"/>
      <c r="B5067" s="105"/>
      <c r="C5067" s="77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7"/>
      <c r="B5068" s="105"/>
      <c r="C5068" s="77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7"/>
      <c r="B5069" s="105"/>
      <c r="C5069" s="77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7"/>
      <c r="B5070" s="105"/>
      <c r="C5070" s="77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7"/>
      <c r="B5071" s="105"/>
      <c r="C5071" s="77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7"/>
      <c r="B5072" s="105"/>
      <c r="C5072" s="77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7"/>
      <c r="B5073" s="105"/>
      <c r="C5073" s="77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7"/>
      <c r="B5074" s="105"/>
      <c r="C5074" s="77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7"/>
      <c r="B5075" s="105"/>
      <c r="C5075" s="77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7"/>
      <c r="B5076" s="105"/>
      <c r="C5076" s="77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7"/>
      <c r="B5077" s="105"/>
      <c r="C5077" s="77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7"/>
      <c r="B5078" s="105"/>
      <c r="C5078" s="77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7"/>
      <c r="B5079" s="105"/>
      <c r="C5079" s="77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7"/>
      <c r="B5080" s="105"/>
      <c r="C5080" s="77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7"/>
      <c r="B5081" s="105"/>
      <c r="C5081" s="77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7"/>
      <c r="B5082" s="105"/>
      <c r="C5082" s="77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7"/>
      <c r="B5083" s="105"/>
      <c r="C5083" s="77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7"/>
      <c r="B5084" s="105"/>
      <c r="C5084" s="77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7"/>
      <c r="B5085" s="105"/>
      <c r="C5085" s="77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7"/>
      <c r="B5086" s="105"/>
      <c r="C5086" s="77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7"/>
      <c r="B5087" s="105"/>
      <c r="C5087" s="77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7"/>
      <c r="B5088" s="105"/>
      <c r="C5088" s="77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7"/>
      <c r="B5089" s="105"/>
      <c r="C5089" s="77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7"/>
      <c r="B5090" s="105"/>
      <c r="C5090" s="77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7"/>
      <c r="B5091" s="105"/>
      <c r="C5091" s="77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7"/>
      <c r="B5092" s="105"/>
      <c r="C5092" s="77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7"/>
      <c r="B5093" s="105"/>
      <c r="C5093" s="77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7"/>
      <c r="B5094" s="105"/>
      <c r="C5094" s="77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7"/>
      <c r="B5095" s="105"/>
      <c r="C5095" s="77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7"/>
      <c r="B5096" s="105"/>
      <c r="C5096" s="77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7"/>
      <c r="B5097" s="105"/>
      <c r="C5097" s="77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7"/>
      <c r="B5098" s="105"/>
      <c r="C5098" s="77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7"/>
      <c r="B5099" s="105"/>
      <c r="C5099" s="77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7"/>
      <c r="B5100" s="105"/>
      <c r="C5100" s="77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7"/>
      <c r="B5101" s="105"/>
      <c r="C5101" s="77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7"/>
      <c r="B5102" s="105"/>
      <c r="C5102" s="77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7"/>
      <c r="B5103" s="105"/>
      <c r="C5103" s="77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7"/>
      <c r="B5104" s="105"/>
      <c r="C5104" s="77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7"/>
      <c r="B5105" s="105"/>
      <c r="C5105" s="77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7"/>
      <c r="B5106" s="105"/>
      <c r="C5106" s="77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7"/>
      <c r="B5107" s="105"/>
      <c r="C5107" s="77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7"/>
      <c r="B5108" s="105"/>
      <c r="C5108" s="77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7"/>
      <c r="B5109" s="105"/>
      <c r="C5109" s="77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7"/>
      <c r="B5110" s="105"/>
      <c r="C5110" s="77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7"/>
      <c r="B5111" s="105"/>
      <c r="C5111" s="77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7"/>
      <c r="B5112" s="105"/>
      <c r="C5112" s="77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7"/>
      <c r="B5113" s="105"/>
      <c r="C5113" s="77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7"/>
      <c r="B5114" s="105"/>
      <c r="C5114" s="77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7"/>
      <c r="B5115" s="105"/>
      <c r="C5115" s="77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7"/>
      <c r="B5116" s="105"/>
      <c r="C5116" s="77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7"/>
      <c r="B5117" s="105"/>
      <c r="C5117" s="77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7"/>
      <c r="B5118" s="105"/>
      <c r="C5118" s="77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7"/>
      <c r="B5119" s="105"/>
      <c r="C5119" s="77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7"/>
      <c r="B5120" s="105"/>
      <c r="C5120" s="77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7"/>
      <c r="B5121" s="105"/>
      <c r="C5121" s="77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7"/>
      <c r="B5122" s="105"/>
      <c r="C5122" s="77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7"/>
      <c r="B5123" s="105"/>
      <c r="C5123" s="77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7"/>
      <c r="B5124" s="105"/>
      <c r="C5124" s="77"/>
      <c r="D5124" s="78"/>
      <c r="E5124" s="12"/>
      <c r="F5124" s="79"/>
      <c r="G5124" s="78"/>
      <c r="H5124" s="80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7"/>
      <c r="B5125" s="105"/>
      <c r="C5125" s="77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7"/>
      <c r="B5126" s="105"/>
      <c r="C5126" s="77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7"/>
      <c r="B5127" s="105"/>
      <c r="C5127" s="77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7"/>
      <c r="B5128" s="105"/>
      <c r="C5128" s="77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7"/>
      <c r="B5129" s="105"/>
      <c r="C5129" s="77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7"/>
      <c r="B5130" s="105"/>
      <c r="C5130" s="77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7"/>
      <c r="B5131" s="105"/>
      <c r="C5131" s="77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7"/>
      <c r="B5132" s="105"/>
      <c r="C5132" s="77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7"/>
      <c r="B5133" s="105"/>
      <c r="C5133" s="77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7"/>
      <c r="B5134" s="105"/>
      <c r="C5134" s="77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7"/>
      <c r="B5135" s="105"/>
      <c r="C5135" s="77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7"/>
      <c r="B5136" s="105"/>
      <c r="C5136" s="77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7"/>
      <c r="B5137" s="105"/>
      <c r="C5137" s="77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7"/>
      <c r="B5138" s="105"/>
      <c r="C5138" s="77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7"/>
      <c r="B5139" s="105"/>
      <c r="C5139" s="77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7"/>
      <c r="B5140" s="105"/>
      <c r="C5140" s="77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7"/>
      <c r="B5141" s="105"/>
      <c r="C5141" s="77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7"/>
      <c r="B5142" s="105"/>
      <c r="C5142" s="77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7"/>
      <c r="B5143" s="105"/>
      <c r="C5143" s="77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7"/>
      <c r="B5144" s="105"/>
      <c r="C5144" s="77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7"/>
      <c r="B5145" s="105"/>
      <c r="C5145" s="77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7"/>
      <c r="B5146" s="105"/>
      <c r="C5146" s="77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7"/>
      <c r="B5147" s="105"/>
      <c r="C5147" s="77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7"/>
      <c r="B5148" s="105"/>
      <c r="C5148" s="77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7"/>
      <c r="B5149" s="105"/>
      <c r="C5149" s="77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7"/>
      <c r="B5150" s="105"/>
      <c r="C5150" s="77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7"/>
      <c r="B5151" s="105"/>
      <c r="C5151" s="77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7"/>
      <c r="B5152" s="105"/>
      <c r="C5152" s="77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7"/>
      <c r="B5153" s="105"/>
      <c r="C5153" s="77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7"/>
      <c r="B5154" s="105"/>
      <c r="C5154" s="77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7"/>
      <c r="B5155" s="105"/>
      <c r="C5155" s="77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7"/>
      <c r="B5156" s="105"/>
      <c r="C5156" s="77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7"/>
      <c r="B5157" s="105"/>
      <c r="C5157" s="77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7"/>
      <c r="B5158" s="105"/>
      <c r="C5158" s="77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7"/>
      <c r="B5159" s="105"/>
      <c r="C5159" s="77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7"/>
      <c r="B5160" s="105"/>
      <c r="C5160" s="77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7"/>
      <c r="B5161" s="105"/>
      <c r="C5161" s="77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7"/>
      <c r="B5162" s="105"/>
      <c r="C5162" s="77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7"/>
      <c r="B5163" s="105"/>
      <c r="C5163" s="77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7"/>
      <c r="B5164" s="105"/>
      <c r="C5164" s="77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7"/>
      <c r="B5165" s="105"/>
      <c r="C5165" s="77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7"/>
      <c r="B5166" s="105"/>
      <c r="C5166" s="77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7"/>
      <c r="B5167" s="105"/>
      <c r="C5167" s="77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7"/>
      <c r="B5168" s="105"/>
      <c r="C5168" s="77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7"/>
      <c r="B5169" s="105"/>
      <c r="C5169" s="77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7"/>
      <c r="B5170" s="105"/>
      <c r="C5170" s="77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7"/>
      <c r="B5171" s="105"/>
      <c r="C5171" s="77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7"/>
      <c r="B5172" s="105"/>
      <c r="C5172" s="77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7"/>
      <c r="B5173" s="105"/>
      <c r="C5173" s="77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7"/>
      <c r="B5174" s="105"/>
      <c r="C5174" s="77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7"/>
      <c r="B5175" s="105"/>
      <c r="C5175" s="77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7"/>
      <c r="B5176" s="105"/>
      <c r="C5176" s="77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7"/>
      <c r="B5177" s="105"/>
      <c r="C5177" s="77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7"/>
      <c r="B5178" s="105"/>
      <c r="C5178" s="77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7"/>
      <c r="B5179" s="105"/>
      <c r="C5179" s="77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7"/>
      <c r="B5180" s="105"/>
      <c r="C5180" s="77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7"/>
      <c r="B5181" s="105"/>
      <c r="C5181" s="77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7"/>
      <c r="B5182" s="105"/>
      <c r="C5182" s="77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7"/>
      <c r="B5183" s="105"/>
      <c r="C5183" s="77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7"/>
      <c r="B5184" s="105"/>
      <c r="C5184" s="77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7"/>
      <c r="B5185" s="105"/>
      <c r="C5185" s="77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7"/>
      <c r="B5186" s="105"/>
      <c r="C5186" s="77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7"/>
      <c r="B5187" s="105"/>
      <c r="C5187" s="77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7"/>
      <c r="B5188" s="105"/>
      <c r="C5188" s="77"/>
      <c r="D5188" s="78"/>
      <c r="E5188" s="12"/>
      <c r="F5188" s="79"/>
      <c r="G5188" s="78"/>
      <c r="H5188" s="80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7"/>
      <c r="B5189" s="105"/>
      <c r="C5189" s="77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7"/>
      <c r="B5190" s="105"/>
      <c r="C5190" s="77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7"/>
      <c r="B5191" s="105"/>
      <c r="C5191" s="77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7"/>
      <c r="B5192" s="105"/>
      <c r="C5192" s="77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7"/>
      <c r="B5193" s="105"/>
      <c r="C5193" s="77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7"/>
      <c r="B5194" s="105"/>
      <c r="C5194" s="77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7"/>
      <c r="B5195" s="105"/>
      <c r="C5195" s="77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7"/>
      <c r="B5196" s="105"/>
      <c r="C5196" s="77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7"/>
      <c r="B5197" s="105"/>
      <c r="C5197" s="77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7"/>
      <c r="B5198" s="105"/>
      <c r="C5198" s="77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7"/>
      <c r="B5199" s="105"/>
      <c r="C5199" s="77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7"/>
      <c r="B5200" s="105"/>
      <c r="C5200" s="77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7"/>
      <c r="B5201" s="105"/>
      <c r="C5201" s="77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7"/>
      <c r="B5202" s="105"/>
      <c r="C5202" s="77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7"/>
      <c r="B5203" s="105"/>
      <c r="C5203" s="77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7"/>
      <c r="B5204" s="105"/>
      <c r="C5204" s="77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7"/>
      <c r="B5205" s="105"/>
      <c r="C5205" s="77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7"/>
      <c r="B5206" s="105"/>
      <c r="C5206" s="77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7"/>
      <c r="B5207" s="105"/>
      <c r="C5207" s="77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7"/>
      <c r="B5208" s="105"/>
      <c r="C5208" s="77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7"/>
      <c r="B5209" s="105"/>
      <c r="C5209" s="77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7"/>
      <c r="B5210" s="105"/>
      <c r="C5210" s="77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7"/>
      <c r="B5211" s="105"/>
      <c r="C5211" s="77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7"/>
      <c r="B5212" s="105"/>
      <c r="C5212" s="77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7"/>
      <c r="B5213" s="105"/>
      <c r="C5213" s="77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7"/>
      <c r="B5214" s="105"/>
      <c r="C5214" s="77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7"/>
      <c r="B5215" s="105"/>
      <c r="C5215" s="77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7"/>
      <c r="B5216" s="105"/>
      <c r="C5216" s="77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7"/>
      <c r="B5217" s="105"/>
      <c r="C5217" s="77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7"/>
      <c r="B5218" s="105"/>
      <c r="C5218" s="77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7"/>
      <c r="B5219" s="105"/>
      <c r="C5219" s="77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7"/>
      <c r="B5220" s="105"/>
      <c r="C5220" s="77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7"/>
      <c r="B5221" s="105"/>
      <c r="C5221" s="77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7"/>
      <c r="B5222" s="105"/>
      <c r="C5222" s="77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7"/>
      <c r="B5223" s="105"/>
      <c r="C5223" s="77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7"/>
      <c r="B5224" s="105"/>
      <c r="C5224" s="77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7"/>
      <c r="B5225" s="105"/>
      <c r="C5225" s="77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7"/>
      <c r="B5226" s="105"/>
      <c r="C5226" s="77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7"/>
      <c r="B5227" s="105"/>
      <c r="C5227" s="77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7"/>
      <c r="B5228" s="105"/>
      <c r="C5228" s="77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7"/>
      <c r="B5229" s="105"/>
      <c r="C5229" s="77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7"/>
      <c r="B5230" s="105"/>
      <c r="C5230" s="77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7"/>
      <c r="B5231" s="105"/>
      <c r="C5231" s="77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7"/>
      <c r="B5232" s="105"/>
      <c r="C5232" s="77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7"/>
      <c r="B5233" s="105"/>
      <c r="C5233" s="77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7"/>
      <c r="B5234" s="105"/>
      <c r="C5234" s="77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7"/>
      <c r="B5235" s="105"/>
      <c r="C5235" s="77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7"/>
      <c r="B5236" s="105"/>
      <c r="C5236" s="77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7"/>
      <c r="B5237" s="105"/>
      <c r="C5237" s="77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7"/>
      <c r="B5238" s="105"/>
      <c r="C5238" s="77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7"/>
      <c r="B5239" s="105"/>
      <c r="C5239" s="77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7"/>
      <c r="B5240" s="105"/>
      <c r="C5240" s="77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7"/>
      <c r="B5241" s="105"/>
      <c r="C5241" s="77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7"/>
      <c r="B5242" s="105"/>
      <c r="C5242" s="77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7"/>
      <c r="B5243" s="105"/>
      <c r="C5243" s="77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7"/>
      <c r="B5244" s="105"/>
      <c r="C5244" s="77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7"/>
      <c r="B5245" s="105"/>
      <c r="C5245" s="77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7"/>
      <c r="B5246" s="105"/>
      <c r="C5246" s="77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7"/>
      <c r="B5247" s="105"/>
      <c r="C5247" s="77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7"/>
      <c r="B5248" s="105"/>
      <c r="C5248" s="77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7"/>
      <c r="B5249" s="105"/>
      <c r="C5249" s="77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7"/>
      <c r="B5250" s="105"/>
      <c r="C5250" s="77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7"/>
      <c r="B5251" s="105"/>
      <c r="C5251" s="77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7"/>
      <c r="B5252" s="105"/>
      <c r="C5252" s="77"/>
      <c r="D5252" s="78"/>
      <c r="E5252" s="12"/>
      <c r="F5252" s="79"/>
      <c r="G5252" s="78"/>
      <c r="H5252" s="80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7"/>
      <c r="B5253" s="105"/>
      <c r="C5253" s="77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7"/>
      <c r="B5254" s="105"/>
      <c r="C5254" s="77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7"/>
      <c r="B5255" s="105"/>
      <c r="C5255" s="77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7"/>
      <c r="B5256" s="105"/>
      <c r="C5256" s="77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7"/>
      <c r="B5257" s="105"/>
      <c r="C5257" s="77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7"/>
      <c r="B5258" s="105"/>
      <c r="C5258" s="77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7"/>
      <c r="B5259" s="105"/>
      <c r="C5259" s="77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7"/>
      <c r="B5260" s="105"/>
      <c r="C5260" s="77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7"/>
      <c r="B5261" s="105"/>
      <c r="C5261" s="77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7"/>
      <c r="B5262" s="105"/>
      <c r="C5262" s="77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7"/>
      <c r="B5263" s="105"/>
      <c r="C5263" s="77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7"/>
      <c r="B5264" s="105"/>
      <c r="C5264" s="77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7"/>
      <c r="B5265" s="105"/>
      <c r="C5265" s="77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7"/>
      <c r="B5266" s="105"/>
      <c r="C5266" s="77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7"/>
      <c r="B5267" s="105"/>
      <c r="C5267" s="77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7"/>
      <c r="B5268" s="105"/>
      <c r="C5268" s="77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7"/>
      <c r="B5269" s="105"/>
      <c r="C5269" s="77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7"/>
      <c r="B5270" s="105"/>
      <c r="C5270" s="77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7"/>
      <c r="B5271" s="105"/>
      <c r="C5271" s="77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7"/>
      <c r="B5272" s="105"/>
      <c r="C5272" s="77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7"/>
      <c r="B5273" s="105"/>
      <c r="C5273" s="77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7"/>
      <c r="B5274" s="105"/>
      <c r="C5274" s="77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7"/>
      <c r="B5275" s="105"/>
      <c r="C5275" s="77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7"/>
      <c r="B5276" s="105"/>
      <c r="C5276" s="77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7"/>
      <c r="B5277" s="105"/>
      <c r="C5277" s="77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7"/>
      <c r="B5278" s="105"/>
      <c r="C5278" s="77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7"/>
      <c r="B5279" s="105"/>
      <c r="C5279" s="77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7"/>
      <c r="B5280" s="105"/>
      <c r="C5280" s="77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7"/>
      <c r="B5281" s="105"/>
      <c r="C5281" s="77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7"/>
      <c r="B5282" s="105"/>
      <c r="C5282" s="77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7"/>
      <c r="B5283" s="105"/>
      <c r="C5283" s="77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7"/>
      <c r="B5284" s="105"/>
      <c r="C5284" s="77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7"/>
      <c r="B5285" s="105"/>
      <c r="C5285" s="77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7"/>
      <c r="B5286" s="105"/>
      <c r="C5286" s="77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7"/>
      <c r="B5287" s="105"/>
      <c r="C5287" s="77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7"/>
      <c r="B5288" s="105"/>
      <c r="C5288" s="77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7"/>
      <c r="B5289" s="105"/>
      <c r="C5289" s="77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7"/>
      <c r="B5290" s="105"/>
      <c r="C5290" s="77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7"/>
      <c r="B5291" s="105"/>
      <c r="C5291" s="77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7"/>
      <c r="B5292" s="105"/>
      <c r="C5292" s="77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7"/>
      <c r="B5293" s="105"/>
      <c r="C5293" s="77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7"/>
      <c r="B5294" s="105"/>
      <c r="C5294" s="77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7"/>
      <c r="B5295" s="105"/>
      <c r="C5295" s="77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7"/>
      <c r="B5296" s="105"/>
      <c r="C5296" s="77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7"/>
      <c r="B5297" s="105"/>
      <c r="C5297" s="77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7"/>
      <c r="B5298" s="105"/>
      <c r="C5298" s="77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7"/>
      <c r="B5299" s="105"/>
      <c r="C5299" s="77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7"/>
      <c r="B5300" s="105"/>
      <c r="C5300" s="77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7"/>
      <c r="B5301" s="105"/>
      <c r="C5301" s="77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7"/>
      <c r="B5302" s="105"/>
      <c r="C5302" s="77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7"/>
      <c r="B5303" s="105"/>
      <c r="C5303" s="77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7"/>
      <c r="B5304" s="105"/>
      <c r="C5304" s="77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7"/>
      <c r="B5305" s="105"/>
      <c r="C5305" s="77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7"/>
      <c r="B5306" s="105"/>
      <c r="C5306" s="77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7"/>
      <c r="B5307" s="105"/>
      <c r="C5307" s="77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7"/>
      <c r="B5308" s="105"/>
      <c r="C5308" s="77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7"/>
      <c r="B5309" s="105"/>
      <c r="C5309" s="77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7"/>
      <c r="B5310" s="105"/>
      <c r="C5310" s="77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7"/>
      <c r="B5311" s="105"/>
      <c r="C5311" s="77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7"/>
      <c r="B5312" s="105"/>
      <c r="C5312" s="77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7"/>
      <c r="B5313" s="105"/>
      <c r="C5313" s="77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7"/>
      <c r="B5314" s="105"/>
      <c r="C5314" s="77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7"/>
      <c r="B5315" s="105"/>
      <c r="C5315" s="77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7"/>
      <c r="B5316" s="105"/>
      <c r="C5316" s="77"/>
      <c r="D5316" s="78"/>
      <c r="E5316" s="12"/>
      <c r="F5316" s="79"/>
      <c r="G5316" s="78"/>
      <c r="H5316" s="80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7"/>
      <c r="B5317" s="105"/>
      <c r="C5317" s="77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7"/>
      <c r="B5318" s="105"/>
      <c r="C5318" s="77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7"/>
      <c r="B5319" s="105"/>
      <c r="C5319" s="77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7"/>
      <c r="B5320" s="105"/>
      <c r="C5320" s="77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7"/>
      <c r="B5321" s="105"/>
      <c r="C5321" s="77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7"/>
      <c r="B5322" s="105"/>
      <c r="C5322" s="77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7"/>
      <c r="B5323" s="105"/>
      <c r="C5323" s="77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7"/>
      <c r="B5324" s="105"/>
      <c r="C5324" s="77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7"/>
      <c r="B5325" s="105"/>
      <c r="C5325" s="77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7"/>
      <c r="B5326" s="105"/>
      <c r="C5326" s="77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7"/>
      <c r="B5327" s="105"/>
      <c r="C5327" s="77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7"/>
      <c r="B5328" s="105"/>
      <c r="C5328" s="77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7"/>
      <c r="B5329" s="105"/>
      <c r="C5329" s="77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7"/>
      <c r="B5330" s="105"/>
      <c r="C5330" s="77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7"/>
      <c r="B5331" s="105"/>
      <c r="C5331" s="77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7"/>
      <c r="B5332" s="105"/>
      <c r="C5332" s="77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7"/>
      <c r="B5333" s="105"/>
      <c r="C5333" s="77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7"/>
      <c r="B5334" s="105"/>
      <c r="C5334" s="77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7"/>
      <c r="B5335" s="105"/>
      <c r="C5335" s="77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7"/>
      <c r="B5336" s="105"/>
      <c r="C5336" s="77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7"/>
      <c r="B5337" s="105"/>
      <c r="C5337" s="77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7"/>
      <c r="B5338" s="105"/>
      <c r="C5338" s="77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7"/>
      <c r="B5339" s="105"/>
      <c r="C5339" s="77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7"/>
      <c r="B5340" s="105"/>
      <c r="C5340" s="77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7"/>
      <c r="B5341" s="105"/>
      <c r="C5341" s="77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7"/>
      <c r="B5342" s="105"/>
      <c r="C5342" s="77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7"/>
      <c r="B5343" s="105"/>
      <c r="C5343" s="77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7"/>
      <c r="B5344" s="105"/>
      <c r="C5344" s="77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7"/>
      <c r="B5345" s="105"/>
      <c r="C5345" s="77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7"/>
      <c r="B5346" s="105"/>
      <c r="C5346" s="77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7"/>
      <c r="B5347" s="105"/>
      <c r="C5347" s="77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7"/>
      <c r="B5348" s="105"/>
      <c r="C5348" s="77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7"/>
      <c r="B5349" s="105"/>
      <c r="C5349" s="77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7"/>
      <c r="B5350" s="105"/>
      <c r="C5350" s="77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7"/>
      <c r="B5351" s="105"/>
      <c r="C5351" s="77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7"/>
      <c r="B5352" s="105"/>
      <c r="C5352" s="77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7"/>
      <c r="B5353" s="105"/>
      <c r="C5353" s="77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7"/>
      <c r="B5354" s="105"/>
      <c r="C5354" s="77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7"/>
      <c r="B5355" s="105"/>
      <c r="C5355" s="77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7"/>
      <c r="B5356" s="105"/>
      <c r="C5356" s="77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7"/>
      <c r="B5357" s="105"/>
      <c r="C5357" s="77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7"/>
      <c r="B5358" s="105"/>
      <c r="C5358" s="77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7"/>
      <c r="B5359" s="105"/>
      <c r="C5359" s="77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7"/>
      <c r="B5360" s="105"/>
      <c r="C5360" s="77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7"/>
      <c r="B5361" s="105"/>
      <c r="C5361" s="77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7"/>
      <c r="B5362" s="105"/>
      <c r="C5362" s="77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7"/>
      <c r="B5363" s="105"/>
      <c r="C5363" s="77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7"/>
      <c r="B5364" s="105"/>
      <c r="C5364" s="77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7"/>
      <c r="B5365" s="105"/>
      <c r="C5365" s="77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7"/>
      <c r="B5366" s="105"/>
      <c r="C5366" s="77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7"/>
      <c r="B5367" s="105"/>
      <c r="C5367" s="77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7"/>
      <c r="B5368" s="105"/>
      <c r="C5368" s="77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7"/>
      <c r="B5369" s="105"/>
      <c r="C5369" s="77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7"/>
      <c r="B5370" s="105"/>
      <c r="C5370" s="77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7"/>
      <c r="B5371" s="105"/>
      <c r="C5371" s="77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7"/>
      <c r="B5372" s="105"/>
      <c r="C5372" s="77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7"/>
      <c r="B5373" s="105"/>
      <c r="C5373" s="77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7"/>
      <c r="B5374" s="105"/>
      <c r="C5374" s="77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7"/>
      <c r="B5375" s="105"/>
      <c r="C5375" s="77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7"/>
      <c r="B5376" s="105"/>
      <c r="C5376" s="77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7"/>
      <c r="B5377" s="105"/>
      <c r="C5377" s="77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7"/>
      <c r="B5378" s="105"/>
      <c r="C5378" s="77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7"/>
      <c r="B5379" s="105"/>
      <c r="C5379" s="77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7"/>
      <c r="B5380" s="105"/>
      <c r="C5380" s="77"/>
      <c r="D5380" s="78"/>
      <c r="E5380" s="12"/>
      <c r="F5380" s="79"/>
      <c r="G5380" s="78"/>
      <c r="H5380" s="80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7"/>
      <c r="B5381" s="105"/>
      <c r="C5381" s="77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7"/>
      <c r="B5382" s="105"/>
      <c r="C5382" s="77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7"/>
      <c r="B5383" s="105"/>
      <c r="C5383" s="77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7"/>
      <c r="B5384" s="105"/>
      <c r="C5384" s="77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7"/>
      <c r="B5385" s="105"/>
      <c r="C5385" s="77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7"/>
      <c r="B5386" s="105"/>
      <c r="C5386" s="77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7"/>
      <c r="B5387" s="105"/>
      <c r="C5387" s="77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7"/>
      <c r="B5388" s="105"/>
      <c r="C5388" s="77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7"/>
      <c r="B5389" s="105"/>
      <c r="C5389" s="77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7"/>
      <c r="B5390" s="105"/>
      <c r="C5390" s="77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7"/>
      <c r="B5391" s="105"/>
      <c r="C5391" s="77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7"/>
      <c r="B5392" s="105"/>
      <c r="C5392" s="77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7"/>
      <c r="B5393" s="105"/>
      <c r="C5393" s="77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7"/>
      <c r="B5394" s="105"/>
      <c r="C5394" s="77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7"/>
      <c r="B5395" s="105"/>
      <c r="C5395" s="77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7"/>
      <c r="B5396" s="105"/>
      <c r="C5396" s="77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7"/>
      <c r="B5397" s="105"/>
      <c r="C5397" s="77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7"/>
      <c r="B5398" s="105"/>
      <c r="C5398" s="77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7"/>
      <c r="B5399" s="105"/>
      <c r="C5399" s="77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7"/>
      <c r="B5400" s="105"/>
      <c r="C5400" s="77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7"/>
      <c r="B5401" s="105"/>
      <c r="C5401" s="77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7"/>
      <c r="B5402" s="105"/>
      <c r="C5402" s="77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7"/>
      <c r="B5403" s="105"/>
      <c r="C5403" s="77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7"/>
      <c r="B5404" s="105"/>
      <c r="C5404" s="77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7"/>
      <c r="B5405" s="105"/>
      <c r="C5405" s="77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7"/>
      <c r="B5406" s="105"/>
      <c r="C5406" s="77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7"/>
      <c r="B5407" s="105"/>
      <c r="C5407" s="77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7"/>
      <c r="B5408" s="105"/>
      <c r="C5408" s="77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7"/>
      <c r="B5409" s="105"/>
      <c r="C5409" s="77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7"/>
      <c r="B5410" s="105"/>
      <c r="C5410" s="77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7"/>
      <c r="B5411" s="105"/>
      <c r="C5411" s="77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7"/>
      <c r="B5412" s="105"/>
      <c r="C5412" s="77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7"/>
      <c r="B5413" s="105"/>
      <c r="C5413" s="77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7"/>
      <c r="B5414" s="105"/>
      <c r="C5414" s="77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7"/>
      <c r="B5415" s="105"/>
      <c r="C5415" s="77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7"/>
      <c r="B5416" s="105"/>
      <c r="C5416" s="77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7"/>
      <c r="B5417" s="105"/>
      <c r="C5417" s="77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7"/>
      <c r="B5418" s="105"/>
      <c r="C5418" s="77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7"/>
      <c r="B5419" s="105"/>
      <c r="C5419" s="77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7"/>
      <c r="B5420" s="105"/>
      <c r="C5420" s="77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7"/>
      <c r="B5421" s="105"/>
      <c r="C5421" s="77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7"/>
      <c r="B5422" s="105"/>
      <c r="C5422" s="77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7"/>
      <c r="B5423" s="105"/>
      <c r="C5423" s="77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7"/>
      <c r="B5424" s="105"/>
      <c r="C5424" s="77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7"/>
      <c r="B5425" s="105"/>
      <c r="C5425" s="77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7"/>
      <c r="B5426" s="105"/>
      <c r="C5426" s="77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7"/>
      <c r="B5427" s="105"/>
      <c r="C5427" s="77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7"/>
      <c r="B5428" s="105"/>
      <c r="C5428" s="77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7"/>
      <c r="B5429" s="105"/>
      <c r="C5429" s="77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7"/>
      <c r="B5430" s="105"/>
      <c r="C5430" s="77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7"/>
      <c r="B5431" s="105"/>
      <c r="C5431" s="77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7"/>
      <c r="B5432" s="105"/>
      <c r="C5432" s="77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7"/>
      <c r="B5433" s="105"/>
      <c r="C5433" s="77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7"/>
      <c r="B5434" s="105"/>
      <c r="C5434" s="77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7"/>
      <c r="B5435" s="105"/>
      <c r="C5435" s="77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7"/>
      <c r="B5436" s="105"/>
      <c r="C5436" s="77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7"/>
      <c r="B5437" s="105"/>
      <c r="C5437" s="77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7"/>
      <c r="B5438" s="105"/>
      <c r="C5438" s="77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7"/>
      <c r="B5439" s="105"/>
      <c r="C5439" s="77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7"/>
      <c r="B5440" s="105"/>
      <c r="C5440" s="77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7"/>
      <c r="B5441" s="105"/>
      <c r="C5441" s="77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7"/>
      <c r="B5442" s="105"/>
      <c r="C5442" s="77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7"/>
      <c r="B5443" s="105"/>
      <c r="C5443" s="77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7"/>
      <c r="B5444" s="105"/>
      <c r="C5444" s="77"/>
      <c r="D5444" s="78"/>
      <c r="E5444" s="12"/>
      <c r="F5444" s="79"/>
      <c r="G5444" s="78"/>
      <c r="H5444" s="80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7"/>
      <c r="B5445" s="105"/>
      <c r="C5445" s="77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7"/>
      <c r="B5446" s="105"/>
      <c r="C5446" s="77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7"/>
      <c r="B5447" s="105"/>
      <c r="C5447" s="77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7"/>
      <c r="B5448" s="105"/>
      <c r="C5448" s="77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7"/>
      <c r="B5449" s="105"/>
      <c r="C5449" s="77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7"/>
      <c r="B5450" s="105"/>
      <c r="C5450" s="77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7"/>
      <c r="B5451" s="105"/>
      <c r="C5451" s="77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7"/>
      <c r="B5452" s="105"/>
      <c r="C5452" s="77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7"/>
      <c r="B5453" s="105"/>
      <c r="C5453" s="77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7"/>
      <c r="B5454" s="105"/>
      <c r="C5454" s="77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7"/>
      <c r="B5455" s="105"/>
      <c r="C5455" s="77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7"/>
      <c r="B5456" s="105"/>
      <c r="C5456" s="77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7"/>
      <c r="B5457" s="105"/>
      <c r="C5457" s="77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7"/>
      <c r="B5458" s="105"/>
      <c r="C5458" s="77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7"/>
      <c r="B5459" s="105"/>
      <c r="C5459" s="77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7"/>
      <c r="B5460" s="105"/>
      <c r="C5460" s="77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7"/>
      <c r="B5461" s="105"/>
      <c r="C5461" s="77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7"/>
      <c r="B5462" s="105"/>
      <c r="C5462" s="77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7"/>
      <c r="B5463" s="105"/>
      <c r="C5463" s="77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7"/>
      <c r="B5464" s="105"/>
      <c r="C5464" s="77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7"/>
      <c r="B5465" s="105"/>
      <c r="C5465" s="77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7"/>
      <c r="B5466" s="105"/>
      <c r="C5466" s="77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7"/>
      <c r="B5467" s="105"/>
      <c r="C5467" s="77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7"/>
      <c r="B5468" s="105"/>
      <c r="C5468" s="77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7"/>
      <c r="B5469" s="105"/>
      <c r="C5469" s="77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7"/>
      <c r="B5470" s="105"/>
      <c r="C5470" s="77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7"/>
      <c r="B5471" s="105"/>
      <c r="C5471" s="77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7"/>
      <c r="B5472" s="105"/>
      <c r="C5472" s="77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7"/>
      <c r="B5473" s="105"/>
      <c r="C5473" s="77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7"/>
      <c r="B5474" s="105"/>
      <c r="C5474" s="77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7"/>
      <c r="B5475" s="105"/>
      <c r="C5475" s="77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7"/>
      <c r="B5476" s="105"/>
      <c r="C5476" s="77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7"/>
      <c r="B5477" s="105"/>
      <c r="C5477" s="77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7"/>
      <c r="B5478" s="105"/>
      <c r="C5478" s="77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7"/>
      <c r="B5479" s="105"/>
      <c r="C5479" s="77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7"/>
      <c r="B5480" s="105"/>
      <c r="C5480" s="77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7"/>
      <c r="B5481" s="105"/>
      <c r="C5481" s="77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7"/>
      <c r="B5482" s="105"/>
      <c r="C5482" s="77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7"/>
      <c r="B5483" s="105"/>
      <c r="C5483" s="77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7"/>
      <c r="B5484" s="105"/>
      <c r="C5484" s="77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7"/>
      <c r="B5485" s="105"/>
      <c r="C5485" s="77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7"/>
      <c r="B5486" s="105"/>
      <c r="C5486" s="77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7"/>
      <c r="B5487" s="105"/>
      <c r="C5487" s="77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7"/>
      <c r="B5488" s="105"/>
      <c r="C5488" s="77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7"/>
      <c r="B5489" s="105"/>
      <c r="C5489" s="77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7"/>
      <c r="B5490" s="105"/>
      <c r="C5490" s="77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7"/>
      <c r="B5491" s="105"/>
      <c r="C5491" s="77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7"/>
      <c r="B5492" s="105"/>
      <c r="C5492" s="77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7"/>
      <c r="B5493" s="105"/>
      <c r="C5493" s="77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7"/>
      <c r="B5494" s="105"/>
      <c r="C5494" s="77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7"/>
      <c r="B5495" s="105"/>
      <c r="C5495" s="77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7"/>
      <c r="B5496" s="105"/>
      <c r="C5496" s="77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7"/>
      <c r="B5497" s="105"/>
      <c r="C5497" s="77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7"/>
      <c r="B5498" s="105"/>
      <c r="C5498" s="77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7"/>
      <c r="B5499" s="105"/>
      <c r="C5499" s="77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7"/>
      <c r="B5500" s="105"/>
      <c r="C5500" s="77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7"/>
      <c r="B5501" s="105"/>
      <c r="C5501" s="77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7"/>
      <c r="B5502" s="105"/>
      <c r="C5502" s="77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7"/>
      <c r="B5503" s="105"/>
      <c r="C5503" s="77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7"/>
      <c r="B5504" s="105"/>
      <c r="C5504" s="77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7"/>
      <c r="B5505" s="105"/>
      <c r="C5505" s="77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7"/>
      <c r="B5506" s="105"/>
      <c r="C5506" s="77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7"/>
      <c r="B5507" s="105"/>
      <c r="C5507" s="77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7"/>
      <c r="B5508" s="105"/>
      <c r="C5508" s="77"/>
      <c r="D5508" s="78"/>
      <c r="E5508" s="12"/>
      <c r="F5508" s="79"/>
      <c r="G5508" s="78"/>
      <c r="H5508" s="80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7"/>
      <c r="B5509" s="105"/>
      <c r="C5509" s="77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7"/>
      <c r="B5510" s="105"/>
      <c r="C5510" s="77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7"/>
      <c r="B5511" s="105"/>
      <c r="C5511" s="77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7"/>
      <c r="B5512" s="105"/>
      <c r="C5512" s="77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7"/>
      <c r="B5513" s="105"/>
      <c r="C5513" s="77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7"/>
      <c r="B5514" s="105"/>
      <c r="C5514" s="77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7"/>
      <c r="B5515" s="105"/>
      <c r="C5515" s="77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7"/>
      <c r="B5516" s="105"/>
      <c r="C5516" s="77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7"/>
      <c r="B5517" s="105"/>
      <c r="C5517" s="77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7"/>
      <c r="B5518" s="105"/>
      <c r="C5518" s="77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7"/>
      <c r="B5519" s="105"/>
      <c r="C5519" s="77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7"/>
      <c r="B5520" s="105"/>
      <c r="C5520" s="77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7"/>
      <c r="B5521" s="105"/>
      <c r="C5521" s="77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7"/>
      <c r="B5522" s="105"/>
      <c r="C5522" s="77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7"/>
      <c r="B5523" s="105"/>
      <c r="C5523" s="77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7"/>
      <c r="B5524" s="105"/>
      <c r="C5524" s="77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7"/>
      <c r="B5525" s="105"/>
      <c r="C5525" s="77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7"/>
      <c r="B5526" s="105"/>
      <c r="C5526" s="77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7"/>
      <c r="B5527" s="105"/>
      <c r="C5527" s="77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7"/>
      <c r="B5528" s="105"/>
      <c r="C5528" s="77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7"/>
      <c r="B5529" s="105"/>
      <c r="C5529" s="77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7"/>
      <c r="B5530" s="105"/>
      <c r="C5530" s="77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7"/>
      <c r="B5531" s="105"/>
      <c r="C5531" s="77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7"/>
      <c r="B5532" s="105"/>
      <c r="C5532" s="77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7"/>
      <c r="B5533" s="105"/>
      <c r="C5533" s="77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7"/>
      <c r="B5534" s="105"/>
      <c r="C5534" s="77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7"/>
      <c r="B5535" s="105"/>
      <c r="C5535" s="77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7"/>
      <c r="B5536" s="105"/>
      <c r="C5536" s="77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7"/>
      <c r="B5537" s="105"/>
      <c r="C5537" s="77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7"/>
      <c r="B5538" s="105"/>
      <c r="C5538" s="77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7"/>
      <c r="B5539" s="105"/>
      <c r="C5539" s="77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7"/>
      <c r="B5540" s="105"/>
      <c r="C5540" s="77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7"/>
      <c r="B5541" s="105"/>
      <c r="C5541" s="77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7"/>
      <c r="B5542" s="105"/>
      <c r="C5542" s="77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7"/>
      <c r="B5543" s="105"/>
      <c r="C5543" s="77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7"/>
      <c r="B5544" s="105"/>
      <c r="C5544" s="77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7"/>
      <c r="B5545" s="105"/>
      <c r="C5545" s="77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7"/>
      <c r="B5546" s="105"/>
      <c r="C5546" s="77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7"/>
      <c r="B5547" s="105"/>
      <c r="C5547" s="77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7"/>
      <c r="B5548" s="105"/>
      <c r="C5548" s="77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7"/>
      <c r="B5549" s="105"/>
      <c r="C5549" s="77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7"/>
      <c r="B5550" s="105"/>
      <c r="C5550" s="77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7"/>
      <c r="B5551" s="105"/>
      <c r="C5551" s="77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7"/>
      <c r="B5552" s="105"/>
      <c r="C5552" s="77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7"/>
      <c r="B5553" s="105"/>
      <c r="C5553" s="77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7"/>
      <c r="B5554" s="105"/>
      <c r="C5554" s="77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7"/>
      <c r="B5555" s="105"/>
      <c r="C5555" s="77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7"/>
      <c r="B5556" s="105"/>
      <c r="C5556" s="77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7"/>
      <c r="B5557" s="105"/>
      <c r="C5557" s="77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7"/>
      <c r="B5558" s="105"/>
      <c r="C5558" s="77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7"/>
      <c r="B5559" s="105"/>
      <c r="C5559" s="77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7"/>
      <c r="B5560" s="105"/>
      <c r="C5560" s="77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7"/>
      <c r="B5561" s="105"/>
      <c r="C5561" s="77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7"/>
      <c r="B5562" s="105"/>
      <c r="C5562" s="77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7"/>
      <c r="B5563" s="105"/>
      <c r="C5563" s="77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7"/>
      <c r="B5564" s="105"/>
      <c r="C5564" s="77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7"/>
      <c r="B5565" s="105"/>
      <c r="C5565" s="77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7"/>
      <c r="B5566" s="105"/>
      <c r="C5566" s="77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7"/>
      <c r="B5567" s="105"/>
      <c r="C5567" s="77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7"/>
      <c r="B5568" s="105"/>
      <c r="C5568" s="77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7"/>
      <c r="B5569" s="105"/>
      <c r="C5569" s="77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7"/>
      <c r="B5570" s="105"/>
      <c r="C5570" s="77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7"/>
      <c r="B5571" s="105"/>
      <c r="C5571" s="77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7"/>
      <c r="B5572" s="105"/>
      <c r="C5572" s="77"/>
      <c r="D5572" s="78"/>
      <c r="E5572" s="12"/>
      <c r="F5572" s="79"/>
      <c r="G5572" s="78"/>
      <c r="H5572" s="80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7"/>
      <c r="B5573" s="105"/>
      <c r="C5573" s="77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7"/>
      <c r="B5574" s="105"/>
      <c r="C5574" s="77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7"/>
      <c r="B5575" s="105"/>
      <c r="C5575" s="77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7"/>
      <c r="B5576" s="105"/>
      <c r="C5576" s="77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7"/>
      <c r="B5577" s="105"/>
      <c r="C5577" s="77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7"/>
      <c r="B5578" s="105"/>
      <c r="C5578" s="77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7"/>
      <c r="B5579" s="105"/>
      <c r="C5579" s="77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7"/>
      <c r="B5580" s="105"/>
      <c r="C5580" s="77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7"/>
      <c r="B5581" s="105"/>
      <c r="C5581" s="77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7"/>
      <c r="B5582" s="105"/>
      <c r="C5582" s="77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7"/>
      <c r="B5583" s="105"/>
      <c r="C5583" s="77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7"/>
      <c r="B5584" s="105"/>
      <c r="C5584" s="77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7"/>
      <c r="B5585" s="105"/>
      <c r="C5585" s="77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7"/>
      <c r="B5586" s="105"/>
      <c r="C5586" s="77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7"/>
      <c r="B5587" s="105"/>
      <c r="C5587" s="77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7"/>
      <c r="B5588" s="105"/>
      <c r="C5588" s="77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7"/>
      <c r="B5589" s="105"/>
      <c r="C5589" s="77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7"/>
      <c r="B5590" s="105"/>
      <c r="C5590" s="77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7"/>
      <c r="B5591" s="105"/>
      <c r="C5591" s="77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7"/>
      <c r="B5592" s="105"/>
      <c r="C5592" s="77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7"/>
      <c r="B5593" s="105"/>
      <c r="C5593" s="77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7"/>
      <c r="B5594" s="105"/>
      <c r="C5594" s="77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7"/>
      <c r="B5595" s="105"/>
      <c r="C5595" s="77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7"/>
      <c r="B5596" s="105"/>
      <c r="C5596" s="77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7"/>
      <c r="B5597" s="105"/>
      <c r="C5597" s="77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7"/>
      <c r="B5598" s="105"/>
      <c r="C5598" s="77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7"/>
      <c r="B5599" s="105"/>
      <c r="C5599" s="77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7"/>
      <c r="B5600" s="105"/>
      <c r="C5600" s="77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7"/>
      <c r="B5601" s="105"/>
      <c r="C5601" s="77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7"/>
      <c r="B5602" s="105"/>
      <c r="C5602" s="77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7"/>
      <c r="B5603" s="105"/>
      <c r="C5603" s="77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7"/>
      <c r="B5604" s="105"/>
      <c r="C5604" s="77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7"/>
      <c r="B5605" s="105"/>
      <c r="C5605" s="77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7"/>
      <c r="B5606" s="105"/>
      <c r="C5606" s="77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7"/>
      <c r="B5607" s="105"/>
      <c r="C5607" s="77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7"/>
      <c r="B5608" s="105"/>
      <c r="C5608" s="77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7"/>
      <c r="B5609" s="105"/>
      <c r="C5609" s="77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7"/>
      <c r="B5610" s="105"/>
      <c r="C5610" s="77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7"/>
      <c r="B5611" s="105"/>
      <c r="C5611" s="77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7"/>
      <c r="B5612" s="105"/>
      <c r="C5612" s="77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7"/>
      <c r="B5613" s="105"/>
      <c r="C5613" s="77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7"/>
      <c r="B5614" s="105"/>
      <c r="C5614" s="77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7"/>
      <c r="B5615" s="105"/>
      <c r="C5615" s="77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7"/>
      <c r="B5616" s="105"/>
      <c r="C5616" s="77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7"/>
      <c r="B5617" s="105"/>
      <c r="C5617" s="77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7"/>
      <c r="B5618" s="105"/>
      <c r="C5618" s="77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7"/>
      <c r="B5619" s="105"/>
      <c r="C5619" s="77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7"/>
      <c r="B5620" s="105"/>
      <c r="C5620" s="77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7"/>
      <c r="B5621" s="105"/>
      <c r="C5621" s="77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7"/>
      <c r="B5622" s="105"/>
      <c r="C5622" s="77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7"/>
      <c r="B5623" s="105"/>
      <c r="C5623" s="77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7"/>
      <c r="B5624" s="105"/>
      <c r="C5624" s="77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7"/>
      <c r="B5625" s="105"/>
      <c r="C5625" s="77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7"/>
      <c r="B5626" s="105"/>
      <c r="C5626" s="77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7"/>
      <c r="B5627" s="105"/>
      <c r="C5627" s="77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7"/>
      <c r="B5628" s="105"/>
      <c r="C5628" s="77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7"/>
      <c r="B5629" s="105"/>
      <c r="C5629" s="77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7"/>
      <c r="B5630" s="105"/>
      <c r="C5630" s="77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7"/>
      <c r="B5631" s="105"/>
      <c r="C5631" s="77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7"/>
      <c r="B5632" s="105"/>
      <c r="C5632" s="77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7"/>
      <c r="B5633" s="105"/>
      <c r="C5633" s="77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7"/>
      <c r="B5634" s="105"/>
      <c r="C5634" s="77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7"/>
      <c r="B5635" s="105"/>
      <c r="C5635" s="77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7"/>
      <c r="B5636" s="105"/>
      <c r="C5636" s="77"/>
      <c r="D5636" s="78"/>
      <c r="E5636" s="12"/>
      <c r="F5636" s="79"/>
      <c r="G5636" s="78"/>
      <c r="H5636" s="80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7"/>
      <c r="B5637" s="105"/>
      <c r="C5637" s="77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7"/>
      <c r="B5638" s="105"/>
      <c r="C5638" s="77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7"/>
      <c r="B5639" s="105"/>
      <c r="C5639" s="77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7"/>
      <c r="B5640" s="105"/>
      <c r="C5640" s="77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7"/>
      <c r="B5641" s="105"/>
      <c r="C5641" s="77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7"/>
      <c r="B5642" s="105"/>
      <c r="C5642" s="77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7"/>
      <c r="B5643" s="105"/>
      <c r="C5643" s="77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7"/>
      <c r="B5644" s="105"/>
      <c r="C5644" s="77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7"/>
      <c r="B5645" s="105"/>
      <c r="C5645" s="77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7"/>
      <c r="B5646" s="105"/>
      <c r="C5646" s="77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7"/>
      <c r="B5647" s="105"/>
      <c r="C5647" s="77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7"/>
      <c r="B5648" s="105"/>
      <c r="C5648" s="77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7"/>
      <c r="B5649" s="105"/>
      <c r="C5649" s="77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7"/>
      <c r="B5650" s="105"/>
      <c r="C5650" s="77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7"/>
      <c r="B5651" s="105"/>
      <c r="C5651" s="77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7"/>
      <c r="B5652" s="105"/>
      <c r="C5652" s="77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7"/>
      <c r="B5653" s="105"/>
      <c r="C5653" s="77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7"/>
      <c r="B5654" s="105"/>
      <c r="C5654" s="77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7"/>
      <c r="B5655" s="105"/>
      <c r="C5655" s="77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7"/>
      <c r="B5656" s="105"/>
      <c r="C5656" s="77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7"/>
      <c r="B5657" s="105"/>
      <c r="C5657" s="77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7"/>
      <c r="B5658" s="105"/>
      <c r="C5658" s="77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7"/>
      <c r="B5659" s="105"/>
      <c r="C5659" s="77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7"/>
      <c r="B5660" s="105"/>
      <c r="C5660" s="77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7"/>
      <c r="B5661" s="105"/>
      <c r="C5661" s="77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7"/>
      <c r="B5662" s="105"/>
      <c r="C5662" s="77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7"/>
      <c r="B5663" s="105"/>
      <c r="C5663" s="77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7"/>
      <c r="B5664" s="105"/>
      <c r="C5664" s="77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7"/>
      <c r="B5665" s="105"/>
      <c r="C5665" s="77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7"/>
      <c r="B5666" s="105"/>
      <c r="C5666" s="77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7"/>
      <c r="B5667" s="105"/>
      <c r="C5667" s="77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7"/>
      <c r="B5668" s="105"/>
      <c r="C5668" s="77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7"/>
      <c r="B5669" s="105"/>
      <c r="C5669" s="77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7"/>
      <c r="B5670" s="105"/>
      <c r="C5670" s="77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7"/>
      <c r="B5671" s="105"/>
      <c r="C5671" s="77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7"/>
      <c r="B5672" s="105"/>
      <c r="C5672" s="77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7"/>
      <c r="B5673" s="105"/>
      <c r="C5673" s="77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7"/>
      <c r="B5674" s="105"/>
      <c r="C5674" s="77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7"/>
      <c r="B5675" s="105"/>
      <c r="C5675" s="77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7"/>
      <c r="B5676" s="105"/>
      <c r="C5676" s="77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7"/>
      <c r="B5677" s="105"/>
      <c r="C5677" s="77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7"/>
      <c r="B5678" s="105"/>
      <c r="C5678" s="77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7"/>
      <c r="B5679" s="105"/>
      <c r="C5679" s="77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7"/>
      <c r="B5680" s="105"/>
      <c r="C5680" s="77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7"/>
      <c r="B5681" s="105"/>
      <c r="C5681" s="77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7"/>
      <c r="B5682" s="105"/>
      <c r="C5682" s="77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7"/>
      <c r="B5683" s="105"/>
      <c r="C5683" s="77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7"/>
      <c r="B5684" s="105"/>
      <c r="C5684" s="77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7"/>
      <c r="B5685" s="105"/>
      <c r="C5685" s="77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7"/>
      <c r="B5686" s="105"/>
      <c r="C5686" s="77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7"/>
      <c r="B5687" s="105"/>
      <c r="C5687" s="77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7"/>
      <c r="B5688" s="105"/>
      <c r="C5688" s="77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7"/>
      <c r="B5689" s="105"/>
      <c r="C5689" s="77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7"/>
      <c r="B5690" s="105"/>
      <c r="C5690" s="77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7"/>
      <c r="B5691" s="105"/>
      <c r="C5691" s="77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7"/>
      <c r="B5692" s="105"/>
      <c r="C5692" s="77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7"/>
      <c r="B5693" s="105"/>
      <c r="C5693" s="77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7"/>
      <c r="B5694" s="105"/>
      <c r="C5694" s="77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7"/>
      <c r="B5695" s="105"/>
      <c r="C5695" s="77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7"/>
      <c r="B5696" s="105"/>
      <c r="C5696" s="77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7"/>
      <c r="B5697" s="105"/>
      <c r="C5697" s="77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7"/>
      <c r="B5698" s="105"/>
      <c r="C5698" s="77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7"/>
      <c r="B5699" s="105"/>
      <c r="C5699" s="77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7"/>
      <c r="B5700" s="105"/>
      <c r="C5700" s="77"/>
      <c r="D5700" s="78"/>
      <c r="E5700" s="12"/>
      <c r="F5700" s="79"/>
      <c r="G5700" s="78"/>
      <c r="H5700" s="80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7"/>
      <c r="B5701" s="105"/>
      <c r="C5701" s="77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7"/>
      <c r="B5702" s="105"/>
      <c r="C5702" s="77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7"/>
      <c r="B5703" s="105"/>
      <c r="C5703" s="77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7"/>
      <c r="B5704" s="105"/>
      <c r="C5704" s="77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7"/>
      <c r="B5705" s="105"/>
      <c r="C5705" s="77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7"/>
      <c r="B5706" s="105"/>
      <c r="C5706" s="77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7"/>
      <c r="B5707" s="105"/>
      <c r="C5707" s="77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7"/>
      <c r="B5708" s="105"/>
      <c r="C5708" s="77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7"/>
      <c r="B5709" s="105"/>
      <c r="C5709" s="77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7"/>
      <c r="B5710" s="105"/>
      <c r="C5710" s="77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7"/>
      <c r="B5711" s="105"/>
      <c r="C5711" s="77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7"/>
      <c r="B5712" s="105"/>
      <c r="C5712" s="77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7"/>
      <c r="B5713" s="105"/>
      <c r="C5713" s="77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7"/>
      <c r="B5714" s="105"/>
      <c r="C5714" s="77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7"/>
      <c r="B5715" s="105"/>
      <c r="C5715" s="77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7"/>
      <c r="B5716" s="105"/>
      <c r="C5716" s="77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7"/>
      <c r="B5717" s="105"/>
      <c r="C5717" s="77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7"/>
      <c r="B5718" s="105"/>
      <c r="C5718" s="77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7"/>
      <c r="B5719" s="105"/>
      <c r="C5719" s="77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7"/>
      <c r="B5720" s="105"/>
      <c r="C5720" s="77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7"/>
      <c r="B5721" s="105"/>
      <c r="C5721" s="77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7"/>
      <c r="B5722" s="105"/>
      <c r="C5722" s="77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7"/>
      <c r="B5723" s="105"/>
      <c r="C5723" s="77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7"/>
      <c r="B5724" s="105"/>
      <c r="C5724" s="77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7"/>
      <c r="B5725" s="105"/>
      <c r="C5725" s="77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7"/>
      <c r="B5726" s="105"/>
      <c r="C5726" s="77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7"/>
      <c r="B5727" s="105"/>
      <c r="C5727" s="77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7"/>
      <c r="B5728" s="105"/>
      <c r="C5728" s="77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7"/>
      <c r="B5729" s="105"/>
      <c r="C5729" s="77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7"/>
      <c r="B5730" s="105"/>
      <c r="C5730" s="77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7"/>
      <c r="B5731" s="105"/>
      <c r="C5731" s="77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7"/>
      <c r="B5732" s="105"/>
      <c r="C5732" s="77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7"/>
      <c r="B5733" s="105"/>
      <c r="C5733" s="77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7"/>
      <c r="B5734" s="105"/>
      <c r="C5734" s="77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7"/>
      <c r="B5735" s="105"/>
      <c r="C5735" s="77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7"/>
      <c r="B5736" s="105"/>
      <c r="C5736" s="77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7"/>
      <c r="B5737" s="105"/>
      <c r="C5737" s="77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7"/>
      <c r="B5738" s="105"/>
      <c r="C5738" s="77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7"/>
      <c r="B5739" s="105"/>
      <c r="C5739" s="77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7"/>
      <c r="B5740" s="105"/>
      <c r="C5740" s="77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7"/>
      <c r="B5741" s="105"/>
      <c r="C5741" s="77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7"/>
      <c r="B5742" s="105"/>
      <c r="C5742" s="77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7"/>
      <c r="B5743" s="105"/>
      <c r="C5743" s="77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7"/>
      <c r="B5744" s="105"/>
      <c r="C5744" s="77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7"/>
      <c r="B5745" s="105"/>
      <c r="C5745" s="77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7"/>
      <c r="B5746" s="105"/>
      <c r="C5746" s="77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7"/>
      <c r="B5747" s="105"/>
      <c r="C5747" s="77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7"/>
      <c r="B5748" s="105"/>
      <c r="C5748" s="77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7"/>
      <c r="B5749" s="105"/>
      <c r="C5749" s="77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7"/>
      <c r="B5750" s="105"/>
      <c r="C5750" s="77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7"/>
      <c r="B5751" s="105"/>
      <c r="C5751" s="77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7"/>
      <c r="B5752" s="105"/>
      <c r="C5752" s="77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7"/>
      <c r="B5753" s="105"/>
      <c r="C5753" s="77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7"/>
      <c r="B5754" s="105"/>
      <c r="C5754" s="77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7"/>
      <c r="B5755" s="105"/>
      <c r="C5755" s="77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7"/>
      <c r="B5756" s="105"/>
      <c r="C5756" s="77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7"/>
      <c r="B5757" s="105"/>
      <c r="C5757" s="77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7"/>
      <c r="B5758" s="105"/>
      <c r="C5758" s="77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7"/>
      <c r="B5759" s="105"/>
      <c r="C5759" s="77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7"/>
      <c r="B5760" s="105"/>
      <c r="C5760" s="77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7"/>
      <c r="B5761" s="105"/>
      <c r="C5761" s="77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7"/>
      <c r="B5762" s="105"/>
      <c r="C5762" s="77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7"/>
      <c r="B5763" s="105"/>
      <c r="C5763" s="77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7"/>
      <c r="B5764" s="105"/>
      <c r="C5764" s="77"/>
      <c r="D5764" s="78"/>
      <c r="E5764" s="12"/>
      <c r="F5764" s="79"/>
      <c r="G5764" s="78"/>
      <c r="H5764" s="80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7"/>
      <c r="B5765" s="105"/>
      <c r="C5765" s="77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7"/>
      <c r="B5766" s="105"/>
      <c r="C5766" s="77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7"/>
      <c r="B5767" s="105"/>
      <c r="C5767" s="77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7"/>
      <c r="B5768" s="105"/>
      <c r="C5768" s="77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7"/>
      <c r="B5769" s="105"/>
      <c r="C5769" s="77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7"/>
      <c r="B5770" s="105"/>
      <c r="C5770" s="77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7"/>
      <c r="B5771" s="105"/>
      <c r="C5771" s="77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7"/>
      <c r="B5772" s="105"/>
      <c r="C5772" s="77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7"/>
      <c r="B5773" s="105"/>
      <c r="C5773" s="77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7"/>
      <c r="B5774" s="105"/>
      <c r="C5774" s="77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7"/>
      <c r="B5775" s="105"/>
      <c r="C5775" s="77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7"/>
      <c r="B5776" s="105"/>
      <c r="C5776" s="77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7"/>
      <c r="B5777" s="105"/>
      <c r="C5777" s="77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7"/>
      <c r="B5778" s="105"/>
      <c r="C5778" s="77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7"/>
      <c r="B5779" s="105"/>
      <c r="C5779" s="77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7"/>
      <c r="B5780" s="105"/>
      <c r="C5780" s="77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7"/>
      <c r="B5781" s="105"/>
      <c r="C5781" s="77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7"/>
      <c r="B5782" s="105"/>
      <c r="C5782" s="77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7"/>
      <c r="B5783" s="105"/>
      <c r="C5783" s="77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7"/>
      <c r="B5784" s="105"/>
      <c r="C5784" s="77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7"/>
      <c r="B5785" s="105"/>
      <c r="C5785" s="77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7"/>
      <c r="B5786" s="105"/>
      <c r="C5786" s="77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7"/>
      <c r="B5787" s="105"/>
      <c r="C5787" s="77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7"/>
      <c r="B5788" s="105"/>
      <c r="C5788" s="77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7"/>
      <c r="B5789" s="105"/>
      <c r="C5789" s="77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7"/>
      <c r="B5790" s="105"/>
      <c r="C5790" s="77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7"/>
      <c r="B5791" s="105"/>
      <c r="C5791" s="77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7"/>
      <c r="B5792" s="105"/>
      <c r="C5792" s="77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7"/>
      <c r="B5793" s="105"/>
      <c r="C5793" s="77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7"/>
      <c r="B5794" s="105"/>
      <c r="C5794" s="77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7"/>
      <c r="B5795" s="105"/>
      <c r="C5795" s="77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7"/>
      <c r="B5796" s="105"/>
      <c r="C5796" s="77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7"/>
      <c r="B5797" s="105"/>
      <c r="C5797" s="77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7"/>
      <c r="B5798" s="105"/>
      <c r="C5798" s="77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7"/>
      <c r="B5799" s="105"/>
      <c r="C5799" s="77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7"/>
      <c r="B5800" s="105"/>
      <c r="C5800" s="77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7"/>
      <c r="B5801" s="105"/>
      <c r="C5801" s="77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7"/>
      <c r="B5802" s="105"/>
      <c r="C5802" s="77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7"/>
      <c r="B5803" s="105"/>
      <c r="C5803" s="77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7"/>
      <c r="B5804" s="105"/>
      <c r="C5804" s="77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7"/>
      <c r="B5805" s="105"/>
      <c r="C5805" s="77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7"/>
      <c r="B5806" s="105"/>
      <c r="C5806" s="77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7"/>
      <c r="B5807" s="105"/>
      <c r="C5807" s="77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7"/>
      <c r="B5808" s="105"/>
      <c r="C5808" s="77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7"/>
      <c r="B5809" s="105"/>
      <c r="C5809" s="77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7"/>
      <c r="B5810" s="105"/>
      <c r="C5810" s="77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7"/>
      <c r="B5811" s="105"/>
      <c r="C5811" s="77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7"/>
      <c r="B5812" s="105"/>
      <c r="C5812" s="77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7"/>
      <c r="B5813" s="105"/>
      <c r="C5813" s="77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7"/>
      <c r="B5814" s="105"/>
      <c r="C5814" s="77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7"/>
      <c r="B5815" s="105"/>
      <c r="C5815" s="77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7"/>
      <c r="B5816" s="105"/>
      <c r="C5816" s="77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7"/>
      <c r="B5817" s="105"/>
      <c r="C5817" s="77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7"/>
      <c r="B5818" s="105"/>
      <c r="C5818" s="77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7"/>
      <c r="B5819" s="105"/>
      <c r="C5819" s="77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7"/>
      <c r="B5820" s="105"/>
      <c r="C5820" s="77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7"/>
      <c r="B5821" s="105"/>
      <c r="C5821" s="77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7"/>
      <c r="B5822" s="105"/>
      <c r="C5822" s="77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7"/>
      <c r="B5823" s="105"/>
      <c r="C5823" s="77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7"/>
      <c r="B5824" s="105"/>
      <c r="C5824" s="77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7"/>
      <c r="B5825" s="105"/>
      <c r="C5825" s="77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7"/>
      <c r="B5826" s="105"/>
      <c r="C5826" s="77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7"/>
      <c r="B5827" s="105"/>
      <c r="C5827" s="77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7"/>
      <c r="B5828" s="105"/>
      <c r="C5828" s="77"/>
      <c r="D5828" s="78"/>
      <c r="E5828" s="12"/>
      <c r="F5828" s="79"/>
      <c r="G5828" s="78"/>
      <c r="H5828" s="80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7"/>
      <c r="B5829" s="105"/>
      <c r="C5829" s="77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7"/>
      <c r="B5830" s="105"/>
      <c r="C5830" s="77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7"/>
      <c r="B5831" s="105"/>
      <c r="C5831" s="77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7"/>
      <c r="B5832" s="105"/>
      <c r="C5832" s="77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7"/>
      <c r="B5833" s="105"/>
      <c r="C5833" s="77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7"/>
      <c r="B5834" s="105"/>
      <c r="C5834" s="77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7"/>
      <c r="B5835" s="105"/>
      <c r="C5835" s="77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7"/>
      <c r="B5836" s="105"/>
      <c r="C5836" s="77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7"/>
      <c r="B5837" s="105"/>
      <c r="C5837" s="77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7"/>
      <c r="B5838" s="105"/>
      <c r="C5838" s="77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7"/>
      <c r="B5839" s="105"/>
      <c r="C5839" s="77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7"/>
      <c r="B5840" s="105"/>
      <c r="C5840" s="77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7"/>
      <c r="B5841" s="105"/>
      <c r="C5841" s="77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7"/>
      <c r="B5842" s="105"/>
      <c r="C5842" s="77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7"/>
      <c r="B5843" s="105"/>
      <c r="C5843" s="77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7"/>
      <c r="B5844" s="105"/>
      <c r="C5844" s="77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7"/>
      <c r="B5845" s="105"/>
      <c r="C5845" s="77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7"/>
      <c r="B5846" s="105"/>
      <c r="C5846" s="77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7"/>
      <c r="B5847" s="105"/>
      <c r="C5847" s="77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7"/>
      <c r="B5848" s="105"/>
      <c r="C5848" s="77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7"/>
      <c r="B5849" s="105"/>
      <c r="C5849" s="77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7"/>
      <c r="B5850" s="105"/>
      <c r="C5850" s="77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7"/>
      <c r="B5851" s="105"/>
      <c r="C5851" s="77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7"/>
      <c r="B5852" s="105"/>
      <c r="C5852" s="77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7"/>
      <c r="B5853" s="105"/>
      <c r="C5853" s="77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7"/>
      <c r="B5854" s="105"/>
      <c r="C5854" s="77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7"/>
      <c r="B5855" s="105"/>
      <c r="C5855" s="77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7"/>
      <c r="B5856" s="105"/>
      <c r="C5856" s="77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7"/>
      <c r="B5857" s="105"/>
      <c r="C5857" s="77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7"/>
      <c r="B5858" s="105"/>
      <c r="C5858" s="77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7"/>
      <c r="B5859" s="105"/>
      <c r="C5859" s="77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7"/>
      <c r="B5860" s="105"/>
      <c r="C5860" s="77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7"/>
      <c r="B5861" s="105"/>
      <c r="C5861" s="77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7"/>
      <c r="B5862" s="105"/>
      <c r="C5862" s="77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7"/>
      <c r="B5863" s="105"/>
      <c r="C5863" s="77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7"/>
      <c r="B5864" s="105"/>
      <c r="C5864" s="77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7"/>
      <c r="B5865" s="105"/>
      <c r="C5865" s="77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7"/>
      <c r="B5866" s="105"/>
      <c r="C5866" s="77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7"/>
      <c r="B5867" s="105"/>
      <c r="C5867" s="77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7"/>
      <c r="B5868" s="105"/>
      <c r="C5868" s="77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7"/>
      <c r="B5869" s="105"/>
      <c r="C5869" s="77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7"/>
      <c r="B5870" s="105"/>
      <c r="C5870" s="77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7"/>
      <c r="B5871" s="105"/>
      <c r="C5871" s="77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7"/>
      <c r="B5872" s="105"/>
      <c r="C5872" s="77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7"/>
      <c r="B5873" s="105"/>
      <c r="C5873" s="77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7"/>
      <c r="B5874" s="105"/>
      <c r="C5874" s="77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7"/>
      <c r="B5875" s="105"/>
      <c r="C5875" s="77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7"/>
      <c r="B5876" s="105"/>
      <c r="C5876" s="77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7"/>
      <c r="B5877" s="105"/>
      <c r="C5877" s="77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7"/>
      <c r="B5878" s="105"/>
      <c r="C5878" s="77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7"/>
      <c r="B5879" s="105"/>
      <c r="C5879" s="77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7"/>
      <c r="B5880" s="105"/>
      <c r="C5880" s="77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7"/>
      <c r="B5881" s="105"/>
      <c r="C5881" s="77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7"/>
      <c r="B5882" s="105"/>
      <c r="C5882" s="77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7"/>
      <c r="B5883" s="105"/>
      <c r="C5883" s="77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7"/>
      <c r="B5884" s="105"/>
      <c r="C5884" s="77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7"/>
      <c r="B5885" s="105"/>
      <c r="C5885" s="77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7"/>
      <c r="B5886" s="105"/>
      <c r="C5886" s="77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7"/>
      <c r="B5887" s="105"/>
      <c r="C5887" s="77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7"/>
      <c r="B5888" s="105"/>
      <c r="C5888" s="77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7"/>
      <c r="B5889" s="105"/>
      <c r="C5889" s="77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7"/>
      <c r="B5890" s="105"/>
      <c r="C5890" s="77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7"/>
      <c r="B5891" s="105"/>
      <c r="C5891" s="77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7"/>
      <c r="B5892" s="105"/>
      <c r="C5892" s="77"/>
      <c r="D5892" s="78"/>
      <c r="E5892" s="12"/>
      <c r="F5892" s="79"/>
      <c r="G5892" s="78"/>
      <c r="H5892" s="80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7"/>
      <c r="B5893" s="105"/>
      <c r="C5893" s="77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7"/>
      <c r="B5894" s="105"/>
      <c r="C5894" s="77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7"/>
      <c r="B5895" s="105"/>
      <c r="C5895" s="77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7"/>
      <c r="B5896" s="105"/>
      <c r="C5896" s="77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7"/>
      <c r="B5897" s="105"/>
      <c r="C5897" s="77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7"/>
      <c r="B5898" s="105"/>
      <c r="C5898" s="77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7"/>
      <c r="B5899" s="105"/>
      <c r="C5899" s="77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7"/>
      <c r="B5900" s="105"/>
      <c r="C5900" s="77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7"/>
      <c r="B5901" s="105"/>
      <c r="C5901" s="77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7"/>
      <c r="B5902" s="105"/>
      <c r="C5902" s="77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7"/>
      <c r="B5903" s="105"/>
      <c r="C5903" s="77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7"/>
      <c r="B5904" s="105"/>
      <c r="C5904" s="77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7"/>
      <c r="B5905" s="105"/>
      <c r="C5905" s="77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7"/>
      <c r="B5906" s="105"/>
      <c r="C5906" s="77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7"/>
      <c r="B5907" s="105"/>
      <c r="C5907" s="77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7"/>
      <c r="B5908" s="105"/>
      <c r="C5908" s="77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7"/>
      <c r="B5909" s="105"/>
      <c r="C5909" s="77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7"/>
      <c r="B5910" s="105"/>
      <c r="C5910" s="77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7"/>
      <c r="B5911" s="105"/>
      <c r="C5911" s="77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7"/>
      <c r="B5912" s="105"/>
      <c r="C5912" s="77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7"/>
      <c r="B5913" s="105"/>
      <c r="C5913" s="77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7"/>
      <c r="B5914" s="105"/>
      <c r="C5914" s="77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7"/>
      <c r="B5915" s="105"/>
      <c r="C5915" s="77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7"/>
      <c r="B5916" s="105"/>
      <c r="C5916" s="77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7"/>
      <c r="B5917" s="105"/>
      <c r="C5917" s="77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7"/>
      <c r="B5918" s="105"/>
      <c r="C5918" s="77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7"/>
      <c r="B5919" s="105"/>
      <c r="C5919" s="77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7"/>
      <c r="B5920" s="105"/>
      <c r="C5920" s="77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7"/>
      <c r="B5921" s="105"/>
      <c r="C5921" s="77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7"/>
      <c r="B5922" s="105"/>
      <c r="C5922" s="77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7"/>
      <c r="B5923" s="105"/>
      <c r="C5923" s="77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7"/>
      <c r="B5924" s="105"/>
      <c r="C5924" s="77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7"/>
      <c r="B5925" s="105"/>
      <c r="C5925" s="77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7"/>
      <c r="B5926" s="105"/>
      <c r="C5926" s="77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7"/>
      <c r="B5927" s="105"/>
      <c r="C5927" s="77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7"/>
      <c r="B5928" s="105"/>
      <c r="C5928" s="77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7"/>
      <c r="B5929" s="105"/>
      <c r="C5929" s="77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7"/>
      <c r="B5930" s="105"/>
      <c r="C5930" s="77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7"/>
      <c r="B5931" s="105"/>
      <c r="C5931" s="77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7"/>
      <c r="B5932" s="105"/>
      <c r="C5932" s="77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7"/>
      <c r="B5933" s="105"/>
      <c r="C5933" s="77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7"/>
      <c r="B5934" s="105"/>
      <c r="C5934" s="77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7"/>
      <c r="B5935" s="105"/>
      <c r="C5935" s="77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7"/>
      <c r="B5936" s="105"/>
      <c r="C5936" s="77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7"/>
      <c r="B5937" s="105"/>
      <c r="C5937" s="77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7"/>
      <c r="B5938" s="105"/>
      <c r="C5938" s="77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7"/>
      <c r="B5939" s="105"/>
      <c r="C5939" s="77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7"/>
      <c r="B5940" s="105"/>
      <c r="C5940" s="77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7"/>
      <c r="B5941" s="105"/>
      <c r="C5941" s="77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7"/>
      <c r="B5942" s="105"/>
      <c r="C5942" s="77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7"/>
      <c r="B5943" s="105"/>
      <c r="C5943" s="77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7"/>
      <c r="B5944" s="105"/>
      <c r="C5944" s="77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7"/>
      <c r="B5945" s="105"/>
      <c r="C5945" s="77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7"/>
      <c r="B5946" s="105"/>
      <c r="C5946" s="77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7"/>
      <c r="B5947" s="105"/>
      <c r="C5947" s="77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7"/>
      <c r="B5948" s="105"/>
      <c r="C5948" s="77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7"/>
      <c r="B5949" s="105"/>
      <c r="C5949" s="77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7"/>
      <c r="B5950" s="105"/>
      <c r="C5950" s="77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7"/>
      <c r="B5951" s="105"/>
      <c r="C5951" s="77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7"/>
      <c r="B5952" s="105"/>
      <c r="C5952" s="77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7"/>
      <c r="B5953" s="105"/>
      <c r="C5953" s="77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7"/>
      <c r="B5954" s="105"/>
      <c r="C5954" s="77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7"/>
      <c r="B5955" s="105"/>
      <c r="C5955" s="77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7"/>
      <c r="B5956" s="105"/>
      <c r="C5956" s="77"/>
      <c r="D5956" s="78"/>
      <c r="E5956" s="12"/>
      <c r="F5956" s="79"/>
      <c r="G5956" s="78"/>
      <c r="H5956" s="80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7"/>
      <c r="B5957" s="105"/>
      <c r="C5957" s="77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7"/>
      <c r="B5958" s="105"/>
      <c r="C5958" s="77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7"/>
      <c r="B5959" s="105"/>
      <c r="C5959" s="77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7"/>
      <c r="B5960" s="105"/>
      <c r="C5960" s="77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7"/>
      <c r="B5961" s="105"/>
      <c r="C5961" s="77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7"/>
      <c r="B5962" s="105"/>
      <c r="C5962" s="77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7"/>
      <c r="B5963" s="105"/>
      <c r="C5963" s="77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7"/>
      <c r="B5964" s="105"/>
      <c r="C5964" s="77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7"/>
      <c r="B5965" s="105"/>
      <c r="C5965" s="77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7"/>
      <c r="B5966" s="105"/>
      <c r="C5966" s="77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7"/>
      <c r="B5967" s="105"/>
      <c r="C5967" s="77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7"/>
      <c r="B5968" s="105"/>
      <c r="C5968" s="77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7"/>
      <c r="B5969" s="105"/>
      <c r="C5969" s="77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7"/>
      <c r="B5970" s="105"/>
      <c r="C5970" s="77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7"/>
      <c r="B5971" s="105"/>
      <c r="C5971" s="77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7"/>
      <c r="B5972" s="105"/>
      <c r="C5972" s="77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7"/>
      <c r="B5973" s="105"/>
      <c r="C5973" s="77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7"/>
      <c r="B5974" s="105"/>
      <c r="C5974" s="77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7"/>
      <c r="B5975" s="105"/>
      <c r="C5975" s="77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7"/>
      <c r="B5976" s="105"/>
      <c r="C5976" s="77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7"/>
      <c r="B5977" s="105"/>
      <c r="C5977" s="77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7"/>
      <c r="B5978" s="105"/>
      <c r="C5978" s="77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7"/>
      <c r="B5979" s="105"/>
      <c r="C5979" s="77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7"/>
      <c r="B5980" s="105"/>
      <c r="C5980" s="77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7"/>
      <c r="B5981" s="105"/>
      <c r="C5981" s="77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7"/>
      <c r="B5982" s="105"/>
      <c r="C5982" s="77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7"/>
      <c r="B5983" s="105"/>
      <c r="C5983" s="77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7"/>
      <c r="B5984" s="105"/>
      <c r="C5984" s="77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7"/>
      <c r="B5985" s="105"/>
      <c r="C5985" s="77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7"/>
      <c r="B5986" s="105"/>
      <c r="C5986" s="77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7"/>
      <c r="B5987" s="105"/>
      <c r="C5987" s="77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7"/>
      <c r="B5988" s="105"/>
      <c r="C5988" s="77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7"/>
      <c r="B5989" s="105"/>
      <c r="C5989" s="77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7"/>
      <c r="B5990" s="105"/>
      <c r="C5990" s="77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7"/>
      <c r="B5991" s="105"/>
      <c r="C5991" s="77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7"/>
      <c r="B5992" s="105"/>
      <c r="C5992" s="77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7"/>
      <c r="B5993" s="105"/>
      <c r="C5993" s="77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7"/>
      <c r="B5994" s="105"/>
      <c r="C5994" s="77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7"/>
      <c r="B5995" s="105"/>
      <c r="C5995" s="77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7"/>
      <c r="B5996" s="105"/>
      <c r="C5996" s="77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7"/>
      <c r="B5997" s="105"/>
      <c r="C5997" s="77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7"/>
      <c r="B5998" s="105"/>
      <c r="C5998" s="77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7"/>
      <c r="B5999" s="105"/>
      <c r="C5999" s="77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7"/>
      <c r="B6000" s="105"/>
      <c r="C6000" s="77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7"/>
      <c r="B6001" s="105"/>
      <c r="C6001" s="77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7"/>
      <c r="B6002" s="105"/>
      <c r="C6002" s="77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7"/>
      <c r="B6003" s="105"/>
      <c r="C6003" s="77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7"/>
      <c r="B6004" s="105"/>
      <c r="C6004" s="77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7"/>
      <c r="B6005" s="105"/>
      <c r="C6005" s="77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7"/>
      <c r="B6006" s="105"/>
      <c r="C6006" s="77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7"/>
      <c r="B6007" s="105"/>
      <c r="C6007" s="77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7"/>
      <c r="B6008" s="105"/>
      <c r="C6008" s="77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7"/>
      <c r="B6009" s="105"/>
      <c r="C6009" s="77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7"/>
      <c r="B6010" s="105"/>
      <c r="C6010" s="77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7"/>
      <c r="B6011" s="105"/>
      <c r="C6011" s="77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7"/>
      <c r="B6012" s="105"/>
      <c r="C6012" s="77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7"/>
      <c r="B6013" s="105"/>
      <c r="C6013" s="77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7"/>
      <c r="B6014" s="105"/>
      <c r="C6014" s="77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7"/>
      <c r="B6015" s="105"/>
      <c r="C6015" s="77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7"/>
      <c r="B6016" s="105"/>
      <c r="C6016" s="77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7"/>
      <c r="B6017" s="105"/>
      <c r="C6017" s="77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7"/>
      <c r="B6018" s="105"/>
      <c r="C6018" s="77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7"/>
      <c r="B6019" s="105"/>
      <c r="C6019" s="77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7"/>
      <c r="B6020" s="105"/>
      <c r="C6020" s="77"/>
      <c r="D6020" s="78"/>
      <c r="E6020" s="12"/>
      <c r="F6020" s="79"/>
      <c r="G6020" s="78"/>
      <c r="H6020" s="80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7"/>
      <c r="B6021" s="105"/>
      <c r="C6021" s="77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7"/>
      <c r="B6022" s="105"/>
      <c r="C6022" s="77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7"/>
      <c r="B6023" s="105"/>
      <c r="C6023" s="77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7"/>
      <c r="B6024" s="105"/>
      <c r="C6024" s="77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7"/>
      <c r="B6025" s="105"/>
      <c r="C6025" s="77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7"/>
      <c r="B6026" s="105"/>
      <c r="C6026" s="77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7"/>
      <c r="B6027" s="105"/>
      <c r="C6027" s="77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7"/>
      <c r="B6028" s="105"/>
      <c r="C6028" s="77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7"/>
      <c r="B6029" s="105"/>
      <c r="C6029" s="77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7"/>
      <c r="B6030" s="105"/>
      <c r="C6030" s="77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7"/>
      <c r="B6031" s="105"/>
      <c r="C6031" s="77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7"/>
      <c r="B6032" s="105"/>
      <c r="C6032" s="77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7"/>
      <c r="B6033" s="105"/>
      <c r="C6033" s="77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7"/>
      <c r="B6034" s="105"/>
      <c r="C6034" s="77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7"/>
      <c r="B6035" s="105"/>
      <c r="C6035" s="77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7"/>
      <c r="B6036" s="105"/>
      <c r="C6036" s="77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7"/>
      <c r="B6037" s="105"/>
      <c r="C6037" s="77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7"/>
      <c r="B6038" s="105"/>
      <c r="C6038" s="77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7"/>
      <c r="B6039" s="105"/>
      <c r="C6039" s="77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7"/>
      <c r="B6040" s="105"/>
      <c r="C6040" s="77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7"/>
      <c r="B6041" s="105"/>
      <c r="C6041" s="77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7"/>
      <c r="B6042" s="105"/>
      <c r="C6042" s="77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7"/>
      <c r="B6043" s="105"/>
      <c r="C6043" s="77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7"/>
      <c r="B6044" s="105"/>
      <c r="C6044" s="77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7"/>
      <c r="B6045" s="105"/>
      <c r="C6045" s="77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7"/>
      <c r="B6046" s="105"/>
      <c r="C6046" s="77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7"/>
      <c r="B6047" s="105"/>
      <c r="C6047" s="77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7"/>
      <c r="B6048" s="105"/>
      <c r="C6048" s="77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7"/>
      <c r="B6049" s="105"/>
      <c r="C6049" s="77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7"/>
      <c r="B6050" s="105"/>
      <c r="C6050" s="77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7"/>
      <c r="B6051" s="105"/>
      <c r="C6051" s="77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7"/>
      <c r="B6052" s="105"/>
      <c r="C6052" s="77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7"/>
      <c r="B6053" s="105"/>
      <c r="C6053" s="77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7"/>
      <c r="B6054" s="105"/>
      <c r="C6054" s="77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7"/>
      <c r="B6055" s="105"/>
      <c r="C6055" s="77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7"/>
      <c r="B6056" s="105"/>
      <c r="C6056" s="77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7"/>
      <c r="B6057" s="105"/>
      <c r="C6057" s="77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7"/>
      <c r="B6058" s="105"/>
      <c r="C6058" s="77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7"/>
      <c r="B6059" s="105"/>
      <c r="C6059" s="77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7"/>
      <c r="B6060" s="105"/>
      <c r="C6060" s="77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7"/>
      <c r="B6061" s="105"/>
      <c r="C6061" s="77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7"/>
      <c r="B6062" s="105"/>
      <c r="C6062" s="77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7"/>
      <c r="B6063" s="105"/>
      <c r="C6063" s="77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7"/>
      <c r="B6064" s="105"/>
      <c r="C6064" s="77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7"/>
      <c r="B6065" s="105"/>
      <c r="C6065" s="77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7"/>
      <c r="B6066" s="105"/>
      <c r="C6066" s="77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7"/>
      <c r="B6067" s="105"/>
      <c r="C6067" s="77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7"/>
      <c r="B6068" s="105"/>
      <c r="C6068" s="77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7"/>
      <c r="B6069" s="105"/>
      <c r="C6069" s="77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7"/>
      <c r="B6070" s="105"/>
      <c r="C6070" s="77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7"/>
      <c r="B6071" s="105"/>
      <c r="C6071" s="77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7"/>
      <c r="B6072" s="105"/>
      <c r="C6072" s="77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7"/>
      <c r="B6073" s="105"/>
      <c r="C6073" s="77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7"/>
      <c r="B6074" s="105"/>
      <c r="C6074" s="77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7"/>
      <c r="B6075" s="105"/>
      <c r="C6075" s="77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7"/>
      <c r="B6076" s="105"/>
      <c r="C6076" s="77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7"/>
      <c r="B6077" s="105"/>
      <c r="C6077" s="77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7"/>
      <c r="B6078" s="105"/>
      <c r="C6078" s="77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7"/>
      <c r="B6079" s="105"/>
      <c r="C6079" s="77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7"/>
      <c r="B6080" s="105"/>
      <c r="C6080" s="77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7"/>
      <c r="B6081" s="105"/>
      <c r="C6081" s="77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7"/>
      <c r="B6082" s="105"/>
      <c r="C6082" s="77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7"/>
      <c r="B6083" s="105"/>
      <c r="C6083" s="77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7"/>
      <c r="B6084" s="105"/>
      <c r="C6084" s="77"/>
      <c r="D6084" s="78"/>
      <c r="E6084" s="12"/>
      <c r="F6084" s="79"/>
      <c r="G6084" s="78"/>
      <c r="H6084" s="80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7"/>
      <c r="B6085" s="105"/>
      <c r="C6085" s="77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7"/>
      <c r="B6086" s="105"/>
      <c r="C6086" s="77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7"/>
      <c r="B6087" s="105"/>
      <c r="C6087" s="77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7"/>
      <c r="B6088" s="105"/>
      <c r="C6088" s="77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7"/>
      <c r="B6089" s="105"/>
      <c r="C6089" s="77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7"/>
      <c r="B6090" s="105"/>
      <c r="C6090" s="77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7"/>
      <c r="B6091" s="105"/>
      <c r="C6091" s="77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7"/>
      <c r="B6092" s="105"/>
      <c r="C6092" s="77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7"/>
      <c r="B6093" s="105"/>
      <c r="C6093" s="77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7"/>
      <c r="B6094" s="105"/>
      <c r="C6094" s="77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7"/>
      <c r="B6095" s="105"/>
      <c r="C6095" s="77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7"/>
      <c r="B6096" s="105"/>
      <c r="C6096" s="77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7"/>
      <c r="B6097" s="105"/>
      <c r="C6097" s="77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7"/>
      <c r="B6098" s="105"/>
      <c r="C6098" s="77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7"/>
      <c r="B6099" s="105"/>
      <c r="C6099" s="77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7"/>
      <c r="B6100" s="105"/>
      <c r="C6100" s="77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7"/>
      <c r="B6101" s="105"/>
      <c r="C6101" s="77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7"/>
      <c r="B6102" s="105"/>
      <c r="C6102" s="77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7"/>
      <c r="B6103" s="105"/>
      <c r="C6103" s="77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7"/>
      <c r="B6104" s="105"/>
      <c r="C6104" s="77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7"/>
      <c r="B6105" s="105"/>
      <c r="C6105" s="77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7"/>
      <c r="B6106" s="105"/>
      <c r="C6106" s="77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7"/>
      <c r="B6107" s="105"/>
      <c r="C6107" s="77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7"/>
      <c r="B6108" s="105"/>
      <c r="C6108" s="77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7"/>
      <c r="B6109" s="105"/>
      <c r="C6109" s="77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7"/>
      <c r="B6110" s="105"/>
      <c r="C6110" s="77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7"/>
      <c r="B6111" s="105"/>
      <c r="C6111" s="77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7"/>
      <c r="B6112" s="105"/>
      <c r="C6112" s="77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7"/>
      <c r="B6113" s="105"/>
      <c r="C6113" s="77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7"/>
      <c r="B6114" s="105"/>
      <c r="C6114" s="77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7"/>
      <c r="B6115" s="105"/>
      <c r="C6115" s="77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7"/>
      <c r="B6116" s="105"/>
      <c r="C6116" s="77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7"/>
      <c r="B6117" s="105"/>
      <c r="C6117" s="77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7"/>
      <c r="B6118" s="105"/>
      <c r="C6118" s="77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7"/>
      <c r="B6119" s="105"/>
      <c r="C6119" s="77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7"/>
      <c r="B6120" s="105"/>
      <c r="C6120" s="77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7"/>
      <c r="B6121" s="105"/>
      <c r="C6121" s="77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7"/>
      <c r="B6122" s="105"/>
      <c r="C6122" s="77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7"/>
      <c r="B6123" s="105"/>
      <c r="C6123" s="77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7"/>
      <c r="B6124" s="105"/>
      <c r="C6124" s="77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7"/>
      <c r="B6125" s="105"/>
      <c r="C6125" s="77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7"/>
      <c r="B6126" s="105"/>
      <c r="C6126" s="77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7"/>
      <c r="B6127" s="105"/>
      <c r="C6127" s="77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7"/>
      <c r="B6128" s="105"/>
      <c r="C6128" s="77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7"/>
      <c r="B6129" s="105"/>
      <c r="C6129" s="77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7"/>
      <c r="B6130" s="105"/>
      <c r="C6130" s="77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7"/>
      <c r="B6131" s="105"/>
      <c r="C6131" s="77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7"/>
      <c r="B6132" s="105"/>
      <c r="C6132" s="77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7"/>
      <c r="B6133" s="105"/>
      <c r="C6133" s="77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7"/>
      <c r="B6134" s="105"/>
      <c r="C6134" s="77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7"/>
      <c r="B6135" s="105"/>
      <c r="C6135" s="77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7"/>
      <c r="B6136" s="105"/>
      <c r="C6136" s="77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7"/>
      <c r="B6137" s="105"/>
      <c r="C6137" s="77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7"/>
      <c r="B6138" s="105"/>
      <c r="C6138" s="77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7"/>
      <c r="B6139" s="105"/>
      <c r="C6139" s="77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7"/>
      <c r="B6140" s="105"/>
      <c r="C6140" s="77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7"/>
      <c r="B6141" s="105"/>
      <c r="C6141" s="77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7"/>
      <c r="B6142" s="105"/>
      <c r="C6142" s="77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7"/>
      <c r="B6143" s="105"/>
      <c r="C6143" s="77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7"/>
      <c r="B6144" s="105"/>
      <c r="C6144" s="77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7"/>
      <c r="B6145" s="105"/>
      <c r="C6145" s="77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7"/>
      <c r="B6146" s="105"/>
      <c r="C6146" s="77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7"/>
      <c r="B6147" s="105"/>
      <c r="C6147" s="77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7"/>
      <c r="B6148" s="105"/>
      <c r="C6148" s="77"/>
      <c r="D6148" s="78"/>
      <c r="E6148" s="12"/>
      <c r="F6148" s="79"/>
      <c r="G6148" s="78"/>
      <c r="H6148" s="80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7"/>
      <c r="B6149" s="105"/>
      <c r="C6149" s="77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7"/>
      <c r="B6150" s="105"/>
      <c r="C6150" s="77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7"/>
      <c r="B6151" s="105"/>
      <c r="C6151" s="77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7"/>
      <c r="B6152" s="105"/>
      <c r="C6152" s="77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7"/>
      <c r="B6153" s="105"/>
      <c r="C6153" s="77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7"/>
      <c r="B6154" s="105"/>
      <c r="C6154" s="77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7"/>
      <c r="B6155" s="105"/>
      <c r="C6155" s="77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7"/>
      <c r="B6156" s="105"/>
      <c r="C6156" s="77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7"/>
      <c r="B6157" s="105"/>
      <c r="C6157" s="77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7"/>
      <c r="B6158" s="105"/>
      <c r="C6158" s="77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7"/>
      <c r="B6159" s="105"/>
      <c r="C6159" s="77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7"/>
      <c r="B6160" s="105"/>
      <c r="C6160" s="77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7"/>
      <c r="B6161" s="105"/>
      <c r="C6161" s="77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7"/>
      <c r="B6162" s="105"/>
      <c r="C6162" s="77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7"/>
      <c r="B6163" s="105"/>
      <c r="C6163" s="77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7"/>
      <c r="B6164" s="105"/>
      <c r="C6164" s="77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7"/>
      <c r="B6165" s="105"/>
      <c r="C6165" s="77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7"/>
      <c r="B6166" s="105"/>
      <c r="C6166" s="77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7"/>
      <c r="B6167" s="105"/>
      <c r="C6167" s="77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7"/>
      <c r="B6168" s="105"/>
      <c r="C6168" s="77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7"/>
      <c r="B6169" s="105"/>
      <c r="C6169" s="77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7"/>
      <c r="B6170" s="105"/>
      <c r="C6170" s="77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7"/>
      <c r="B6171" s="105"/>
      <c r="C6171" s="77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7"/>
      <c r="B6172" s="105"/>
      <c r="C6172" s="77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7"/>
      <c r="B6173" s="105"/>
      <c r="C6173" s="77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7"/>
      <c r="B6174" s="105"/>
      <c r="C6174" s="77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7"/>
      <c r="B6175" s="105"/>
      <c r="C6175" s="77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7"/>
      <c r="B6176" s="105"/>
      <c r="C6176" s="77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7"/>
      <c r="B6177" s="105"/>
      <c r="C6177" s="77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7"/>
      <c r="B6178" s="105"/>
      <c r="C6178" s="77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7"/>
      <c r="B6179" s="105"/>
      <c r="C6179" s="77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7"/>
      <c r="B6180" s="105"/>
      <c r="C6180" s="77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7"/>
      <c r="B6181" s="105"/>
      <c r="C6181" s="77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7"/>
      <c r="B6182" s="105"/>
      <c r="C6182" s="77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7"/>
      <c r="B6183" s="105"/>
      <c r="C6183" s="77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7"/>
      <c r="B6184" s="105"/>
      <c r="C6184" s="77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7"/>
      <c r="B6185" s="105"/>
      <c r="C6185" s="77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7"/>
      <c r="B6186" s="105"/>
      <c r="C6186" s="77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7"/>
      <c r="B6187" s="105"/>
      <c r="C6187" s="77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7"/>
      <c r="B6188" s="105"/>
      <c r="C6188" s="77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7"/>
      <c r="B6189" s="105"/>
      <c r="C6189" s="77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7"/>
      <c r="B6190" s="105"/>
      <c r="C6190" s="77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7"/>
      <c r="B6191" s="105"/>
      <c r="C6191" s="77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7"/>
      <c r="B6192" s="105"/>
      <c r="C6192" s="77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7"/>
      <c r="B6193" s="105"/>
      <c r="C6193" s="77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7"/>
      <c r="B6194" s="105"/>
      <c r="C6194" s="77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7"/>
      <c r="B6195" s="105"/>
      <c r="C6195" s="77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7"/>
      <c r="B6196" s="105"/>
      <c r="C6196" s="77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7"/>
      <c r="B6197" s="105"/>
      <c r="C6197" s="77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7"/>
      <c r="B6198" s="105"/>
      <c r="C6198" s="77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7"/>
      <c r="B6199" s="105"/>
      <c r="C6199" s="77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7"/>
      <c r="B6200" s="105"/>
      <c r="C6200" s="77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7"/>
      <c r="B6201" s="105"/>
      <c r="C6201" s="77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7"/>
      <c r="B6202" s="105"/>
      <c r="C6202" s="77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7"/>
      <c r="B6203" s="105"/>
      <c r="C6203" s="77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7"/>
      <c r="B6204" s="105"/>
      <c r="C6204" s="77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7"/>
      <c r="B6205" s="105"/>
      <c r="C6205" s="77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7"/>
      <c r="B6206" s="105"/>
      <c r="C6206" s="77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7"/>
      <c r="B6207" s="105"/>
      <c r="C6207" s="77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7"/>
      <c r="B6208" s="105"/>
      <c r="C6208" s="77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7"/>
      <c r="B6209" s="105"/>
      <c r="C6209" s="77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7"/>
      <c r="B6210" s="105"/>
      <c r="C6210" s="77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7"/>
      <c r="B6211" s="105"/>
      <c r="C6211" s="77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7"/>
      <c r="B6212" s="105"/>
      <c r="C6212" s="77"/>
      <c r="D6212" s="78"/>
      <c r="E6212" s="12"/>
      <c r="F6212" s="79"/>
      <c r="G6212" s="78"/>
      <c r="H6212" s="80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7"/>
      <c r="B6213" s="105"/>
      <c r="C6213" s="77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7"/>
      <c r="B6214" s="105"/>
      <c r="C6214" s="77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7"/>
      <c r="B6215" s="105"/>
      <c r="C6215" s="77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7"/>
      <c r="B6216" s="105"/>
      <c r="C6216" s="77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7"/>
      <c r="B6217" s="105"/>
      <c r="C6217" s="77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7"/>
      <c r="B6218" s="105"/>
      <c r="C6218" s="77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7"/>
      <c r="B6219" s="105"/>
      <c r="C6219" s="77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7"/>
      <c r="B6220" s="105"/>
      <c r="C6220" s="77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7"/>
      <c r="B6221" s="105"/>
      <c r="C6221" s="77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7"/>
      <c r="B6222" s="105"/>
      <c r="C6222" s="77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7"/>
      <c r="B6223" s="105"/>
      <c r="C6223" s="77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7"/>
      <c r="B6224" s="105"/>
      <c r="C6224" s="77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7"/>
      <c r="B6225" s="105"/>
      <c r="C6225" s="77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7"/>
      <c r="B6226" s="105"/>
      <c r="C6226" s="77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7"/>
      <c r="B6227" s="105"/>
      <c r="C6227" s="77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7"/>
      <c r="B6228" s="105"/>
      <c r="C6228" s="77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7"/>
      <c r="B6229" s="105"/>
      <c r="C6229" s="77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7"/>
      <c r="B6230" s="105"/>
      <c r="C6230" s="77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7"/>
      <c r="B6231" s="105"/>
      <c r="C6231" s="77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7"/>
      <c r="B6232" s="105"/>
      <c r="C6232" s="77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7"/>
      <c r="B6233" s="105"/>
      <c r="C6233" s="77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7"/>
      <c r="B6234" s="105"/>
      <c r="C6234" s="77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7"/>
      <c r="B6235" s="105"/>
      <c r="C6235" s="77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7"/>
      <c r="B6236" s="105"/>
      <c r="C6236" s="77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7"/>
      <c r="B6237" s="105"/>
      <c r="C6237" s="77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7"/>
      <c r="B6238" s="105"/>
      <c r="C6238" s="77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7"/>
      <c r="B6239" s="105"/>
      <c r="C6239" s="77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7"/>
      <c r="B6240" s="105"/>
      <c r="C6240" s="77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7"/>
      <c r="B6241" s="105"/>
      <c r="C6241" s="77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7"/>
      <c r="B6242" s="105"/>
      <c r="C6242" s="77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7"/>
      <c r="B6243" s="105"/>
      <c r="C6243" s="77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7"/>
      <c r="B6244" s="105"/>
      <c r="C6244" s="77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7"/>
      <c r="B6245" s="105"/>
      <c r="C6245" s="77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7"/>
      <c r="B6246" s="105"/>
      <c r="C6246" s="77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7"/>
      <c r="B6247" s="105"/>
      <c r="C6247" s="77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7"/>
      <c r="B6248" s="105"/>
      <c r="C6248" s="77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7"/>
      <c r="B6249" s="105"/>
      <c r="C6249" s="77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7"/>
      <c r="B6250" s="105"/>
      <c r="C6250" s="77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7"/>
      <c r="B6251" s="105"/>
      <c r="C6251" s="77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7"/>
      <c r="B6252" s="105"/>
      <c r="C6252" s="77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7"/>
      <c r="B6253" s="105"/>
      <c r="C6253" s="77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7"/>
      <c r="B6254" s="105"/>
      <c r="C6254" s="77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7"/>
      <c r="B6255" s="105"/>
      <c r="C6255" s="77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7"/>
      <c r="B6256" s="105"/>
      <c r="C6256" s="77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7"/>
      <c r="B6257" s="105"/>
      <c r="C6257" s="77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7"/>
      <c r="B6258" s="105"/>
      <c r="C6258" s="77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7"/>
      <c r="B6259" s="105"/>
      <c r="C6259" s="77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7"/>
      <c r="B6260" s="105"/>
      <c r="C6260" s="77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7"/>
      <c r="B6261" s="105"/>
      <c r="C6261" s="77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7"/>
      <c r="B6262" s="105"/>
      <c r="C6262" s="77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7"/>
      <c r="B6263" s="105"/>
      <c r="C6263" s="77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7"/>
      <c r="B6264" s="105"/>
      <c r="C6264" s="77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7"/>
      <c r="B6265" s="105"/>
      <c r="C6265" s="77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7"/>
      <c r="B6266" s="105"/>
      <c r="C6266" s="77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7"/>
      <c r="B6267" s="105"/>
      <c r="C6267" s="77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7"/>
      <c r="B6268" s="105"/>
      <c r="C6268" s="77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7"/>
      <c r="B6269" s="105"/>
      <c r="C6269" s="77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7"/>
      <c r="B6270" s="105"/>
      <c r="C6270" s="77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7"/>
      <c r="B6271" s="105"/>
      <c r="C6271" s="77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7"/>
      <c r="B6272" s="105"/>
      <c r="C6272" s="77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7"/>
      <c r="B6273" s="105"/>
      <c r="C6273" s="77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7"/>
      <c r="B6274" s="105"/>
      <c r="C6274" s="77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7"/>
      <c r="B6275" s="105"/>
      <c r="C6275" s="77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7"/>
      <c r="B6276" s="105"/>
      <c r="C6276" s="77"/>
      <c r="D6276" s="78"/>
      <c r="E6276" s="12"/>
      <c r="F6276" s="79"/>
      <c r="G6276" s="78"/>
      <c r="H6276" s="80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7"/>
      <c r="B6277" s="105"/>
      <c r="C6277" s="77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7"/>
      <c r="B6278" s="105"/>
      <c r="C6278" s="77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7"/>
      <c r="B6279" s="105"/>
      <c r="C6279" s="77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7"/>
      <c r="B6280" s="105"/>
      <c r="C6280" s="77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7"/>
      <c r="B6281" s="105"/>
      <c r="C6281" s="77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7"/>
      <c r="B6282" s="105"/>
      <c r="C6282" s="77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7"/>
      <c r="B6283" s="105"/>
      <c r="C6283" s="77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7"/>
      <c r="B6284" s="105"/>
      <c r="C6284" s="77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7"/>
      <c r="B6285" s="105"/>
      <c r="C6285" s="77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7"/>
      <c r="B6286" s="105"/>
      <c r="C6286" s="77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7"/>
      <c r="B6287" s="105"/>
      <c r="C6287" s="77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7"/>
      <c r="B6288" s="105"/>
      <c r="C6288" s="77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7"/>
      <c r="B6289" s="105"/>
      <c r="C6289" s="77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7"/>
      <c r="B6290" s="105"/>
      <c r="C6290" s="77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7"/>
      <c r="B6291" s="105"/>
      <c r="C6291" s="77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7"/>
      <c r="B6292" s="105"/>
      <c r="C6292" s="77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7"/>
      <c r="B6293" s="105"/>
      <c r="C6293" s="77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7"/>
      <c r="B6294" s="105"/>
      <c r="C6294" s="77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7"/>
      <c r="B6295" s="105"/>
      <c r="C6295" s="77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7"/>
      <c r="B6296" s="105"/>
      <c r="C6296" s="77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7"/>
      <c r="B6297" s="105"/>
      <c r="C6297" s="77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7"/>
      <c r="B6298" s="105"/>
      <c r="C6298" s="77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7"/>
      <c r="B6299" s="105"/>
      <c r="C6299" s="77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7"/>
      <c r="B6300" s="105"/>
      <c r="C6300" s="77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7"/>
      <c r="B6301" s="105"/>
      <c r="C6301" s="77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7"/>
      <c r="B6302" s="105"/>
      <c r="C6302" s="77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7"/>
      <c r="B6303" s="105"/>
      <c r="C6303" s="77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7"/>
      <c r="B6304" s="105"/>
      <c r="C6304" s="77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7"/>
      <c r="B6305" s="105"/>
      <c r="C6305" s="77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7"/>
      <c r="B6306" s="105"/>
      <c r="C6306" s="77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7"/>
      <c r="B6307" s="105"/>
      <c r="C6307" s="77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7"/>
      <c r="B6308" s="105"/>
      <c r="C6308" s="77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7"/>
      <c r="B6309" s="105"/>
      <c r="C6309" s="77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7"/>
      <c r="B6310" s="105"/>
      <c r="C6310" s="77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7"/>
      <c r="B6311" s="105"/>
      <c r="C6311" s="77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7"/>
      <c r="B6312" s="105"/>
      <c r="C6312" s="77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7"/>
      <c r="B6313" s="105"/>
      <c r="C6313" s="77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7"/>
      <c r="B6314" s="105"/>
      <c r="C6314" s="77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7"/>
      <c r="B6315" s="105"/>
      <c r="C6315" s="77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7"/>
      <c r="B6316" s="105"/>
      <c r="C6316" s="77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7"/>
      <c r="B6317" s="105"/>
      <c r="C6317" s="77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7"/>
      <c r="B6318" s="105"/>
      <c r="C6318" s="77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7"/>
      <c r="B6319" s="105"/>
      <c r="C6319" s="77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7"/>
      <c r="B6320" s="105"/>
      <c r="C6320" s="77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7"/>
      <c r="B6321" s="105"/>
      <c r="C6321" s="77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7"/>
      <c r="B6322" s="105"/>
      <c r="C6322" s="77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7"/>
      <c r="B6323" s="105"/>
      <c r="C6323" s="77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7"/>
      <c r="B6324" s="105"/>
      <c r="C6324" s="77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7"/>
      <c r="B6325" s="105"/>
      <c r="C6325" s="77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7"/>
      <c r="B6326" s="105"/>
      <c r="C6326" s="77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7"/>
      <c r="B6327" s="105"/>
      <c r="C6327" s="77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7"/>
      <c r="B6328" s="105"/>
      <c r="C6328" s="77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7"/>
      <c r="B6329" s="105"/>
      <c r="C6329" s="77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7"/>
      <c r="B6330" s="105"/>
      <c r="C6330" s="77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7"/>
      <c r="B6331" s="105"/>
      <c r="C6331" s="77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7"/>
      <c r="B6332" s="105"/>
      <c r="C6332" s="77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7"/>
      <c r="B6333" s="105"/>
      <c r="C6333" s="77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7"/>
      <c r="B6334" s="105"/>
      <c r="C6334" s="77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7"/>
      <c r="B6335" s="105"/>
      <c r="C6335" s="77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7"/>
      <c r="B6336" s="105"/>
      <c r="C6336" s="77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7"/>
      <c r="B6337" s="105"/>
      <c r="C6337" s="77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7"/>
      <c r="B6338" s="105"/>
      <c r="C6338" s="77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7"/>
      <c r="B6339" s="105"/>
      <c r="C6339" s="77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7"/>
      <c r="B6340" s="105"/>
      <c r="C6340" s="77"/>
      <c r="D6340" s="78"/>
      <c r="E6340" s="12"/>
      <c r="F6340" s="79"/>
      <c r="G6340" s="78"/>
      <c r="H6340" s="80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7"/>
      <c r="B6341" s="105"/>
      <c r="C6341" s="77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7"/>
      <c r="B6342" s="105"/>
      <c r="C6342" s="77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7"/>
      <c r="B6343" s="105"/>
      <c r="C6343" s="77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7"/>
      <c r="B6344" s="105"/>
      <c r="C6344" s="77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7"/>
      <c r="B6345" s="105"/>
      <c r="C6345" s="77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7"/>
      <c r="B6346" s="105"/>
      <c r="C6346" s="77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7"/>
      <c r="B6347" s="105"/>
      <c r="C6347" s="77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7"/>
      <c r="B6348" s="105"/>
      <c r="C6348" s="77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7"/>
      <c r="B6349" s="105"/>
      <c r="C6349" s="77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7"/>
      <c r="B6350" s="105"/>
      <c r="C6350" s="77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7"/>
      <c r="B6351" s="105"/>
      <c r="C6351" s="77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7"/>
      <c r="B6352" s="105"/>
      <c r="C6352" s="77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7"/>
      <c r="B6353" s="105"/>
      <c r="C6353" s="77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7"/>
      <c r="B6354" s="105"/>
      <c r="C6354" s="77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7"/>
      <c r="B6355" s="105"/>
      <c r="C6355" s="77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7"/>
      <c r="B6356" s="105"/>
      <c r="C6356" s="77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7"/>
      <c r="B6357" s="105"/>
      <c r="C6357" s="77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7"/>
      <c r="B6358" s="105"/>
      <c r="C6358" s="77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7"/>
      <c r="B6359" s="105"/>
      <c r="C6359" s="77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7"/>
      <c r="B6360" s="105"/>
      <c r="C6360" s="77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7"/>
      <c r="B6361" s="105"/>
      <c r="C6361" s="77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7"/>
      <c r="B6362" s="105"/>
      <c r="C6362" s="77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7"/>
      <c r="B6363" s="105"/>
      <c r="C6363" s="77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7"/>
      <c r="B6364" s="105"/>
      <c r="C6364" s="77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7"/>
      <c r="B6365" s="105"/>
      <c r="C6365" s="77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7"/>
      <c r="B6366" s="105"/>
      <c r="C6366" s="77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7"/>
      <c r="B6367" s="105"/>
      <c r="C6367" s="77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7"/>
      <c r="B6368" s="105"/>
      <c r="C6368" s="77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7"/>
      <c r="B6369" s="105"/>
      <c r="C6369" s="77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7"/>
      <c r="B6370" s="105"/>
      <c r="C6370" s="77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7"/>
      <c r="B6371" s="105"/>
      <c r="C6371" s="77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7"/>
      <c r="B6372" s="105"/>
      <c r="C6372" s="77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7"/>
      <c r="B6373" s="105"/>
      <c r="C6373" s="77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7"/>
      <c r="B6374" s="105"/>
      <c r="C6374" s="77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7"/>
      <c r="B6375" s="105"/>
      <c r="C6375" s="77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7"/>
      <c r="B6376" s="105"/>
      <c r="C6376" s="77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7"/>
      <c r="B6377" s="105"/>
      <c r="C6377" s="77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7"/>
      <c r="B6378" s="105"/>
      <c r="C6378" s="77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7"/>
      <c r="B6379" s="105"/>
      <c r="C6379" s="77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7"/>
      <c r="B6380" s="105"/>
      <c r="C6380" s="77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7"/>
      <c r="B6381" s="105"/>
      <c r="C6381" s="77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7"/>
      <c r="B6382" s="105"/>
      <c r="C6382" s="77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7"/>
      <c r="B6383" s="105"/>
      <c r="C6383" s="77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7"/>
      <c r="B6384" s="105"/>
      <c r="C6384" s="77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7"/>
      <c r="B6385" s="105"/>
      <c r="C6385" s="77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7"/>
      <c r="B6386" s="105"/>
      <c r="C6386" s="77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7"/>
      <c r="B6387" s="105"/>
      <c r="C6387" s="77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7"/>
      <c r="B6388" s="105"/>
      <c r="C6388" s="77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7"/>
      <c r="B6389" s="105"/>
      <c r="C6389" s="77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7"/>
      <c r="B6390" s="105"/>
      <c r="C6390" s="77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7"/>
      <c r="B6391" s="105"/>
      <c r="C6391" s="77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7"/>
      <c r="B6392" s="105"/>
      <c r="C6392" s="77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7"/>
      <c r="B6393" s="105"/>
      <c r="C6393" s="77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7"/>
      <c r="B6394" s="105"/>
      <c r="C6394" s="77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7"/>
      <c r="B6395" s="105"/>
      <c r="C6395" s="77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7"/>
      <c r="B6396" s="105"/>
      <c r="C6396" s="77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7"/>
      <c r="B6397" s="105"/>
      <c r="C6397" s="77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7"/>
      <c r="B6398" s="105"/>
      <c r="C6398" s="77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7"/>
      <c r="B6399" s="105"/>
      <c r="C6399" s="77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7"/>
      <c r="B6400" s="105"/>
      <c r="C6400" s="77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7"/>
      <c r="B6401" s="105"/>
      <c r="C6401" s="77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7"/>
      <c r="B6402" s="105"/>
      <c r="C6402" s="77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7"/>
      <c r="B6403" s="105"/>
      <c r="C6403" s="77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7"/>
      <c r="B6404" s="105"/>
      <c r="C6404" s="77"/>
      <c r="D6404" s="78"/>
      <c r="E6404" s="12"/>
      <c r="F6404" s="79"/>
      <c r="G6404" s="78"/>
      <c r="H6404" s="80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7"/>
      <c r="B6405" s="105"/>
      <c r="C6405" s="77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7"/>
      <c r="B6406" s="105"/>
      <c r="C6406" s="77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7"/>
      <c r="B6407" s="105"/>
      <c r="C6407" s="77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7"/>
      <c r="B6408" s="105"/>
      <c r="C6408" s="77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7"/>
      <c r="B6409" s="105"/>
      <c r="C6409" s="77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7"/>
      <c r="B6410" s="105"/>
      <c r="C6410" s="77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7"/>
      <c r="B6411" s="105"/>
      <c r="C6411" s="77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7"/>
      <c r="B6412" s="105"/>
      <c r="C6412" s="77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7"/>
      <c r="B6413" s="105"/>
      <c r="C6413" s="77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7"/>
      <c r="B6414" s="105"/>
      <c r="C6414" s="77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7"/>
      <c r="B6415" s="105"/>
      <c r="C6415" s="77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7"/>
      <c r="B6416" s="105"/>
      <c r="C6416" s="77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7"/>
      <c r="B6417" s="105"/>
      <c r="C6417" s="77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7"/>
      <c r="B6418" s="105"/>
      <c r="C6418" s="77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7"/>
      <c r="B6419" s="105"/>
      <c r="C6419" s="77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7"/>
      <c r="B6420" s="105"/>
      <c r="C6420" s="77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7"/>
      <c r="B6421" s="105"/>
      <c r="C6421" s="77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7"/>
      <c r="B6422" s="105"/>
      <c r="C6422" s="77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7"/>
      <c r="B6423" s="105"/>
      <c r="C6423" s="77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7"/>
      <c r="B6424" s="105"/>
      <c r="C6424" s="77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7"/>
      <c r="B6425" s="105"/>
      <c r="C6425" s="77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7"/>
      <c r="B6426" s="105"/>
      <c r="C6426" s="77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7"/>
      <c r="B6427" s="105"/>
      <c r="C6427" s="77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7"/>
      <c r="B6428" s="105"/>
      <c r="C6428" s="77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7"/>
      <c r="B6429" s="105"/>
      <c r="C6429" s="77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7"/>
      <c r="B6430" s="105"/>
      <c r="C6430" s="77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7"/>
      <c r="B6431" s="105"/>
      <c r="C6431" s="77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7"/>
      <c r="B6432" s="105"/>
      <c r="C6432" s="77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7"/>
      <c r="B6433" s="105"/>
      <c r="C6433" s="77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7"/>
      <c r="B6434" s="105"/>
      <c r="C6434" s="77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7"/>
      <c r="B6435" s="105"/>
      <c r="C6435" s="77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7"/>
      <c r="B6436" s="105"/>
      <c r="C6436" s="77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7"/>
      <c r="B6437" s="105"/>
      <c r="C6437" s="77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7"/>
      <c r="B6438" s="105"/>
      <c r="C6438" s="77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7"/>
      <c r="B6439" s="105"/>
      <c r="C6439" s="77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7"/>
      <c r="B6440" s="105"/>
      <c r="C6440" s="77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7"/>
      <c r="B6441" s="105"/>
      <c r="C6441" s="77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7"/>
      <c r="B6442" s="105"/>
      <c r="C6442" s="77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7"/>
      <c r="B6443" s="105"/>
      <c r="C6443" s="77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7"/>
      <c r="B6444" s="105"/>
      <c r="C6444" s="77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7"/>
      <c r="B6445" s="105"/>
      <c r="C6445" s="77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7"/>
      <c r="B6446" s="105"/>
      <c r="C6446" s="77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7"/>
      <c r="B6447" s="105"/>
      <c r="C6447" s="77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7"/>
      <c r="B6448" s="105"/>
      <c r="C6448" s="77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7"/>
      <c r="B6449" s="105"/>
      <c r="C6449" s="77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7"/>
      <c r="B6450" s="105"/>
      <c r="C6450" s="77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7"/>
      <c r="B6451" s="105"/>
      <c r="C6451" s="77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7"/>
      <c r="B6452" s="105"/>
      <c r="C6452" s="77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7"/>
      <c r="B6453" s="105"/>
      <c r="C6453" s="77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7"/>
      <c r="B6454" s="105"/>
      <c r="C6454" s="77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7"/>
      <c r="B6455" s="105"/>
      <c r="C6455" s="77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7"/>
      <c r="B6456" s="105"/>
      <c r="C6456" s="77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7"/>
      <c r="B6457" s="105"/>
      <c r="C6457" s="77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7"/>
      <c r="B6458" s="105"/>
      <c r="C6458" s="77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7"/>
      <c r="B6459" s="105"/>
      <c r="C6459" s="77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7"/>
      <c r="B6460" s="105"/>
      <c r="C6460" s="77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7"/>
      <c r="B6461" s="105"/>
      <c r="C6461" s="77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7"/>
      <c r="B6462" s="105"/>
      <c r="C6462" s="77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7"/>
      <c r="B6463" s="105"/>
      <c r="C6463" s="77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7"/>
      <c r="B6464" s="105"/>
      <c r="C6464" s="77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7"/>
      <c r="B6465" s="105"/>
      <c r="C6465" s="77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7"/>
      <c r="B6466" s="105"/>
      <c r="C6466" s="77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7"/>
      <c r="B6467" s="105"/>
      <c r="C6467" s="77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7"/>
      <c r="B6468" s="105"/>
      <c r="C6468" s="77"/>
      <c r="D6468" s="78"/>
      <c r="E6468" s="12"/>
      <c r="F6468" s="79"/>
      <c r="G6468" s="78"/>
      <c r="H6468" s="80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7"/>
      <c r="B6469" s="105"/>
      <c r="C6469" s="77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7"/>
      <c r="B6470" s="105"/>
      <c r="C6470" s="77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7"/>
      <c r="B6471" s="105"/>
      <c r="C6471" s="77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7"/>
      <c r="B6472" s="105"/>
      <c r="C6472" s="77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7"/>
      <c r="B6473" s="105"/>
      <c r="C6473" s="77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7"/>
      <c r="B6474" s="105"/>
      <c r="C6474" s="77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7"/>
      <c r="B6475" s="105"/>
      <c r="C6475" s="77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7"/>
      <c r="B6476" s="105"/>
      <c r="C6476" s="77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7"/>
      <c r="B6477" s="105"/>
      <c r="C6477" s="77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7"/>
      <c r="B6478" s="105"/>
      <c r="C6478" s="77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7"/>
      <c r="B6479" s="105"/>
      <c r="C6479" s="77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7"/>
      <c r="B6480" s="105"/>
      <c r="C6480" s="77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7"/>
      <c r="B6481" s="105"/>
      <c r="C6481" s="77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7"/>
      <c r="B6482" s="105"/>
      <c r="C6482" s="77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7"/>
      <c r="B6483" s="105"/>
      <c r="C6483" s="77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7"/>
      <c r="B6484" s="105"/>
      <c r="C6484" s="77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7"/>
      <c r="B6485" s="105"/>
      <c r="C6485" s="77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7"/>
      <c r="B6486" s="105"/>
      <c r="C6486" s="77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7"/>
      <c r="B6487" s="105"/>
      <c r="C6487" s="77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7"/>
      <c r="B6488" s="105"/>
      <c r="C6488" s="77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7"/>
      <c r="B6489" s="105"/>
      <c r="C6489" s="77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7"/>
      <c r="B6490" s="105"/>
      <c r="C6490" s="77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7"/>
      <c r="B6491" s="105"/>
      <c r="C6491" s="77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7"/>
      <c r="B6492" s="105"/>
      <c r="C6492" s="77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7"/>
      <c r="B6493" s="105"/>
      <c r="C6493" s="77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7"/>
      <c r="B6494" s="105"/>
      <c r="C6494" s="77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7"/>
      <c r="B6495" s="105"/>
      <c r="C6495" s="77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7"/>
      <c r="B6496" s="105"/>
      <c r="C6496" s="77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7"/>
      <c r="B6497" s="105"/>
      <c r="C6497" s="77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7"/>
      <c r="B6498" s="105"/>
      <c r="C6498" s="77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7"/>
      <c r="B6499" s="105"/>
      <c r="C6499" s="77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7"/>
      <c r="B6500" s="105"/>
      <c r="C6500" s="77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7"/>
      <c r="B6501" s="105"/>
      <c r="C6501" s="77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7"/>
      <c r="B6502" s="105"/>
      <c r="C6502" s="77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7"/>
      <c r="B6503" s="105"/>
      <c r="C6503" s="77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7"/>
      <c r="B6504" s="105"/>
      <c r="C6504" s="77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7"/>
      <c r="B6505" s="105"/>
      <c r="C6505" s="77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7"/>
      <c r="B6506" s="105"/>
      <c r="C6506" s="77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7"/>
      <c r="B6507" s="105"/>
      <c r="C6507" s="77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7"/>
      <c r="B6508" s="105"/>
      <c r="C6508" s="77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7"/>
      <c r="B6509" s="105"/>
      <c r="C6509" s="77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7"/>
      <c r="B6510" s="105"/>
      <c r="C6510" s="77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7"/>
      <c r="B6511" s="105"/>
      <c r="C6511" s="77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7"/>
      <c r="B6512" s="105"/>
      <c r="C6512" s="77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7"/>
      <c r="B6513" s="105"/>
      <c r="C6513" s="77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7"/>
      <c r="B6514" s="105"/>
      <c r="C6514" s="77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7"/>
      <c r="B6515" s="105"/>
      <c r="C6515" s="77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7"/>
      <c r="B6516" s="105"/>
      <c r="C6516" s="77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7"/>
      <c r="B6517" s="105"/>
      <c r="C6517" s="77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7"/>
      <c r="B6518" s="105"/>
      <c r="C6518" s="77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7"/>
      <c r="B6519" s="105"/>
      <c r="C6519" s="77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7"/>
      <c r="B6520" s="105"/>
      <c r="C6520" s="77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7"/>
      <c r="B6521" s="105"/>
      <c r="C6521" s="77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7"/>
      <c r="B6522" s="105"/>
      <c r="C6522" s="77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7"/>
      <c r="B6523" s="105"/>
      <c r="C6523" s="77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7"/>
      <c r="B6524" s="105"/>
      <c r="C6524" s="77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7"/>
      <c r="B6525" s="105"/>
      <c r="C6525" s="77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7"/>
      <c r="B6526" s="105"/>
      <c r="C6526" s="77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7"/>
      <c r="B6527" s="105"/>
      <c r="C6527" s="77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7"/>
      <c r="B6528" s="105"/>
      <c r="C6528" s="77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7"/>
      <c r="B6529" s="105"/>
      <c r="C6529" s="77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7"/>
      <c r="B6530" s="105"/>
      <c r="C6530" s="77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7"/>
      <c r="B6531" s="105"/>
      <c r="C6531" s="77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7"/>
      <c r="B6532" s="105"/>
      <c r="C6532" s="77"/>
      <c r="D6532" s="78"/>
      <c r="E6532" s="12"/>
      <c r="F6532" s="79"/>
      <c r="G6532" s="78"/>
      <c r="H6532" s="80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7"/>
      <c r="B6533" s="105"/>
      <c r="C6533" s="77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7"/>
      <c r="B6534" s="105"/>
      <c r="C6534" s="77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7"/>
      <c r="B6535" s="105"/>
      <c r="C6535" s="77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7"/>
      <c r="B6536" s="105"/>
      <c r="C6536" s="77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7"/>
      <c r="B6537" s="105"/>
      <c r="C6537" s="77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7"/>
      <c r="B6538" s="105"/>
      <c r="C6538" s="77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7"/>
      <c r="B6539" s="105"/>
      <c r="C6539" s="77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7"/>
      <c r="B6540" s="105"/>
      <c r="C6540" s="77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7"/>
      <c r="B6541" s="105"/>
      <c r="C6541" s="77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7"/>
      <c r="B6542" s="105"/>
      <c r="C6542" s="77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7"/>
      <c r="B6543" s="105"/>
      <c r="C6543" s="77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7"/>
      <c r="B6544" s="105"/>
      <c r="C6544" s="77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7"/>
      <c r="B6545" s="105"/>
      <c r="C6545" s="77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7"/>
      <c r="B6546" s="105"/>
      <c r="C6546" s="77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7"/>
      <c r="B6547" s="105"/>
      <c r="C6547" s="77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7"/>
      <c r="B6548" s="105"/>
      <c r="C6548" s="77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7"/>
      <c r="B6549" s="105"/>
      <c r="C6549" s="77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7"/>
      <c r="B6550" s="105"/>
      <c r="C6550" s="77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7"/>
      <c r="B6551" s="105"/>
      <c r="C6551" s="77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7"/>
      <c r="B6552" s="105"/>
      <c r="C6552" s="77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7"/>
      <c r="B6553" s="105"/>
      <c r="C6553" s="77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7"/>
      <c r="B6554" s="105"/>
      <c r="C6554" s="77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7"/>
      <c r="B6555" s="105"/>
      <c r="C6555" s="77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7"/>
      <c r="B6556" s="105"/>
      <c r="C6556" s="77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7"/>
      <c r="B6557" s="105"/>
      <c r="C6557" s="77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7"/>
      <c r="B6558" s="105"/>
      <c r="C6558" s="77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7"/>
      <c r="B6559" s="105"/>
      <c r="C6559" s="77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7"/>
      <c r="B6560" s="105"/>
      <c r="C6560" s="77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7"/>
      <c r="B6561" s="105"/>
      <c r="C6561" s="77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7"/>
      <c r="B6562" s="105"/>
      <c r="C6562" s="77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7"/>
      <c r="B6563" s="105"/>
      <c r="C6563" s="77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7"/>
      <c r="B6564" s="105"/>
      <c r="C6564" s="77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7"/>
      <c r="B6565" s="105"/>
      <c r="C6565" s="77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7"/>
      <c r="B6566" s="105"/>
      <c r="C6566" s="77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7"/>
      <c r="B6567" s="105"/>
      <c r="C6567" s="77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7"/>
      <c r="B6568" s="105"/>
      <c r="C6568" s="77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7"/>
      <c r="B6569" s="105"/>
      <c r="C6569" s="77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7"/>
      <c r="B6570" s="105"/>
      <c r="C6570" s="77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7"/>
      <c r="B6571" s="105"/>
      <c r="C6571" s="77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7"/>
      <c r="B6572" s="105"/>
      <c r="C6572" s="77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7"/>
      <c r="B6573" s="105"/>
      <c r="C6573" s="77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7"/>
      <c r="B6574" s="105"/>
      <c r="C6574" s="77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7"/>
      <c r="B6575" s="105"/>
      <c r="C6575" s="77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7"/>
      <c r="B6576" s="105"/>
      <c r="C6576" s="77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7"/>
      <c r="B6577" s="105"/>
      <c r="C6577" s="77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7"/>
      <c r="B6578" s="105"/>
      <c r="C6578" s="77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7"/>
      <c r="B6579" s="105"/>
      <c r="C6579" s="77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7"/>
      <c r="B6580" s="105"/>
      <c r="C6580" s="77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7"/>
      <c r="B6581" s="105"/>
      <c r="C6581" s="77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7"/>
      <c r="B6582" s="105"/>
      <c r="C6582" s="77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7"/>
      <c r="B6583" s="105"/>
      <c r="C6583" s="77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7"/>
      <c r="B6584" s="105"/>
      <c r="C6584" s="77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7"/>
      <c r="B6585" s="105"/>
      <c r="C6585" s="77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7"/>
      <c r="B6586" s="105"/>
      <c r="C6586" s="77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7"/>
      <c r="B6587" s="105"/>
      <c r="C6587" s="77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7"/>
      <c r="B6588" s="105"/>
      <c r="C6588" s="77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7"/>
      <c r="B6589" s="105"/>
      <c r="C6589" s="77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7"/>
      <c r="B6590" s="105"/>
      <c r="C6590" s="77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7"/>
      <c r="B6591" s="105"/>
      <c r="C6591" s="77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7"/>
      <c r="B6592" s="105"/>
      <c r="C6592" s="77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7"/>
      <c r="B6593" s="105"/>
      <c r="C6593" s="77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7"/>
      <c r="B6594" s="105"/>
      <c r="C6594" s="77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7"/>
      <c r="B6595" s="105"/>
      <c r="C6595" s="77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7"/>
      <c r="B6596" s="105"/>
      <c r="C6596" s="77"/>
      <c r="D6596" s="78"/>
      <c r="E6596" s="12"/>
      <c r="F6596" s="79"/>
      <c r="G6596" s="78"/>
      <c r="H6596" s="80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7"/>
      <c r="B6597" s="105"/>
      <c r="C6597" s="77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7"/>
      <c r="B6598" s="105"/>
      <c r="C6598" s="77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7"/>
      <c r="B6599" s="105"/>
      <c r="C6599" s="77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7"/>
      <c r="B6600" s="105"/>
      <c r="C6600" s="77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7"/>
      <c r="B6601" s="105"/>
      <c r="C6601" s="77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7"/>
      <c r="B6602" s="105"/>
      <c r="C6602" s="77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7"/>
      <c r="B6603" s="105"/>
      <c r="C6603" s="77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7"/>
      <c r="B6604" s="105"/>
      <c r="C6604" s="77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7"/>
      <c r="B6605" s="105"/>
      <c r="C6605" s="77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7"/>
      <c r="B6606" s="105"/>
      <c r="C6606" s="77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7"/>
      <c r="B6607" s="105"/>
      <c r="C6607" s="77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7"/>
      <c r="B6608" s="105"/>
      <c r="C6608" s="77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7"/>
      <c r="B6609" s="105"/>
      <c r="C6609" s="77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7"/>
      <c r="B6610" s="105"/>
      <c r="C6610" s="77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7"/>
      <c r="B6611" s="105"/>
      <c r="C6611" s="77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7"/>
      <c r="B6612" s="105"/>
      <c r="C6612" s="77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7"/>
      <c r="B6613" s="105"/>
      <c r="C6613" s="77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7"/>
      <c r="B6614" s="105"/>
      <c r="C6614" s="77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7"/>
      <c r="B6615" s="105"/>
      <c r="C6615" s="77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7"/>
      <c r="B6616" s="105"/>
      <c r="C6616" s="77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7"/>
      <c r="B6617" s="105"/>
      <c r="C6617" s="77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7"/>
      <c r="B6618" s="105"/>
      <c r="C6618" s="77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7"/>
      <c r="B6619" s="105"/>
      <c r="C6619" s="77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7"/>
      <c r="B6620" s="105"/>
      <c r="C6620" s="77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7"/>
      <c r="B6621" s="105"/>
      <c r="C6621" s="77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7"/>
      <c r="B6622" s="105"/>
      <c r="C6622" s="77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7"/>
      <c r="B6623" s="105"/>
      <c r="C6623" s="77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7"/>
      <c r="B6624" s="105"/>
      <c r="C6624" s="77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7"/>
      <c r="B6625" s="105"/>
      <c r="C6625" s="77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7"/>
      <c r="B6626" s="105"/>
      <c r="C6626" s="77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7"/>
      <c r="B6627" s="105"/>
      <c r="C6627" s="77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7"/>
      <c r="B6628" s="105"/>
      <c r="C6628" s="77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7"/>
      <c r="B6629" s="105"/>
      <c r="C6629" s="77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7"/>
      <c r="B6630" s="105"/>
      <c r="C6630" s="77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7"/>
      <c r="B6631" s="105"/>
      <c r="C6631" s="77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7"/>
      <c r="B6632" s="105"/>
      <c r="C6632" s="77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7"/>
      <c r="B6633" s="105"/>
      <c r="C6633" s="77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7"/>
      <c r="B6634" s="105"/>
      <c r="C6634" s="77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7"/>
      <c r="B6635" s="105"/>
      <c r="C6635" s="77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7"/>
      <c r="B6636" s="105"/>
      <c r="C6636" s="77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7"/>
      <c r="B6637" s="105"/>
      <c r="C6637" s="77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7"/>
      <c r="B6638" s="105"/>
      <c r="C6638" s="77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7"/>
      <c r="B6639" s="105"/>
      <c r="C6639" s="77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7"/>
      <c r="B6640" s="105"/>
      <c r="C6640" s="77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7"/>
      <c r="B6641" s="105"/>
      <c r="C6641" s="77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7"/>
      <c r="B6642" s="105"/>
      <c r="C6642" s="77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7"/>
      <c r="B6643" s="105"/>
      <c r="C6643" s="77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7"/>
      <c r="B6644" s="105"/>
      <c r="C6644" s="77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7"/>
      <c r="B6645" s="105"/>
      <c r="C6645" s="77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7"/>
      <c r="B6646" s="105"/>
      <c r="C6646" s="77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7"/>
      <c r="B6647" s="105"/>
      <c r="C6647" s="77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7"/>
      <c r="B6648" s="105"/>
      <c r="C6648" s="77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7"/>
      <c r="B6649" s="105"/>
      <c r="C6649" s="77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7"/>
      <c r="B6650" s="105"/>
      <c r="C6650" s="77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7"/>
      <c r="B6651" s="105"/>
      <c r="C6651" s="77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7"/>
      <c r="B6652" s="105"/>
      <c r="C6652" s="77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7"/>
      <c r="B6653" s="105"/>
      <c r="C6653" s="77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7"/>
      <c r="B6654" s="105"/>
      <c r="C6654" s="77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7"/>
      <c r="B6655" s="105"/>
      <c r="C6655" s="77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7"/>
      <c r="B6656" s="105"/>
      <c r="C6656" s="77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7"/>
      <c r="B6657" s="105"/>
      <c r="C6657" s="77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7"/>
      <c r="B6658" s="105"/>
      <c r="C6658" s="77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7"/>
      <c r="B6659" s="105"/>
      <c r="C6659" s="77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7"/>
      <c r="B6660" s="105"/>
      <c r="C6660" s="77"/>
      <c r="D6660" s="78"/>
      <c r="E6660" s="12"/>
      <c r="F6660" s="79"/>
      <c r="G6660" s="78"/>
      <c r="H6660" s="80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7"/>
      <c r="B6661" s="105"/>
      <c r="C6661" s="77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7"/>
      <c r="B6662" s="105"/>
      <c r="C6662" s="77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7"/>
      <c r="B6663" s="105"/>
      <c r="C6663" s="77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7"/>
      <c r="B6664" s="105"/>
      <c r="C6664" s="77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7"/>
      <c r="B6665" s="105"/>
      <c r="C6665" s="77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7"/>
      <c r="B6666" s="105"/>
      <c r="C6666" s="77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7"/>
      <c r="B6667" s="105"/>
      <c r="C6667" s="77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7"/>
      <c r="B6668" s="105"/>
      <c r="C6668" s="77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7"/>
      <c r="B6669" s="105"/>
      <c r="C6669" s="77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7"/>
      <c r="B6670" s="105"/>
      <c r="C6670" s="77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7"/>
      <c r="B6671" s="105"/>
      <c r="C6671" s="77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7"/>
      <c r="B6672" s="105"/>
      <c r="C6672" s="77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7"/>
      <c r="B6673" s="105"/>
      <c r="C6673" s="77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7"/>
      <c r="B6674" s="105"/>
      <c r="C6674" s="77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7"/>
      <c r="B6675" s="105"/>
      <c r="C6675" s="77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7"/>
      <c r="B6676" s="105"/>
      <c r="C6676" s="77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7"/>
      <c r="B6677" s="105"/>
      <c r="C6677" s="77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7"/>
      <c r="B6678" s="105"/>
      <c r="C6678" s="77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7"/>
      <c r="B6679" s="105"/>
      <c r="C6679" s="77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7"/>
      <c r="B6680" s="105"/>
      <c r="C6680" s="77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7"/>
      <c r="B6681" s="105"/>
      <c r="C6681" s="77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7"/>
      <c r="B6682" s="105"/>
      <c r="C6682" s="77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7"/>
      <c r="B6683" s="105"/>
      <c r="C6683" s="77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7"/>
      <c r="B6684" s="105"/>
      <c r="C6684" s="77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7"/>
      <c r="B6685" s="105"/>
      <c r="C6685" s="77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7"/>
      <c r="B6686" s="105"/>
      <c r="C6686" s="77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7"/>
      <c r="B6687" s="105"/>
      <c r="C6687" s="77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7"/>
      <c r="B6688" s="105"/>
      <c r="C6688" s="77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7"/>
      <c r="B6689" s="105"/>
      <c r="C6689" s="77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7"/>
      <c r="B6690" s="105"/>
      <c r="C6690" s="77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7"/>
      <c r="B6691" s="105"/>
      <c r="C6691" s="77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7"/>
      <c r="B6692" s="105"/>
      <c r="C6692" s="77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7"/>
      <c r="B6693" s="105"/>
      <c r="C6693" s="77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7"/>
      <c r="B6694" s="105"/>
      <c r="C6694" s="77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7"/>
      <c r="B6695" s="105"/>
      <c r="C6695" s="77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7"/>
      <c r="B6696" s="105"/>
      <c r="C6696" s="77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7"/>
      <c r="B6697" s="105"/>
      <c r="C6697" s="77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7"/>
      <c r="B6698" s="105"/>
      <c r="C6698" s="77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7"/>
      <c r="B6699" s="105"/>
      <c r="C6699" s="77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7"/>
      <c r="B6700" s="105"/>
      <c r="C6700" s="77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7"/>
      <c r="B6701" s="105"/>
      <c r="C6701" s="77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7"/>
      <c r="B6702" s="105"/>
      <c r="C6702" s="77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7"/>
      <c r="B6703" s="105"/>
      <c r="C6703" s="77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7"/>
      <c r="B6704" s="105"/>
      <c r="C6704" s="77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7"/>
      <c r="B6705" s="105"/>
      <c r="C6705" s="77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7"/>
      <c r="B6706" s="105"/>
      <c r="C6706" s="77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7"/>
      <c r="B6707" s="105"/>
      <c r="C6707" s="77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7"/>
      <c r="B6708" s="105"/>
      <c r="C6708" s="77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7"/>
      <c r="B6709" s="105"/>
      <c r="C6709" s="77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7"/>
      <c r="B6710" s="105"/>
      <c r="C6710" s="77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7"/>
      <c r="B6711" s="105"/>
      <c r="C6711" s="77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7"/>
      <c r="B6712" s="105"/>
      <c r="C6712" s="77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7"/>
      <c r="B6713" s="105"/>
      <c r="C6713" s="77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7"/>
      <c r="B6714" s="105"/>
      <c r="C6714" s="77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7"/>
      <c r="B6715" s="105"/>
      <c r="C6715" s="77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7"/>
      <c r="B6716" s="105"/>
      <c r="C6716" s="77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7"/>
      <c r="B6717" s="105"/>
      <c r="C6717" s="77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7"/>
      <c r="B6718" s="105"/>
      <c r="C6718" s="77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7"/>
      <c r="B6719" s="105"/>
      <c r="C6719" s="77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7"/>
      <c r="B6720" s="105"/>
      <c r="C6720" s="77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7"/>
      <c r="B6721" s="105"/>
      <c r="C6721" s="77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7"/>
      <c r="B6722" s="105"/>
      <c r="C6722" s="77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7"/>
      <c r="B6723" s="105"/>
      <c r="C6723" s="77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7"/>
      <c r="B6724" s="105"/>
      <c r="C6724" s="77"/>
      <c r="D6724" s="78"/>
      <c r="E6724" s="12"/>
      <c r="F6724" s="79"/>
      <c r="G6724" s="78"/>
      <c r="H6724" s="80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7"/>
      <c r="B6725" s="105"/>
      <c r="C6725" s="77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7"/>
      <c r="B6726" s="105"/>
      <c r="C6726" s="77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7"/>
      <c r="B6727" s="105"/>
      <c r="C6727" s="77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7"/>
      <c r="B6728" s="105"/>
      <c r="C6728" s="77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7"/>
      <c r="B6729" s="105"/>
      <c r="C6729" s="77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7"/>
      <c r="B6730" s="105"/>
      <c r="C6730" s="77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7"/>
      <c r="B6731" s="105"/>
      <c r="C6731" s="77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7"/>
      <c r="B6732" s="105"/>
      <c r="C6732" s="77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7"/>
      <c r="B6733" s="105"/>
      <c r="C6733" s="77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7"/>
      <c r="B6734" s="105"/>
      <c r="C6734" s="77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7"/>
      <c r="B6735" s="105"/>
      <c r="C6735" s="77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7"/>
      <c r="B6736" s="105"/>
      <c r="C6736" s="77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7"/>
      <c r="B6737" s="105"/>
      <c r="C6737" s="77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7"/>
      <c r="B6738" s="105"/>
      <c r="C6738" s="77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7"/>
      <c r="B6739" s="105"/>
      <c r="C6739" s="77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7"/>
      <c r="B6740" s="105"/>
      <c r="C6740" s="77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7"/>
      <c r="B6741" s="105"/>
      <c r="C6741" s="77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7"/>
      <c r="B6742" s="105"/>
      <c r="C6742" s="77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7"/>
      <c r="B6743" s="105"/>
      <c r="C6743" s="77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7"/>
      <c r="B6744" s="105"/>
      <c r="C6744" s="77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7"/>
      <c r="B6745" s="105"/>
      <c r="C6745" s="77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7"/>
      <c r="B6746" s="105"/>
      <c r="C6746" s="77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7"/>
      <c r="B6747" s="105"/>
      <c r="C6747" s="77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7"/>
      <c r="B6748" s="105"/>
      <c r="C6748" s="77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7"/>
      <c r="B6749" s="105"/>
      <c r="C6749" s="77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7"/>
      <c r="B6750" s="105"/>
      <c r="C6750" s="77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7"/>
      <c r="B6751" s="105"/>
      <c r="C6751" s="77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7"/>
      <c r="B6752" s="105"/>
      <c r="C6752" s="77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7"/>
      <c r="B6753" s="105"/>
      <c r="C6753" s="77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7"/>
      <c r="B6754" s="105"/>
      <c r="C6754" s="77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7"/>
      <c r="B6755" s="105"/>
      <c r="C6755" s="77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7"/>
      <c r="B6756" s="105"/>
      <c r="C6756" s="77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7"/>
      <c r="B6757" s="105"/>
      <c r="C6757" s="77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7"/>
      <c r="B6758" s="105"/>
      <c r="C6758" s="77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7"/>
      <c r="B6759" s="105"/>
      <c r="C6759" s="77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7"/>
      <c r="B6760" s="105"/>
      <c r="C6760" s="77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7"/>
      <c r="B6761" s="105"/>
      <c r="C6761" s="77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7"/>
      <c r="B6762" s="105"/>
      <c r="C6762" s="77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7"/>
      <c r="B6763" s="105"/>
      <c r="C6763" s="77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7"/>
      <c r="B6764" s="105"/>
      <c r="C6764" s="77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7"/>
      <c r="B6765" s="105"/>
      <c r="C6765" s="77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7"/>
      <c r="B6766" s="105"/>
      <c r="C6766" s="77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7"/>
      <c r="B6767" s="105"/>
      <c r="C6767" s="77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7"/>
      <c r="B6768" s="105"/>
      <c r="C6768" s="77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7"/>
      <c r="B6769" s="105"/>
      <c r="C6769" s="77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7"/>
      <c r="B6770" s="105"/>
      <c r="C6770" s="77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7"/>
      <c r="B6771" s="105"/>
      <c r="C6771" s="77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7"/>
      <c r="B6772" s="105"/>
      <c r="C6772" s="77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7"/>
      <c r="B6773" s="105"/>
      <c r="C6773" s="77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7"/>
      <c r="B6774" s="105"/>
      <c r="C6774" s="77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7"/>
      <c r="B6775" s="105"/>
      <c r="C6775" s="77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7"/>
      <c r="B6776" s="105"/>
      <c r="C6776" s="77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7"/>
      <c r="B6777" s="105"/>
      <c r="C6777" s="77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7"/>
      <c r="B6778" s="105"/>
      <c r="C6778" s="77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7"/>
      <c r="B6779" s="105"/>
      <c r="C6779" s="77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7"/>
      <c r="B6780" s="105"/>
      <c r="C6780" s="77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7"/>
      <c r="B6781" s="105"/>
      <c r="C6781" s="77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7"/>
      <c r="B6782" s="105"/>
      <c r="C6782" s="77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7"/>
      <c r="B6783" s="105"/>
      <c r="C6783" s="77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7"/>
      <c r="B6784" s="105"/>
      <c r="C6784" s="77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7"/>
      <c r="B6785" s="105"/>
      <c r="C6785" s="77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7"/>
      <c r="B6786" s="105"/>
      <c r="C6786" s="77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7"/>
      <c r="B6787" s="105"/>
      <c r="C6787" s="77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7"/>
      <c r="B6788" s="105"/>
      <c r="C6788" s="77"/>
      <c r="D6788" s="78"/>
      <c r="E6788" s="12"/>
      <c r="F6788" s="79"/>
      <c r="G6788" s="78"/>
      <c r="H6788" s="80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7"/>
      <c r="B6789" s="105"/>
      <c r="C6789" s="77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7"/>
      <c r="B6790" s="105"/>
      <c r="C6790" s="77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7"/>
      <c r="B6791" s="105"/>
      <c r="C6791" s="77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7"/>
      <c r="B6792" s="105"/>
      <c r="C6792" s="77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7"/>
      <c r="B6793" s="105"/>
      <c r="C6793" s="77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7"/>
      <c r="B6794" s="105"/>
      <c r="C6794" s="77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7"/>
      <c r="B6795" s="105"/>
      <c r="C6795" s="77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7"/>
      <c r="B6796" s="105"/>
      <c r="C6796" s="77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7"/>
      <c r="B6797" s="105"/>
      <c r="C6797" s="77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7"/>
      <c r="B6798" s="105"/>
      <c r="C6798" s="77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7"/>
      <c r="B6799" s="105"/>
      <c r="C6799" s="77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7"/>
      <c r="B6800" s="105"/>
      <c r="C6800" s="77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7"/>
      <c r="B6801" s="105"/>
      <c r="C6801" s="77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7"/>
      <c r="B6802" s="105"/>
      <c r="C6802" s="77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7"/>
      <c r="B6803" s="105"/>
      <c r="C6803" s="77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7"/>
      <c r="B6804" s="105"/>
      <c r="C6804" s="77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7"/>
      <c r="B6805" s="105"/>
      <c r="C6805" s="77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7"/>
      <c r="B6806" s="105"/>
      <c r="C6806" s="77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7"/>
      <c r="B6807" s="105"/>
      <c r="C6807" s="77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7"/>
      <c r="B6808" s="105"/>
      <c r="C6808" s="77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7"/>
      <c r="B6809" s="105"/>
      <c r="C6809" s="77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7"/>
      <c r="B6810" s="105"/>
      <c r="C6810" s="77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7"/>
      <c r="B6811" s="105"/>
      <c r="C6811" s="77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7"/>
      <c r="B6812" s="105"/>
      <c r="C6812" s="77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7"/>
      <c r="B6813" s="105"/>
      <c r="C6813" s="77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7"/>
      <c r="B6814" s="105"/>
      <c r="C6814" s="77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7"/>
      <c r="B6815" s="105"/>
      <c r="C6815" s="77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7"/>
      <c r="B6816" s="105"/>
      <c r="C6816" s="77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7"/>
      <c r="B6817" s="105"/>
      <c r="C6817" s="77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7"/>
      <c r="B6818" s="105"/>
      <c r="C6818" s="77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7"/>
      <c r="B6819" s="105"/>
      <c r="C6819" s="77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7"/>
      <c r="B6820" s="105"/>
      <c r="C6820" s="77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7"/>
      <c r="B6821" s="105"/>
      <c r="C6821" s="77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7"/>
      <c r="B6822" s="105"/>
      <c r="C6822" s="77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7"/>
      <c r="B6823" s="105"/>
      <c r="C6823" s="77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7"/>
      <c r="B6824" s="105"/>
      <c r="C6824" s="77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7"/>
      <c r="B6825" s="105"/>
      <c r="C6825" s="77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7"/>
      <c r="B6826" s="105"/>
      <c r="C6826" s="77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7"/>
      <c r="B6827" s="105"/>
      <c r="C6827" s="77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7"/>
      <c r="B6828" s="105"/>
      <c r="C6828" s="77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7"/>
      <c r="B6829" s="105"/>
      <c r="C6829" s="77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7"/>
      <c r="B6830" s="105"/>
      <c r="C6830" s="77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7"/>
      <c r="B6831" s="105"/>
      <c r="C6831" s="77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7"/>
      <c r="B6832" s="105"/>
      <c r="C6832" s="77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7"/>
      <c r="B6833" s="105"/>
      <c r="C6833" s="77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7"/>
      <c r="B6834" s="105"/>
      <c r="C6834" s="77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7"/>
      <c r="B6835" s="105"/>
      <c r="C6835" s="77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7"/>
      <c r="B6836" s="105"/>
      <c r="C6836" s="77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7"/>
      <c r="B6837" s="105"/>
      <c r="C6837" s="77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7"/>
      <c r="B6838" s="105"/>
      <c r="C6838" s="77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7"/>
      <c r="B6839" s="105"/>
      <c r="C6839" s="77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7"/>
      <c r="B6840" s="105"/>
      <c r="C6840" s="77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7"/>
      <c r="B6841" s="105"/>
      <c r="C6841" s="77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7"/>
      <c r="B6842" s="105"/>
      <c r="C6842" s="77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7"/>
      <c r="B6843" s="105"/>
      <c r="C6843" s="77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7"/>
      <c r="B6844" s="105"/>
      <c r="C6844" s="77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7"/>
      <c r="B6845" s="105"/>
      <c r="C6845" s="77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7"/>
      <c r="B6846" s="105"/>
      <c r="C6846" s="77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7"/>
      <c r="B6847" s="105"/>
      <c r="C6847" s="77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7"/>
      <c r="B6848" s="105"/>
      <c r="C6848" s="77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7"/>
      <c r="B6849" s="105"/>
      <c r="C6849" s="77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7"/>
      <c r="B6850" s="105"/>
      <c r="C6850" s="77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7"/>
      <c r="B6851" s="105"/>
      <c r="C6851" s="77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7"/>
      <c r="B6852" s="105"/>
      <c r="C6852" s="77"/>
      <c r="D6852" s="78"/>
      <c r="E6852" s="12"/>
      <c r="F6852" s="79"/>
      <c r="G6852" s="78"/>
      <c r="H6852" s="80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7"/>
      <c r="B6853" s="105"/>
      <c r="C6853" s="77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7"/>
      <c r="B6854" s="105"/>
      <c r="C6854" s="77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7"/>
      <c r="B6855" s="105"/>
      <c r="C6855" s="77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7"/>
      <c r="B6856" s="105"/>
      <c r="C6856" s="77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7"/>
      <c r="B6857" s="105"/>
      <c r="C6857" s="77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7"/>
      <c r="B6858" s="105"/>
      <c r="C6858" s="77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7"/>
      <c r="B6859" s="105"/>
      <c r="C6859" s="77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7"/>
      <c r="B6860" s="105"/>
      <c r="C6860" s="77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7"/>
      <c r="B6861" s="105"/>
      <c r="C6861" s="77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7"/>
      <c r="B6862" s="105"/>
      <c r="C6862" s="77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7"/>
      <c r="B6863" s="105"/>
      <c r="C6863" s="77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7"/>
      <c r="B6864" s="105"/>
      <c r="C6864" s="77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7"/>
      <c r="B6865" s="105"/>
      <c r="C6865" s="77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7"/>
      <c r="B6866" s="105"/>
      <c r="C6866" s="77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7"/>
      <c r="B6867" s="105"/>
      <c r="C6867" s="77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7"/>
      <c r="B6868" s="105"/>
      <c r="C6868" s="77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7"/>
      <c r="B6869" s="105"/>
      <c r="C6869" s="77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7"/>
      <c r="B6870" s="105"/>
      <c r="C6870" s="77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7"/>
      <c r="B6871" s="105"/>
      <c r="C6871" s="77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7"/>
      <c r="B6872" s="105"/>
      <c r="C6872" s="77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7"/>
      <c r="B6873" s="105"/>
      <c r="C6873" s="77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7"/>
      <c r="B6874" s="105"/>
      <c r="C6874" s="77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7"/>
      <c r="B6875" s="105"/>
      <c r="C6875" s="77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7"/>
      <c r="B6876" s="105"/>
      <c r="C6876" s="77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7"/>
      <c r="B6877" s="105"/>
      <c r="C6877" s="77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7"/>
      <c r="B6878" s="105"/>
      <c r="C6878" s="77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7"/>
      <c r="B6879" s="105"/>
      <c r="C6879" s="77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7"/>
      <c r="B6880" s="105"/>
      <c r="C6880" s="77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7"/>
      <c r="B6881" s="105"/>
      <c r="C6881" s="77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7"/>
      <c r="B6882" s="105"/>
      <c r="C6882" s="77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7"/>
      <c r="B6883" s="105"/>
      <c r="C6883" s="77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7"/>
      <c r="B6884" s="105"/>
      <c r="C6884" s="77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7"/>
      <c r="B6885" s="105"/>
      <c r="C6885" s="77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7"/>
      <c r="B6886" s="105"/>
      <c r="C6886" s="77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7"/>
      <c r="B6887" s="105"/>
      <c r="C6887" s="77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7"/>
      <c r="B6888" s="105"/>
      <c r="C6888" s="77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7"/>
      <c r="B6889" s="105"/>
      <c r="C6889" s="77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7"/>
      <c r="B6890" s="105"/>
      <c r="C6890" s="77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7"/>
      <c r="B6891" s="105"/>
      <c r="C6891" s="77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7"/>
      <c r="B6892" s="105"/>
      <c r="C6892" s="77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7"/>
      <c r="B6893" s="105"/>
      <c r="C6893" s="77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7"/>
      <c r="B6894" s="105"/>
      <c r="C6894" s="77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7"/>
      <c r="B6895" s="105"/>
      <c r="C6895" s="77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7"/>
      <c r="B6896" s="105"/>
      <c r="C6896" s="77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7"/>
      <c r="B6897" s="105"/>
      <c r="C6897" s="77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7"/>
      <c r="B6898" s="105"/>
      <c r="C6898" s="77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7"/>
      <c r="B6899" s="105"/>
      <c r="C6899" s="77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7"/>
      <c r="B6900" s="105"/>
      <c r="C6900" s="77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7"/>
      <c r="B6901" s="105"/>
      <c r="C6901" s="77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7"/>
      <c r="B6902" s="105"/>
      <c r="C6902" s="77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7"/>
      <c r="B6903" s="105"/>
      <c r="C6903" s="77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7"/>
      <c r="B6904" s="105"/>
      <c r="C6904" s="77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7"/>
      <c r="B6905" s="105"/>
      <c r="C6905" s="77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7"/>
      <c r="B6906" s="105"/>
      <c r="C6906" s="77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7"/>
      <c r="B6907" s="105"/>
      <c r="C6907" s="77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7"/>
      <c r="B6908" s="105"/>
      <c r="C6908" s="77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7"/>
      <c r="B6909" s="105"/>
      <c r="C6909" s="77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7"/>
      <c r="B6910" s="105"/>
      <c r="C6910" s="77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7"/>
      <c r="B6911" s="105"/>
      <c r="C6911" s="77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7"/>
      <c r="B6912" s="105"/>
      <c r="C6912" s="77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7"/>
      <c r="B6913" s="105"/>
      <c r="C6913" s="77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7"/>
      <c r="B6914" s="105"/>
      <c r="C6914" s="77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7"/>
      <c r="B6915" s="105"/>
      <c r="C6915" s="77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7"/>
      <c r="B6916" s="105"/>
      <c r="C6916" s="77"/>
      <c r="D6916" s="78"/>
      <c r="E6916" s="12"/>
      <c r="F6916" s="79"/>
      <c r="G6916" s="78"/>
      <c r="H6916" s="80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7"/>
      <c r="B6917" s="105"/>
      <c r="C6917" s="77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7"/>
      <c r="B6918" s="105"/>
      <c r="C6918" s="77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7"/>
      <c r="B6919" s="105"/>
      <c r="C6919" s="77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7"/>
      <c r="B6920" s="105"/>
      <c r="C6920" s="77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7"/>
      <c r="B6921" s="105"/>
      <c r="C6921" s="77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7"/>
      <c r="B6922" s="105"/>
      <c r="C6922" s="77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7"/>
      <c r="B6923" s="105"/>
      <c r="C6923" s="77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7"/>
      <c r="B6924" s="105"/>
      <c r="C6924" s="77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7"/>
      <c r="B6925" s="105"/>
      <c r="C6925" s="77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7"/>
      <c r="B6926" s="105"/>
      <c r="C6926" s="77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7"/>
      <c r="B6927" s="105"/>
      <c r="C6927" s="77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7"/>
      <c r="B6928" s="105"/>
      <c r="C6928" s="77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7"/>
      <c r="B6929" s="105"/>
      <c r="C6929" s="77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7"/>
      <c r="B6930" s="105"/>
      <c r="C6930" s="77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7"/>
      <c r="B6931" s="105"/>
      <c r="C6931" s="77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7"/>
      <c r="B6932" s="105"/>
      <c r="C6932" s="77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7"/>
      <c r="B6933" s="105"/>
      <c r="C6933" s="77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7"/>
      <c r="B6934" s="105"/>
      <c r="C6934" s="77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7"/>
      <c r="B6935" s="105"/>
      <c r="C6935" s="77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7"/>
      <c r="B6936" s="105"/>
      <c r="C6936" s="77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7"/>
      <c r="B6937" s="105"/>
      <c r="C6937" s="77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7"/>
      <c r="B6938" s="105"/>
      <c r="C6938" s="77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7"/>
      <c r="B6939" s="105"/>
      <c r="C6939" s="77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7"/>
      <c r="B6940" s="105"/>
      <c r="C6940" s="77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7"/>
      <c r="B6941" s="105"/>
      <c r="C6941" s="77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7"/>
      <c r="B6942" s="105"/>
      <c r="C6942" s="77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7"/>
      <c r="B6943" s="105"/>
      <c r="C6943" s="77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7"/>
      <c r="B6944" s="105"/>
      <c r="C6944" s="77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7"/>
      <c r="B6945" s="105"/>
      <c r="C6945" s="77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7"/>
      <c r="B6946" s="105"/>
      <c r="C6946" s="77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7"/>
      <c r="B6947" s="105"/>
      <c r="C6947" s="77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7"/>
      <c r="B6948" s="105"/>
      <c r="C6948" s="77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7"/>
      <c r="B6949" s="105"/>
      <c r="C6949" s="77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7"/>
      <c r="B6950" s="105"/>
      <c r="C6950" s="77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7"/>
      <c r="B6951" s="105"/>
      <c r="C6951" s="77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7"/>
      <c r="B6952" s="105"/>
      <c r="C6952" s="77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7"/>
      <c r="B6953" s="105"/>
      <c r="C6953" s="77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7"/>
      <c r="B6954" s="105"/>
      <c r="C6954" s="77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7"/>
      <c r="B6955" s="105"/>
      <c r="C6955" s="77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7"/>
      <c r="B6956" s="105"/>
      <c r="C6956" s="77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7"/>
      <c r="B6957" s="105"/>
      <c r="C6957" s="77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7"/>
      <c r="B6958" s="105"/>
      <c r="C6958" s="77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7"/>
      <c r="B6959" s="105"/>
      <c r="C6959" s="77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7"/>
      <c r="B6960" s="105"/>
      <c r="C6960" s="77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7"/>
      <c r="B6961" s="105"/>
      <c r="C6961" s="77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7"/>
      <c r="B6962" s="105"/>
      <c r="C6962" s="77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7"/>
      <c r="B6963" s="105"/>
      <c r="C6963" s="77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7"/>
      <c r="B6964" s="105"/>
      <c r="C6964" s="77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7"/>
      <c r="B6965" s="105"/>
      <c r="C6965" s="77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7"/>
      <c r="B6966" s="105"/>
      <c r="C6966" s="77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7"/>
      <c r="B6967" s="105"/>
      <c r="C6967" s="77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7"/>
      <c r="B6968" s="105"/>
      <c r="C6968" s="77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7"/>
      <c r="B6969" s="105"/>
      <c r="C6969" s="77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7"/>
      <c r="B6970" s="105"/>
      <c r="C6970" s="77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7"/>
      <c r="B6971" s="105"/>
      <c r="C6971" s="77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7"/>
      <c r="B6972" s="105"/>
      <c r="C6972" s="77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7"/>
      <c r="B6973" s="105"/>
      <c r="C6973" s="77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7"/>
      <c r="B6974" s="105"/>
      <c r="C6974" s="77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7"/>
      <c r="B6975" s="105"/>
      <c r="C6975" s="77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7"/>
      <c r="B6976" s="105"/>
      <c r="C6976" s="77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7"/>
      <c r="B6977" s="105"/>
      <c r="C6977" s="77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7"/>
      <c r="B6978" s="105"/>
      <c r="C6978" s="77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7"/>
      <c r="B6979" s="105"/>
      <c r="C6979" s="77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7"/>
      <c r="B6980" s="105"/>
      <c r="C6980" s="77"/>
      <c r="D6980" s="78"/>
      <c r="E6980" s="12"/>
      <c r="F6980" s="79"/>
      <c r="G6980" s="78"/>
      <c r="H6980" s="80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7"/>
      <c r="B6981" s="105"/>
      <c r="C6981" s="77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7"/>
      <c r="B6982" s="105"/>
      <c r="C6982" s="77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7"/>
      <c r="B6983" s="105"/>
      <c r="C6983" s="77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7"/>
      <c r="B6984" s="105"/>
      <c r="C6984" s="77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7"/>
      <c r="B6985" s="105"/>
      <c r="C6985" s="77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7"/>
      <c r="B6986" s="105"/>
      <c r="C6986" s="77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7"/>
      <c r="B6987" s="105"/>
      <c r="C6987" s="77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7"/>
      <c r="B6988" s="105"/>
      <c r="C6988" s="77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7"/>
      <c r="B6989" s="105"/>
      <c r="C6989" s="77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7"/>
      <c r="B6990" s="105"/>
      <c r="C6990" s="77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7"/>
      <c r="B6991" s="105"/>
      <c r="C6991" s="77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7"/>
      <c r="B6992" s="105"/>
      <c r="C6992" s="77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7"/>
      <c r="B6993" s="105"/>
      <c r="C6993" s="77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7"/>
      <c r="B6994" s="105"/>
      <c r="C6994" s="77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7"/>
      <c r="B6995" s="105"/>
      <c r="C6995" s="77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7"/>
      <c r="B6996" s="105"/>
      <c r="C6996" s="77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7"/>
      <c r="B6997" s="105"/>
      <c r="C6997" s="77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7"/>
      <c r="B6998" s="105"/>
      <c r="C6998" s="77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7"/>
      <c r="B6999" s="105"/>
      <c r="C6999" s="77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7"/>
      <c r="B7000" s="105"/>
      <c r="C7000" s="77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7"/>
      <c r="B7001" s="105"/>
      <c r="C7001" s="77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7"/>
      <c r="B7002" s="105"/>
      <c r="C7002" s="77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7"/>
      <c r="B7003" s="105"/>
      <c r="C7003" s="77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7"/>
      <c r="B7004" s="105"/>
      <c r="C7004" s="77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7"/>
      <c r="B7005" s="105"/>
      <c r="C7005" s="77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7"/>
      <c r="B7006" s="105"/>
      <c r="C7006" s="77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7"/>
      <c r="B7007" s="105"/>
      <c r="C7007" s="77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7"/>
      <c r="B7008" s="105"/>
      <c r="C7008" s="77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7"/>
      <c r="B7009" s="105"/>
      <c r="C7009" s="77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7"/>
      <c r="B7010" s="105"/>
      <c r="C7010" s="77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7"/>
      <c r="B7011" s="105"/>
      <c r="C7011" s="77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7"/>
      <c r="B7012" s="105"/>
      <c r="C7012" s="77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7"/>
      <c r="B7013" s="105"/>
      <c r="C7013" s="77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7"/>
      <c r="B7014" s="105"/>
      <c r="C7014" s="77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7"/>
      <c r="B7015" s="105"/>
      <c r="C7015" s="77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7"/>
      <c r="B7016" s="105"/>
      <c r="C7016" s="77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7"/>
      <c r="B7017" s="105"/>
      <c r="C7017" s="77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7"/>
      <c r="B7018" s="105"/>
      <c r="C7018" s="77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7"/>
      <c r="B7019" s="105"/>
      <c r="C7019" s="77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7"/>
      <c r="B7020" s="105"/>
      <c r="C7020" s="77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7"/>
      <c r="B7021" s="105"/>
      <c r="C7021" s="77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7"/>
      <c r="B7022" s="105"/>
      <c r="C7022" s="77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7"/>
      <c r="B7023" s="105"/>
      <c r="C7023" s="77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7"/>
      <c r="B7024" s="105"/>
      <c r="C7024" s="77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7"/>
      <c r="B7025" s="105"/>
      <c r="C7025" s="77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7"/>
      <c r="B7026" s="105"/>
      <c r="C7026" s="77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7"/>
      <c r="B7027" s="105"/>
      <c r="C7027" s="77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7"/>
      <c r="B7028" s="105"/>
      <c r="C7028" s="77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7"/>
      <c r="B7029" s="105"/>
      <c r="C7029" s="77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7"/>
      <c r="B7030" s="105"/>
      <c r="C7030" s="77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7"/>
      <c r="B7031" s="105"/>
      <c r="C7031" s="77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7"/>
      <c r="B7032" s="105"/>
      <c r="C7032" s="77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7"/>
      <c r="B7033" s="105"/>
      <c r="C7033" s="77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7"/>
      <c r="B7034" s="105"/>
      <c r="C7034" s="77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7"/>
      <c r="B7035" s="105"/>
      <c r="C7035" s="77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7"/>
      <c r="B7036" s="105"/>
      <c r="C7036" s="77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7"/>
      <c r="B7037" s="105"/>
      <c r="C7037" s="77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7"/>
      <c r="B7038" s="105"/>
      <c r="C7038" s="77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7"/>
      <c r="B7039" s="105"/>
      <c r="C7039" s="77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7"/>
      <c r="B7040" s="105"/>
      <c r="C7040" s="77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7"/>
      <c r="B7041" s="105"/>
      <c r="C7041" s="77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7"/>
      <c r="B7042" s="105"/>
      <c r="C7042" s="77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7"/>
      <c r="B7043" s="105"/>
      <c r="C7043" s="77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7"/>
      <c r="B7044" s="105"/>
      <c r="C7044" s="77"/>
      <c r="D7044" s="78"/>
      <c r="E7044" s="12"/>
      <c r="F7044" s="79"/>
      <c r="G7044" s="78"/>
      <c r="H7044" s="80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7"/>
      <c r="B7045" s="105"/>
      <c r="C7045" s="77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7"/>
      <c r="B7046" s="105"/>
      <c r="C7046" s="77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7"/>
      <c r="B7047" s="105"/>
      <c r="C7047" s="77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7"/>
      <c r="B7048" s="105"/>
      <c r="C7048" s="77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7"/>
      <c r="B7049" s="105"/>
      <c r="C7049" s="77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7"/>
      <c r="B7050" s="105"/>
      <c r="C7050" s="77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7"/>
      <c r="B7051" s="105"/>
      <c r="C7051" s="77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7"/>
      <c r="B7052" s="105"/>
      <c r="C7052" s="77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7"/>
      <c r="B7053" s="105"/>
      <c r="C7053" s="77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7"/>
      <c r="B7054" s="105"/>
      <c r="C7054" s="77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7"/>
      <c r="B7055" s="105"/>
      <c r="C7055" s="77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7"/>
      <c r="B7056" s="105"/>
      <c r="C7056" s="77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7"/>
      <c r="B7057" s="105"/>
      <c r="C7057" s="77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7"/>
      <c r="B7058" s="105"/>
      <c r="C7058" s="77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7"/>
      <c r="B7059" s="105"/>
      <c r="C7059" s="77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7"/>
      <c r="B7060" s="105"/>
      <c r="C7060" s="77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7"/>
      <c r="B7061" s="105"/>
      <c r="C7061" s="77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7"/>
      <c r="B7062" s="105"/>
      <c r="C7062" s="77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7"/>
      <c r="B7063" s="105"/>
      <c r="C7063" s="77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7"/>
      <c r="B7064" s="105"/>
      <c r="C7064" s="77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7"/>
      <c r="B7065" s="105"/>
      <c r="C7065" s="77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7"/>
      <c r="B7066" s="105"/>
      <c r="C7066" s="77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7"/>
      <c r="B7067" s="105"/>
      <c r="C7067" s="77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7"/>
      <c r="B7068" s="105"/>
      <c r="C7068" s="77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7"/>
      <c r="B7069" s="105"/>
      <c r="C7069" s="77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7"/>
      <c r="B7070" s="105"/>
      <c r="C7070" s="77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7"/>
      <c r="B7071" s="105"/>
      <c r="C7071" s="77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7"/>
      <c r="B7072" s="105"/>
      <c r="C7072" s="77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7"/>
      <c r="B7073" s="105"/>
      <c r="C7073" s="77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7"/>
      <c r="B7074" s="105"/>
      <c r="C7074" s="77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7"/>
      <c r="B7075" s="105"/>
      <c r="C7075" s="77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7"/>
      <c r="B7076" s="105"/>
      <c r="C7076" s="77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7"/>
      <c r="B7077" s="105"/>
      <c r="C7077" s="77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7"/>
      <c r="B7078" s="105"/>
      <c r="C7078" s="77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7"/>
      <c r="B7079" s="105"/>
      <c r="C7079" s="77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7"/>
      <c r="B7080" s="105"/>
      <c r="C7080" s="77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7"/>
      <c r="B7081" s="105"/>
      <c r="C7081" s="77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7"/>
      <c r="B7082" s="105"/>
      <c r="C7082" s="77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7"/>
      <c r="B7083" s="105"/>
      <c r="C7083" s="77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7"/>
      <c r="B7084" s="105"/>
      <c r="C7084" s="77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7"/>
      <c r="B7085" s="105"/>
      <c r="C7085" s="77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7"/>
      <c r="B7086" s="105"/>
      <c r="C7086" s="77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7"/>
      <c r="B7087" s="105"/>
      <c r="C7087" s="77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7"/>
      <c r="B7088" s="105"/>
      <c r="C7088" s="77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7"/>
      <c r="B7089" s="105"/>
      <c r="C7089" s="77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7"/>
      <c r="B7090" s="105"/>
      <c r="C7090" s="77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7"/>
      <c r="B7091" s="105"/>
      <c r="C7091" s="77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7"/>
      <c r="B7092" s="105"/>
      <c r="C7092" s="77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7"/>
      <c r="B7093" s="105"/>
      <c r="C7093" s="77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7"/>
      <c r="B7094" s="105"/>
      <c r="C7094" s="77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7"/>
      <c r="B7095" s="105"/>
      <c r="C7095" s="77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7"/>
      <c r="B7096" s="105"/>
      <c r="C7096" s="77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7"/>
      <c r="B7097" s="105"/>
      <c r="C7097" s="77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7"/>
      <c r="B7098" s="105"/>
      <c r="C7098" s="77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7"/>
      <c r="B7099" s="105"/>
      <c r="C7099" s="77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7"/>
      <c r="B7100" s="105"/>
      <c r="C7100" s="77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7"/>
      <c r="B7101" s="105"/>
      <c r="C7101" s="77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7"/>
      <c r="B7102" s="105"/>
      <c r="C7102" s="77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7"/>
      <c r="B7103" s="105"/>
      <c r="C7103" s="77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7"/>
      <c r="B7104" s="105"/>
      <c r="C7104" s="77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7"/>
      <c r="B7105" s="105"/>
      <c r="C7105" s="77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7"/>
      <c r="B7106" s="105"/>
      <c r="C7106" s="77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7"/>
      <c r="B7107" s="105"/>
      <c r="C7107" s="77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7"/>
      <c r="B7108" s="105"/>
      <c r="C7108" s="77"/>
      <c r="D7108" s="78"/>
      <c r="E7108" s="12"/>
      <c r="F7108" s="79"/>
      <c r="G7108" s="78"/>
      <c r="H7108" s="80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7"/>
      <c r="B7109" s="105"/>
      <c r="C7109" s="77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7"/>
      <c r="B7110" s="105"/>
      <c r="C7110" s="77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7"/>
      <c r="B7111" s="105"/>
      <c r="C7111" s="77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7"/>
      <c r="B7112" s="105"/>
      <c r="C7112" s="77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7"/>
      <c r="B7113" s="105"/>
      <c r="C7113" s="77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7"/>
      <c r="B7114" s="105"/>
      <c r="C7114" s="77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7"/>
      <c r="B7115" s="105"/>
      <c r="C7115" s="77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7"/>
      <c r="B7116" s="105"/>
      <c r="C7116" s="77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7"/>
      <c r="B7117" s="105"/>
      <c r="C7117" s="77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7"/>
      <c r="B7118" s="105"/>
      <c r="C7118" s="77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7"/>
      <c r="B7119" s="105"/>
      <c r="C7119" s="77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7"/>
      <c r="B7120" s="105"/>
      <c r="C7120" s="77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7"/>
      <c r="B7121" s="105"/>
      <c r="C7121" s="77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7"/>
      <c r="B7122" s="105"/>
      <c r="C7122" s="77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7"/>
      <c r="B7123" s="105"/>
      <c r="C7123" s="77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7"/>
      <c r="B7124" s="105"/>
      <c r="C7124" s="77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7"/>
      <c r="B7125" s="105"/>
      <c r="C7125" s="77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7"/>
      <c r="B7126" s="105"/>
      <c r="C7126" s="77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7"/>
      <c r="B7127" s="105"/>
      <c r="C7127" s="77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7"/>
      <c r="B7128" s="105"/>
      <c r="C7128" s="77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7"/>
      <c r="B7129" s="105"/>
      <c r="C7129" s="77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7"/>
      <c r="B7130" s="105"/>
      <c r="C7130" s="77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7"/>
      <c r="B7131" s="105"/>
      <c r="C7131" s="77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7"/>
      <c r="B7132" s="105"/>
      <c r="C7132" s="77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7"/>
      <c r="B7133" s="105"/>
      <c r="C7133" s="77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7"/>
      <c r="B7134" s="105"/>
      <c r="C7134" s="77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7"/>
      <c r="B7135" s="105"/>
      <c r="C7135" s="77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7"/>
      <c r="B7136" s="105"/>
      <c r="C7136" s="77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7"/>
      <c r="B7137" s="105"/>
      <c r="C7137" s="77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7"/>
      <c r="B7138" s="105"/>
      <c r="C7138" s="77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7"/>
      <c r="B7139" s="105"/>
      <c r="C7139" s="77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7"/>
      <c r="B7140" s="105"/>
      <c r="C7140" s="77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7"/>
      <c r="B7141" s="105"/>
      <c r="C7141" s="77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7"/>
      <c r="B7142" s="105"/>
      <c r="C7142" s="77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7"/>
      <c r="B7143" s="105"/>
      <c r="C7143" s="77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7"/>
      <c r="B7144" s="105"/>
      <c r="C7144" s="77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7"/>
      <c r="B7145" s="105"/>
      <c r="C7145" s="77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7"/>
      <c r="B7146" s="105"/>
      <c r="C7146" s="77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7"/>
      <c r="B7147" s="105"/>
      <c r="C7147" s="77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7"/>
      <c r="B7148" s="105"/>
      <c r="C7148" s="77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7"/>
      <c r="B7149" s="105"/>
      <c r="C7149" s="77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7"/>
      <c r="B7150" s="105"/>
      <c r="C7150" s="77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7"/>
      <c r="B7151" s="105"/>
      <c r="C7151" s="77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7"/>
      <c r="B7152" s="105"/>
      <c r="C7152" s="77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7"/>
      <c r="B7153" s="105"/>
      <c r="C7153" s="77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7"/>
      <c r="B7154" s="105"/>
      <c r="C7154" s="77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7"/>
      <c r="B7155" s="105"/>
      <c r="C7155" s="77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7"/>
      <c r="B7156" s="105"/>
      <c r="C7156" s="77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7"/>
      <c r="B7157" s="105"/>
      <c r="C7157" s="77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7"/>
      <c r="B7158" s="105"/>
      <c r="C7158" s="77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7"/>
      <c r="B7159" s="105"/>
      <c r="C7159" s="77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7"/>
      <c r="B7160" s="105"/>
      <c r="C7160" s="77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7"/>
      <c r="B7161" s="105"/>
      <c r="C7161" s="77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7"/>
      <c r="B7162" s="105"/>
      <c r="C7162" s="77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7"/>
      <c r="B7163" s="105"/>
      <c r="C7163" s="77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7"/>
      <c r="B7164" s="105"/>
      <c r="C7164" s="77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7"/>
      <c r="B7165" s="105"/>
      <c r="C7165" s="77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7"/>
      <c r="B7166" s="105"/>
      <c r="C7166" s="77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7"/>
      <c r="B7167" s="105"/>
      <c r="C7167" s="77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7"/>
      <c r="B7168" s="105"/>
      <c r="C7168" s="77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7"/>
      <c r="B7169" s="105"/>
      <c r="C7169" s="77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7"/>
      <c r="B7170" s="105"/>
      <c r="C7170" s="77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7"/>
      <c r="B7171" s="105"/>
      <c r="C7171" s="77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7"/>
      <c r="B7172" s="105"/>
      <c r="C7172" s="77"/>
      <c r="D7172" s="78"/>
      <c r="E7172" s="12"/>
      <c r="F7172" s="79"/>
      <c r="G7172" s="78"/>
      <c r="H7172" s="80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7"/>
      <c r="B7173" s="105"/>
      <c r="C7173" s="77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7"/>
      <c r="B7174" s="105"/>
      <c r="C7174" s="77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7"/>
      <c r="B7175" s="105"/>
      <c r="C7175" s="77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7"/>
      <c r="B7176" s="105"/>
      <c r="C7176" s="77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7"/>
      <c r="B7177" s="105"/>
      <c r="C7177" s="77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7"/>
      <c r="B7178" s="105"/>
      <c r="C7178" s="77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7"/>
      <c r="B7179" s="105"/>
      <c r="C7179" s="77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7"/>
      <c r="B7180" s="105"/>
      <c r="C7180" s="77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7"/>
      <c r="B7181" s="105"/>
      <c r="C7181" s="77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7"/>
      <c r="B7182" s="105"/>
      <c r="C7182" s="77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7"/>
      <c r="B7183" s="105"/>
      <c r="C7183" s="77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7"/>
      <c r="B7184" s="105"/>
      <c r="C7184" s="77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7"/>
      <c r="B7185" s="105"/>
      <c r="C7185" s="77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7"/>
      <c r="B7186" s="105"/>
      <c r="C7186" s="77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7"/>
      <c r="B7187" s="105"/>
      <c r="C7187" s="77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7"/>
      <c r="B7188" s="105"/>
      <c r="C7188" s="77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7"/>
      <c r="B7189" s="105"/>
      <c r="C7189" s="77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7"/>
      <c r="B7190" s="105"/>
      <c r="C7190" s="77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7"/>
      <c r="B7191" s="105"/>
      <c r="C7191" s="77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7"/>
      <c r="B7192" s="105"/>
      <c r="C7192" s="77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7"/>
      <c r="B7193" s="105"/>
      <c r="C7193" s="77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7"/>
      <c r="B7194" s="105"/>
      <c r="C7194" s="77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7"/>
      <c r="B7195" s="105"/>
      <c r="C7195" s="77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7"/>
      <c r="B7196" s="105"/>
      <c r="C7196" s="77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7"/>
      <c r="B7197" s="105"/>
      <c r="C7197" s="77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7"/>
      <c r="B7198" s="105"/>
      <c r="C7198" s="77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7"/>
      <c r="B7199" s="105"/>
      <c r="C7199" s="77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7"/>
      <c r="B7200" s="105"/>
      <c r="C7200" s="77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7"/>
      <c r="B7201" s="105"/>
      <c r="C7201" s="77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7"/>
      <c r="B7202" s="105"/>
      <c r="C7202" s="77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7"/>
      <c r="B7203" s="105"/>
      <c r="C7203" s="77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7"/>
      <c r="B7204" s="105"/>
      <c r="C7204" s="77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7"/>
      <c r="B7205" s="105"/>
      <c r="C7205" s="77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7"/>
      <c r="B7206" s="105"/>
      <c r="C7206" s="77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7"/>
      <c r="B7207" s="105"/>
      <c r="C7207" s="77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7"/>
      <c r="B7208" s="105"/>
      <c r="C7208" s="77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7"/>
      <c r="B7209" s="105"/>
      <c r="C7209" s="77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7"/>
      <c r="B7210" s="105"/>
      <c r="C7210" s="77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7"/>
      <c r="B7211" s="105"/>
      <c r="C7211" s="77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7"/>
      <c r="B7212" s="105"/>
      <c r="C7212" s="77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7"/>
      <c r="B7213" s="105"/>
      <c r="C7213" s="77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7"/>
      <c r="B7214" s="105"/>
      <c r="C7214" s="77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7"/>
      <c r="B7215" s="105"/>
      <c r="C7215" s="77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7"/>
      <c r="B7216" s="105"/>
      <c r="C7216" s="77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7"/>
      <c r="B7217" s="105"/>
      <c r="C7217" s="77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7"/>
      <c r="B7218" s="105"/>
      <c r="C7218" s="77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7"/>
      <c r="B7219" s="105"/>
      <c r="C7219" s="77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7"/>
      <c r="B7220" s="105"/>
      <c r="C7220" s="77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7"/>
      <c r="B7221" s="105"/>
      <c r="C7221" s="77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7"/>
      <c r="B7222" s="105"/>
      <c r="C7222" s="77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7"/>
      <c r="B7223" s="105"/>
      <c r="C7223" s="77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7"/>
      <c r="B7224" s="105"/>
      <c r="C7224" s="77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7"/>
      <c r="B7225" s="105"/>
      <c r="C7225" s="77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7"/>
      <c r="B7226" s="105"/>
      <c r="C7226" s="77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7"/>
      <c r="B7227" s="105"/>
      <c r="C7227" s="77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7"/>
      <c r="B7228" s="105"/>
      <c r="C7228" s="77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7"/>
      <c r="B7229" s="105"/>
      <c r="C7229" s="77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7"/>
      <c r="B7230" s="105"/>
      <c r="C7230" s="77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7"/>
      <c r="B7231" s="105"/>
      <c r="C7231" s="77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7"/>
      <c r="B7232" s="105"/>
      <c r="C7232" s="77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7"/>
      <c r="B7233" s="105"/>
      <c r="C7233" s="77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7"/>
      <c r="B7234" s="105"/>
      <c r="C7234" s="77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7"/>
      <c r="B7235" s="105"/>
      <c r="C7235" s="77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7"/>
      <c r="B7236" s="105"/>
      <c r="C7236" s="77"/>
      <c r="D7236" s="78"/>
      <c r="E7236" s="12"/>
      <c r="F7236" s="79"/>
      <c r="G7236" s="78"/>
      <c r="H7236" s="80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7"/>
      <c r="B7237" s="105"/>
      <c r="C7237" s="77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7"/>
      <c r="B7238" s="105"/>
      <c r="C7238" s="77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7"/>
      <c r="B7239" s="105"/>
      <c r="C7239" s="77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7"/>
      <c r="B7240" s="105"/>
      <c r="C7240" s="77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7"/>
      <c r="B7241" s="105"/>
      <c r="C7241" s="77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7"/>
      <c r="B7242" s="105"/>
      <c r="C7242" s="77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7"/>
      <c r="B7243" s="105"/>
      <c r="C7243" s="77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7"/>
      <c r="B7244" s="105"/>
      <c r="C7244" s="77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7"/>
      <c r="B7245" s="105"/>
      <c r="C7245" s="77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7"/>
      <c r="B7246" s="105"/>
      <c r="C7246" s="77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7"/>
      <c r="B7247" s="105"/>
      <c r="C7247" s="77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7"/>
      <c r="B7248" s="105"/>
      <c r="C7248" s="77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7"/>
      <c r="B7249" s="105"/>
      <c r="C7249" s="77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7"/>
      <c r="B7250" s="105"/>
      <c r="C7250" s="77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7"/>
      <c r="B7251" s="105"/>
      <c r="C7251" s="77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7"/>
      <c r="B7252" s="105"/>
      <c r="C7252" s="77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7"/>
      <c r="B7253" s="105"/>
      <c r="C7253" s="77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7"/>
      <c r="B7254" s="105"/>
      <c r="C7254" s="77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7"/>
      <c r="B7255" s="105"/>
      <c r="C7255" s="77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7"/>
      <c r="B7256" s="105"/>
      <c r="C7256" s="77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7"/>
      <c r="B7257" s="105"/>
      <c r="C7257" s="77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7"/>
      <c r="B7258" s="105"/>
      <c r="C7258" s="77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7"/>
      <c r="B7259" s="105"/>
      <c r="C7259" s="77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7"/>
      <c r="B7260" s="105"/>
      <c r="C7260" s="77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7"/>
      <c r="B7261" s="105"/>
      <c r="C7261" s="77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7"/>
      <c r="B7262" s="105"/>
      <c r="C7262" s="77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7"/>
      <c r="B7263" s="105"/>
      <c r="C7263" s="77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7"/>
      <c r="B7264" s="105"/>
      <c r="C7264" s="77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7"/>
      <c r="B7265" s="105"/>
      <c r="C7265" s="77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7"/>
      <c r="B7266" s="105"/>
      <c r="C7266" s="77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7"/>
      <c r="B7267" s="105"/>
      <c r="C7267" s="77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7"/>
      <c r="B7268" s="105"/>
      <c r="C7268" s="77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7"/>
      <c r="B7269" s="105"/>
      <c r="C7269" s="77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7"/>
      <c r="B7270" s="105"/>
      <c r="C7270" s="77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7"/>
      <c r="B7271" s="105"/>
      <c r="C7271" s="77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7"/>
      <c r="B7272" s="105"/>
      <c r="C7272" s="77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7"/>
      <c r="B7273" s="105"/>
      <c r="C7273" s="77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7"/>
      <c r="B7274" s="105"/>
      <c r="C7274" s="77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7"/>
      <c r="B7275" s="105"/>
      <c r="C7275" s="77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7"/>
      <c r="B7276" s="105"/>
      <c r="C7276" s="77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7"/>
      <c r="B7277" s="105"/>
      <c r="C7277" s="77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7"/>
      <c r="B7278" s="105"/>
      <c r="C7278" s="77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7"/>
      <c r="B7279" s="105"/>
      <c r="C7279" s="77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7"/>
      <c r="B7280" s="105"/>
      <c r="C7280" s="77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7"/>
      <c r="B7281" s="105"/>
      <c r="C7281" s="77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7"/>
      <c r="B7282" s="105"/>
      <c r="C7282" s="77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7"/>
      <c r="B7283" s="105"/>
      <c r="C7283" s="77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7"/>
      <c r="B7284" s="105"/>
      <c r="C7284" s="77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7"/>
      <c r="B7285" s="105"/>
      <c r="C7285" s="77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7"/>
      <c r="B7286" s="105"/>
      <c r="C7286" s="77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7"/>
      <c r="B7287" s="105"/>
      <c r="C7287" s="77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7"/>
      <c r="B7288" s="105"/>
      <c r="C7288" s="77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7"/>
      <c r="B7289" s="105"/>
      <c r="C7289" s="77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7"/>
      <c r="B7290" s="105"/>
      <c r="C7290" s="77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7"/>
      <c r="B7291" s="105"/>
      <c r="C7291" s="77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7"/>
      <c r="B7292" s="105"/>
      <c r="C7292" s="77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7"/>
      <c r="B7293" s="105"/>
      <c r="C7293" s="77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7"/>
      <c r="B7294" s="105"/>
      <c r="C7294" s="77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7"/>
      <c r="B7295" s="105"/>
      <c r="C7295" s="77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7"/>
      <c r="B7296" s="105"/>
      <c r="C7296" s="77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7"/>
      <c r="B7297" s="105"/>
      <c r="C7297" s="77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7"/>
      <c r="B7298" s="105"/>
      <c r="C7298" s="77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7"/>
      <c r="B7299" s="105"/>
      <c r="C7299" s="77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7"/>
      <c r="B7300" s="105"/>
      <c r="C7300" s="77"/>
      <c r="D7300" s="78"/>
      <c r="E7300" s="12"/>
      <c r="F7300" s="79"/>
      <c r="G7300" s="78"/>
      <c r="H7300" s="80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7"/>
      <c r="B7301" s="105"/>
      <c r="C7301" s="77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7"/>
      <c r="B7302" s="105"/>
      <c r="C7302" s="77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7"/>
      <c r="B7303" s="105"/>
      <c r="C7303" s="77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7"/>
      <c r="B7304" s="105"/>
      <c r="C7304" s="77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7"/>
      <c r="B7305" s="105"/>
      <c r="C7305" s="77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7"/>
      <c r="B7306" s="105"/>
      <c r="C7306" s="77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7"/>
      <c r="B7307" s="105"/>
      <c r="C7307" s="77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7"/>
      <c r="B7308" s="105"/>
      <c r="C7308" s="77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7"/>
      <c r="B7309" s="105"/>
      <c r="C7309" s="77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7"/>
      <c r="B7310" s="105"/>
      <c r="C7310" s="77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7"/>
      <c r="B7311" s="105"/>
      <c r="C7311" s="77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7"/>
      <c r="B7312" s="105"/>
      <c r="C7312" s="77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7"/>
      <c r="B7313" s="105"/>
      <c r="C7313" s="77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7"/>
      <c r="B7314" s="105"/>
      <c r="C7314" s="77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7"/>
      <c r="B7315" s="105"/>
      <c r="C7315" s="77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7"/>
      <c r="B7316" s="105"/>
      <c r="C7316" s="77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7"/>
      <c r="B7317" s="105"/>
      <c r="C7317" s="77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7"/>
      <c r="B7318" s="105"/>
      <c r="C7318" s="77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7"/>
      <c r="B7319" s="105"/>
      <c r="C7319" s="77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7"/>
      <c r="B7320" s="105"/>
      <c r="C7320" s="77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7"/>
      <c r="B7321" s="105"/>
      <c r="C7321" s="77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7"/>
      <c r="B7322" s="105"/>
      <c r="C7322" s="77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7"/>
      <c r="B7323" s="105"/>
      <c r="C7323" s="77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7"/>
      <c r="B7324" s="105"/>
      <c r="C7324" s="77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7"/>
      <c r="B7325" s="105"/>
      <c r="C7325" s="77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7"/>
      <c r="B7326" s="105"/>
      <c r="C7326" s="77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7"/>
      <c r="B7327" s="105"/>
      <c r="C7327" s="77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7"/>
      <c r="B7328" s="105"/>
      <c r="C7328" s="77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7"/>
      <c r="B7329" s="105"/>
      <c r="C7329" s="77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7"/>
      <c r="B7330" s="105"/>
      <c r="C7330" s="77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7"/>
      <c r="B7331" s="105"/>
      <c r="C7331" s="77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7"/>
      <c r="B7332" s="105"/>
      <c r="C7332" s="77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7"/>
      <c r="B7333" s="105"/>
      <c r="C7333" s="77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7"/>
      <c r="B7334" s="105"/>
      <c r="C7334" s="77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7"/>
      <c r="B7335" s="105"/>
      <c r="C7335" s="77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7"/>
      <c r="B7336" s="105"/>
      <c r="C7336" s="77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7"/>
      <c r="B7337" s="105"/>
      <c r="C7337" s="77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7"/>
      <c r="B7338" s="105"/>
      <c r="C7338" s="77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7"/>
      <c r="B7339" s="105"/>
      <c r="C7339" s="77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7"/>
      <c r="B7340" s="105"/>
      <c r="C7340" s="77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7"/>
      <c r="B7341" s="105"/>
      <c r="C7341" s="77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7"/>
      <c r="B7342" s="105"/>
      <c r="C7342" s="77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7"/>
      <c r="B7343" s="105"/>
      <c r="C7343" s="77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7"/>
      <c r="B7344" s="105"/>
      <c r="C7344" s="77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7"/>
      <c r="B7345" s="105"/>
      <c r="C7345" s="77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7"/>
      <c r="B7346" s="105"/>
      <c r="C7346" s="77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7"/>
      <c r="B7347" s="105"/>
      <c r="C7347" s="77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7"/>
      <c r="B7348" s="105"/>
      <c r="C7348" s="77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7"/>
      <c r="B7349" s="105"/>
      <c r="C7349" s="77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7"/>
      <c r="B7350" s="105"/>
      <c r="C7350" s="77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7"/>
      <c r="B7351" s="105"/>
      <c r="C7351" s="77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7"/>
      <c r="B7352" s="105"/>
      <c r="C7352" s="77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7"/>
      <c r="B7353" s="105"/>
      <c r="C7353" s="77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7"/>
      <c r="B7354" s="105"/>
      <c r="C7354" s="77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7"/>
      <c r="B7355" s="105"/>
      <c r="C7355" s="77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7"/>
      <c r="B7356" s="105"/>
      <c r="C7356" s="77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7"/>
      <c r="B7357" s="105"/>
      <c r="C7357" s="77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7"/>
      <c r="B7358" s="105"/>
      <c r="C7358" s="77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7"/>
      <c r="B7359" s="105"/>
      <c r="C7359" s="77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7"/>
      <c r="B7360" s="105"/>
      <c r="C7360" s="77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7"/>
      <c r="B7361" s="105"/>
      <c r="C7361" s="77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7"/>
      <c r="B7362" s="105"/>
      <c r="C7362" s="77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7"/>
      <c r="B7363" s="105"/>
      <c r="C7363" s="77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7"/>
      <c r="B7364" s="105"/>
      <c r="C7364" s="77"/>
      <c r="D7364" s="78"/>
      <c r="E7364" s="12"/>
      <c r="F7364" s="79"/>
      <c r="G7364" s="78"/>
      <c r="H7364" s="80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7"/>
      <c r="B7365" s="105"/>
      <c r="C7365" s="77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7"/>
      <c r="B7366" s="105"/>
      <c r="C7366" s="77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7"/>
      <c r="B7367" s="105"/>
      <c r="C7367" s="77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7"/>
      <c r="B7368" s="105"/>
      <c r="C7368" s="77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7"/>
      <c r="B7369" s="105"/>
      <c r="C7369" s="77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7"/>
      <c r="B7370" s="105"/>
      <c r="C7370" s="77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7"/>
      <c r="B7371" s="105"/>
      <c r="C7371" s="77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7"/>
      <c r="B7372" s="105"/>
      <c r="C7372" s="77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7"/>
      <c r="B7373" s="105"/>
      <c r="C7373" s="77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7"/>
      <c r="B7374" s="105"/>
      <c r="C7374" s="77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7"/>
      <c r="B7375" s="105"/>
      <c r="C7375" s="77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7"/>
      <c r="B7376" s="105"/>
      <c r="C7376" s="77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7"/>
      <c r="B7377" s="105"/>
      <c r="C7377" s="77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7"/>
      <c r="B7378" s="105"/>
      <c r="C7378" s="77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7"/>
      <c r="B7379" s="105"/>
      <c r="C7379" s="77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7"/>
      <c r="B7380" s="105"/>
      <c r="C7380" s="77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7"/>
      <c r="B7381" s="105"/>
      <c r="C7381" s="77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7"/>
      <c r="B7382" s="105"/>
      <c r="C7382" s="77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7"/>
      <c r="B7383" s="105"/>
      <c r="C7383" s="77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7"/>
      <c r="B7384" s="105"/>
      <c r="C7384" s="77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7"/>
      <c r="B7385" s="105"/>
      <c r="C7385" s="77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7"/>
      <c r="B7386" s="105"/>
      <c r="C7386" s="77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7"/>
      <c r="B7387" s="105"/>
      <c r="C7387" s="77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7"/>
      <c r="B7388" s="105"/>
      <c r="C7388" s="77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7"/>
      <c r="B7389" s="105"/>
      <c r="C7389" s="77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7"/>
      <c r="B7390" s="105"/>
      <c r="C7390" s="77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7"/>
      <c r="B7391" s="105"/>
      <c r="C7391" s="77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7"/>
      <c r="B7392" s="105"/>
      <c r="C7392" s="77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7"/>
      <c r="B7393" s="105"/>
      <c r="C7393" s="77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7"/>
      <c r="B7394" s="105"/>
      <c r="C7394" s="77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7"/>
      <c r="B7395" s="105"/>
      <c r="C7395" s="77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7"/>
      <c r="B7396" s="105"/>
      <c r="C7396" s="77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7"/>
      <c r="B7397" s="105"/>
      <c r="C7397" s="77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7"/>
      <c r="B7398" s="105"/>
      <c r="C7398" s="77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7"/>
      <c r="B7399" s="105"/>
      <c r="C7399" s="77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7"/>
      <c r="B7400" s="105"/>
      <c r="C7400" s="77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7"/>
      <c r="B7401" s="105"/>
      <c r="C7401" s="77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7"/>
      <c r="B7402" s="105"/>
      <c r="C7402" s="77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7"/>
      <c r="B7403" s="105"/>
      <c r="C7403" s="77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7"/>
      <c r="B7404" s="105"/>
      <c r="C7404" s="77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7"/>
      <c r="B7405" s="105"/>
      <c r="C7405" s="77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7"/>
      <c r="B7406" s="105"/>
      <c r="C7406" s="77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7"/>
      <c r="B7407" s="105"/>
      <c r="C7407" s="77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7"/>
      <c r="B7408" s="105"/>
      <c r="C7408" s="77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7"/>
      <c r="B7409" s="105"/>
      <c r="C7409" s="77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7"/>
      <c r="B7410" s="105"/>
      <c r="C7410" s="77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7"/>
      <c r="B7411" s="105"/>
      <c r="C7411" s="77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7"/>
      <c r="B7412" s="105"/>
      <c r="C7412" s="77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7"/>
      <c r="B7413" s="105"/>
      <c r="C7413" s="77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7"/>
      <c r="B7414" s="105"/>
      <c r="C7414" s="77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7"/>
      <c r="B7415" s="105"/>
      <c r="C7415" s="77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7"/>
      <c r="B7416" s="105"/>
      <c r="C7416" s="77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7"/>
      <c r="B7417" s="105"/>
      <c r="C7417" s="77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7"/>
      <c r="B7418" s="105"/>
      <c r="C7418" s="77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7"/>
      <c r="B7419" s="105"/>
      <c r="C7419" s="77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7"/>
      <c r="B7420" s="105"/>
      <c r="C7420" s="77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7"/>
      <c r="B7421" s="105"/>
      <c r="C7421" s="77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7"/>
      <c r="B7422" s="105"/>
      <c r="C7422" s="77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7"/>
      <c r="B7423" s="105"/>
      <c r="C7423" s="77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7"/>
      <c r="B7424" s="105"/>
      <c r="C7424" s="77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7"/>
      <c r="B7425" s="105"/>
      <c r="C7425" s="77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7"/>
      <c r="B7426" s="105"/>
      <c r="C7426" s="77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7"/>
      <c r="B7427" s="105"/>
      <c r="C7427" s="77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7"/>
      <c r="B7428" s="105"/>
      <c r="C7428" s="77"/>
      <c r="D7428" s="78"/>
      <c r="E7428" s="12"/>
      <c r="F7428" s="79"/>
      <c r="G7428" s="78"/>
      <c r="H7428" s="80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7"/>
      <c r="B7429" s="105"/>
      <c r="C7429" s="77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7"/>
      <c r="B7430" s="105"/>
      <c r="C7430" s="77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7"/>
      <c r="B7431" s="105"/>
      <c r="C7431" s="77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7"/>
      <c r="B7432" s="105"/>
      <c r="C7432" s="77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7"/>
      <c r="B7433" s="105"/>
      <c r="C7433" s="77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7"/>
      <c r="B7434" s="105"/>
      <c r="C7434" s="77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7"/>
      <c r="B7435" s="105"/>
      <c r="C7435" s="77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7"/>
      <c r="B7436" s="105"/>
      <c r="C7436" s="77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7"/>
      <c r="B7437" s="105"/>
      <c r="C7437" s="77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7"/>
      <c r="B7438" s="105"/>
      <c r="C7438" s="77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7"/>
      <c r="B7439" s="105"/>
      <c r="C7439" s="77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7"/>
      <c r="B7440" s="105"/>
      <c r="C7440" s="77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7"/>
      <c r="B7441" s="105"/>
      <c r="C7441" s="77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7"/>
      <c r="B7442" s="105"/>
      <c r="C7442" s="77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7"/>
      <c r="B7443" s="105"/>
      <c r="C7443" s="77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7"/>
      <c r="B7444" s="105"/>
      <c r="C7444" s="77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7"/>
      <c r="B7445" s="105"/>
      <c r="C7445" s="77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7"/>
      <c r="B7446" s="105"/>
      <c r="C7446" s="77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7"/>
      <c r="B7447" s="105"/>
      <c r="C7447" s="77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7"/>
      <c r="B7448" s="105"/>
      <c r="C7448" s="77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7"/>
      <c r="B7449" s="105"/>
      <c r="C7449" s="77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7"/>
      <c r="B7450" s="105"/>
      <c r="C7450" s="77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7"/>
      <c r="B7451" s="105"/>
      <c r="C7451" s="77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7"/>
      <c r="B7452" s="105"/>
      <c r="C7452" s="77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7"/>
      <c r="B7453" s="105"/>
      <c r="C7453" s="77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7"/>
      <c r="B7454" s="105"/>
      <c r="C7454" s="77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7"/>
      <c r="B7455" s="105"/>
      <c r="C7455" s="77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7"/>
      <c r="B7456" s="105"/>
      <c r="C7456" s="77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7"/>
      <c r="B7457" s="105"/>
      <c r="C7457" s="77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7"/>
      <c r="B7458" s="105"/>
      <c r="C7458" s="77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7"/>
      <c r="B7459" s="105"/>
      <c r="C7459" s="77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7"/>
      <c r="B7460" s="105"/>
      <c r="C7460" s="77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7"/>
      <c r="B7461" s="105"/>
      <c r="C7461" s="77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7"/>
      <c r="B7462" s="105"/>
      <c r="C7462" s="77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7"/>
      <c r="B7463" s="105"/>
      <c r="C7463" s="77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7"/>
      <c r="B7464" s="105"/>
      <c r="C7464" s="77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7"/>
      <c r="B7465" s="105"/>
      <c r="C7465" s="77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7"/>
      <c r="B7466" s="105"/>
      <c r="C7466" s="77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7"/>
      <c r="B7467" s="105"/>
      <c r="C7467" s="77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7"/>
      <c r="B7468" s="105"/>
      <c r="C7468" s="77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7"/>
      <c r="B7469" s="105"/>
      <c r="C7469" s="77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7"/>
      <c r="B7470" s="105"/>
      <c r="C7470" s="77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7"/>
      <c r="B7471" s="105"/>
      <c r="C7471" s="77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7"/>
      <c r="B7472" s="105"/>
      <c r="C7472" s="77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7"/>
      <c r="B7473" s="105"/>
      <c r="C7473" s="77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7"/>
      <c r="B7474" s="105"/>
      <c r="C7474" s="77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7"/>
      <c r="B7475" s="105"/>
      <c r="C7475" s="77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7"/>
      <c r="B7476" s="105"/>
      <c r="C7476" s="77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7"/>
      <c r="B7477" s="105"/>
      <c r="C7477" s="77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7"/>
      <c r="B7478" s="105"/>
      <c r="C7478" s="77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7"/>
      <c r="B7479" s="105"/>
      <c r="C7479" s="77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7"/>
      <c r="B7480" s="105"/>
      <c r="C7480" s="77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7"/>
      <c r="B7481" s="105"/>
      <c r="C7481" s="77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7"/>
      <c r="B7482" s="105"/>
      <c r="C7482" s="77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7"/>
      <c r="B7483" s="105"/>
      <c r="C7483" s="77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7"/>
      <c r="B7484" s="105"/>
      <c r="C7484" s="77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7"/>
      <c r="B7485" s="105"/>
      <c r="C7485" s="77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7"/>
      <c r="B7486" s="105"/>
      <c r="C7486" s="77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7"/>
      <c r="B7487" s="105"/>
      <c r="C7487" s="77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7"/>
      <c r="B7488" s="105"/>
      <c r="C7488" s="77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7"/>
      <c r="B7489" s="105"/>
      <c r="C7489" s="77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7"/>
      <c r="B7490" s="105"/>
      <c r="C7490" s="77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7"/>
      <c r="B7491" s="105"/>
      <c r="C7491" s="77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7"/>
      <c r="B7492" s="105"/>
      <c r="C7492" s="77"/>
      <c r="D7492" s="78"/>
      <c r="E7492" s="12"/>
      <c r="F7492" s="79"/>
      <c r="G7492" s="78"/>
      <c r="H7492" s="80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7"/>
      <c r="B7493" s="105"/>
      <c r="C7493" s="77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7"/>
      <c r="B7494" s="105"/>
      <c r="C7494" s="77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7"/>
      <c r="B7495" s="105"/>
      <c r="C7495" s="77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7"/>
      <c r="B7496" s="105"/>
      <c r="C7496" s="77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7"/>
      <c r="B7497" s="105"/>
      <c r="C7497" s="77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7"/>
      <c r="B7498" s="105"/>
      <c r="C7498" s="77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7"/>
      <c r="B7499" s="105"/>
      <c r="C7499" s="77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7"/>
      <c r="B7500" s="105"/>
      <c r="C7500" s="77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7"/>
      <c r="B7501" s="105"/>
      <c r="C7501" s="77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7"/>
      <c r="B7502" s="105"/>
      <c r="C7502" s="77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7"/>
      <c r="B7503" s="105"/>
      <c r="C7503" s="77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7"/>
      <c r="B7504" s="105"/>
      <c r="C7504" s="77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7"/>
      <c r="B7505" s="105"/>
      <c r="C7505" s="77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7"/>
      <c r="B7506" s="105"/>
      <c r="C7506" s="77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7"/>
      <c r="B7507" s="105"/>
      <c r="C7507" s="77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7"/>
      <c r="B7508" s="105"/>
      <c r="C7508" s="77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7"/>
      <c r="B7509" s="105"/>
      <c r="C7509" s="77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7"/>
      <c r="B7510" s="105"/>
      <c r="C7510" s="77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7"/>
      <c r="B7511" s="105"/>
      <c r="C7511" s="77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7"/>
      <c r="B7512" s="105"/>
      <c r="C7512" s="77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7"/>
      <c r="B7513" s="105"/>
      <c r="C7513" s="77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7"/>
      <c r="B7514" s="105"/>
      <c r="C7514" s="77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7"/>
      <c r="B7515" s="105"/>
      <c r="C7515" s="77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7"/>
      <c r="B7516" s="105"/>
      <c r="C7516" s="77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7"/>
      <c r="B7517" s="105"/>
      <c r="C7517" s="77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7"/>
      <c r="B7518" s="105"/>
      <c r="C7518" s="77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7"/>
      <c r="B7519" s="105"/>
      <c r="C7519" s="77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7"/>
      <c r="B7520" s="105"/>
      <c r="C7520" s="77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7"/>
      <c r="B7521" s="105"/>
      <c r="C7521" s="77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7"/>
      <c r="B7522" s="105"/>
      <c r="C7522" s="77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7"/>
      <c r="B7523" s="105"/>
      <c r="C7523" s="77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7"/>
      <c r="B7524" s="105"/>
      <c r="C7524" s="77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7"/>
      <c r="B7525" s="105"/>
      <c r="C7525" s="77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7"/>
      <c r="B7526" s="105"/>
      <c r="C7526" s="77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7"/>
      <c r="B7527" s="105"/>
      <c r="C7527" s="77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7"/>
      <c r="B7528" s="105"/>
      <c r="C7528" s="77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7"/>
      <c r="B7529" s="105"/>
      <c r="C7529" s="77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7"/>
      <c r="B7530" s="105"/>
      <c r="C7530" s="77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7"/>
      <c r="B7531" s="105"/>
      <c r="C7531" s="77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7"/>
      <c r="B7532" s="105"/>
      <c r="C7532" s="77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7"/>
      <c r="B7533" s="105"/>
      <c r="C7533" s="77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7"/>
      <c r="B7534" s="105"/>
      <c r="C7534" s="77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7"/>
      <c r="B7535" s="105"/>
      <c r="C7535" s="77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7"/>
      <c r="B7536" s="105"/>
      <c r="C7536" s="77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7"/>
      <c r="B7537" s="105"/>
      <c r="C7537" s="77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7"/>
      <c r="B7538" s="105"/>
      <c r="C7538" s="77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7"/>
      <c r="B7539" s="105"/>
      <c r="C7539" s="77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7"/>
      <c r="B7540" s="105"/>
      <c r="C7540" s="77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7"/>
      <c r="B7541" s="105"/>
      <c r="C7541" s="77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7"/>
      <c r="B7542" s="105"/>
      <c r="C7542" s="77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7"/>
      <c r="B7543" s="105"/>
      <c r="C7543" s="77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7"/>
      <c r="B7544" s="105"/>
      <c r="C7544" s="77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7"/>
      <c r="B7545" s="105"/>
      <c r="C7545" s="77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7"/>
      <c r="B7546" s="105"/>
      <c r="C7546" s="77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7"/>
      <c r="B7547" s="105"/>
      <c r="C7547" s="77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7"/>
      <c r="B7548" s="105"/>
      <c r="C7548" s="77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7"/>
      <c r="B7549" s="105"/>
      <c r="C7549" s="77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7"/>
      <c r="B7550" s="105"/>
      <c r="C7550" s="77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7"/>
      <c r="B7551" s="105"/>
      <c r="C7551" s="77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7"/>
      <c r="B7552" s="105"/>
      <c r="C7552" s="77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7"/>
      <c r="B7553" s="105"/>
      <c r="C7553" s="77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7"/>
      <c r="B7554" s="105"/>
      <c r="C7554" s="77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7"/>
      <c r="B7555" s="105"/>
      <c r="C7555" s="77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7"/>
      <c r="B7556" s="105"/>
      <c r="C7556" s="77"/>
      <c r="D7556" s="78"/>
      <c r="E7556" s="12"/>
      <c r="F7556" s="79"/>
      <c r="G7556" s="78"/>
      <c r="H7556" s="80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7"/>
      <c r="B7557" s="105"/>
      <c r="C7557" s="77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7"/>
      <c r="B7558" s="105"/>
      <c r="C7558" s="77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7"/>
      <c r="B7559" s="105"/>
      <c r="C7559" s="77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7"/>
      <c r="B7560" s="105"/>
      <c r="C7560" s="77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7"/>
      <c r="B7561" s="105"/>
      <c r="C7561" s="77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7"/>
      <c r="B7562" s="105"/>
      <c r="C7562" s="77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7"/>
      <c r="B7563" s="105"/>
      <c r="C7563" s="77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7"/>
      <c r="B7564" s="105"/>
      <c r="C7564" s="77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7"/>
      <c r="B7565" s="105"/>
      <c r="C7565" s="77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7"/>
      <c r="B7566" s="105"/>
      <c r="C7566" s="77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7"/>
      <c r="B7567" s="105"/>
      <c r="C7567" s="77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7"/>
      <c r="B7568" s="105"/>
      <c r="C7568" s="77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7"/>
      <c r="B7569" s="105"/>
      <c r="C7569" s="77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7"/>
      <c r="B7570" s="105"/>
      <c r="C7570" s="77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7"/>
      <c r="B7571" s="105"/>
      <c r="C7571" s="77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7"/>
      <c r="B7572" s="105"/>
      <c r="C7572" s="77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7"/>
      <c r="B7573" s="105"/>
      <c r="C7573" s="77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7"/>
      <c r="B7574" s="105"/>
      <c r="C7574" s="77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7"/>
      <c r="B7575" s="105"/>
      <c r="C7575" s="77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7"/>
      <c r="B7576" s="105"/>
      <c r="C7576" s="77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7"/>
      <c r="B7577" s="105"/>
      <c r="C7577" s="77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7"/>
      <c r="B7578" s="105"/>
      <c r="C7578" s="77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7"/>
      <c r="B7579" s="105"/>
      <c r="C7579" s="77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7"/>
      <c r="B7580" s="105"/>
      <c r="C7580" s="77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7"/>
      <c r="B7581" s="105"/>
      <c r="C7581" s="77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7"/>
      <c r="B7582" s="105"/>
      <c r="C7582" s="77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7"/>
      <c r="B7583" s="105"/>
      <c r="C7583" s="77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7"/>
      <c r="B7584" s="105"/>
      <c r="C7584" s="77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7"/>
      <c r="B7585" s="105"/>
      <c r="C7585" s="77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7"/>
      <c r="B7586" s="105"/>
      <c r="C7586" s="77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7"/>
      <c r="B7587" s="105"/>
      <c r="C7587" s="77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7"/>
      <c r="B7588" s="105"/>
      <c r="C7588" s="77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7"/>
      <c r="B7589" s="105"/>
      <c r="C7589" s="77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7"/>
      <c r="B7590" s="105"/>
      <c r="C7590" s="77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7"/>
      <c r="B7591" s="105"/>
      <c r="C7591" s="77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7"/>
      <c r="B7592" s="105"/>
      <c r="C7592" s="77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7"/>
      <c r="B7593" s="105"/>
      <c r="C7593" s="77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7"/>
      <c r="B7594" s="105"/>
      <c r="C7594" s="77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7"/>
      <c r="B7595" s="105"/>
      <c r="C7595" s="77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7"/>
      <c r="B7596" s="105"/>
      <c r="C7596" s="77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7"/>
      <c r="B7597" s="105"/>
      <c r="C7597" s="77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7"/>
      <c r="B7598" s="105"/>
      <c r="C7598" s="77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7"/>
      <c r="B7599" s="105"/>
      <c r="C7599" s="77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7"/>
      <c r="B7600" s="105"/>
      <c r="C7600" s="77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7"/>
      <c r="B7601" s="105"/>
      <c r="C7601" s="77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7"/>
      <c r="B7602" s="105"/>
      <c r="C7602" s="77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7"/>
      <c r="B7603" s="105"/>
      <c r="C7603" s="77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7"/>
      <c r="B7604" s="105"/>
      <c r="C7604" s="77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7"/>
      <c r="B7605" s="105"/>
      <c r="C7605" s="77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7"/>
      <c r="B7606" s="105"/>
      <c r="C7606" s="77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7"/>
      <c r="B7607" s="105"/>
      <c r="C7607" s="77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7"/>
      <c r="B7608" s="105"/>
      <c r="C7608" s="77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7"/>
      <c r="B7609" s="105"/>
      <c r="C7609" s="77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7"/>
      <c r="B7610" s="105"/>
      <c r="C7610" s="77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7"/>
      <c r="B7611" s="105"/>
      <c r="C7611" s="77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7"/>
      <c r="B7612" s="105"/>
      <c r="C7612" s="77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7"/>
      <c r="B7613" s="105"/>
      <c r="C7613" s="77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7"/>
      <c r="B7614" s="105"/>
      <c r="C7614" s="77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7"/>
      <c r="B7615" s="105"/>
      <c r="C7615" s="77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7"/>
      <c r="B7616" s="105"/>
      <c r="C7616" s="77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7"/>
      <c r="B7617" s="105"/>
      <c r="C7617" s="77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7"/>
      <c r="B7618" s="105"/>
      <c r="C7618" s="77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7"/>
      <c r="B7619" s="105"/>
      <c r="C7619" s="77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7"/>
      <c r="B7620" s="105"/>
      <c r="C7620" s="77"/>
      <c r="D7620" s="78"/>
      <c r="E7620" s="12"/>
      <c r="F7620" s="79"/>
      <c r="G7620" s="78"/>
      <c r="H7620" s="80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7"/>
      <c r="B7621" s="105"/>
      <c r="C7621" s="77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7"/>
      <c r="B7622" s="105"/>
      <c r="C7622" s="77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7"/>
      <c r="B7623" s="105"/>
      <c r="C7623" s="77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7"/>
      <c r="B7624" s="105"/>
      <c r="C7624" s="77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7"/>
      <c r="B7625" s="105"/>
      <c r="C7625" s="77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7"/>
      <c r="B7626" s="105"/>
      <c r="C7626" s="77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7"/>
      <c r="B7627" s="105"/>
      <c r="C7627" s="77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7"/>
      <c r="B7628" s="105"/>
      <c r="C7628" s="77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7"/>
      <c r="B7629" s="105"/>
      <c r="C7629" s="77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7"/>
      <c r="B7630" s="105"/>
      <c r="C7630" s="77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7"/>
      <c r="B7631" s="105"/>
      <c r="C7631" s="77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7"/>
      <c r="B7632" s="105"/>
      <c r="C7632" s="77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7"/>
      <c r="B7633" s="105"/>
      <c r="C7633" s="77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7"/>
      <c r="B7634" s="105"/>
      <c r="C7634" s="77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7"/>
      <c r="B7635" s="105"/>
      <c r="C7635" s="77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7"/>
      <c r="B7636" s="105"/>
      <c r="C7636" s="77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7"/>
      <c r="B7637" s="105"/>
      <c r="C7637" s="77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7"/>
      <c r="B7638" s="105"/>
      <c r="C7638" s="77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7"/>
      <c r="B7639" s="105"/>
      <c r="C7639" s="77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7"/>
      <c r="B7640" s="105"/>
      <c r="C7640" s="77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7"/>
      <c r="B7641" s="105"/>
      <c r="C7641" s="77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7"/>
      <c r="B7642" s="105"/>
      <c r="C7642" s="77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7"/>
      <c r="B7643" s="105"/>
      <c r="C7643" s="77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7"/>
      <c r="B7644" s="105"/>
      <c r="C7644" s="77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7"/>
      <c r="B7645" s="105"/>
      <c r="C7645" s="77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7"/>
      <c r="B7646" s="105"/>
      <c r="C7646" s="77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7"/>
      <c r="B7647" s="105"/>
      <c r="C7647" s="77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7"/>
      <c r="B7648" s="105"/>
      <c r="C7648" s="77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7"/>
      <c r="B7649" s="105"/>
      <c r="C7649" s="77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7"/>
      <c r="B7650" s="105"/>
      <c r="C7650" s="77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7"/>
      <c r="B7651" s="105"/>
      <c r="C7651" s="77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7"/>
      <c r="B7652" s="105"/>
      <c r="C7652" s="77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7"/>
      <c r="B7653" s="105"/>
      <c r="C7653" s="77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7"/>
      <c r="B7654" s="105"/>
      <c r="C7654" s="77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7"/>
      <c r="B7655" s="105"/>
      <c r="C7655" s="77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7"/>
      <c r="B7656" s="105"/>
      <c r="C7656" s="77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7"/>
      <c r="B7657" s="105"/>
      <c r="C7657" s="77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7"/>
      <c r="B7658" s="105"/>
      <c r="C7658" s="77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7"/>
      <c r="B7659" s="105"/>
      <c r="C7659" s="77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7"/>
      <c r="B7660" s="105"/>
      <c r="C7660" s="77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7"/>
      <c r="B7661" s="105"/>
      <c r="C7661" s="77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7"/>
      <c r="B7662" s="105"/>
      <c r="C7662" s="77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7"/>
      <c r="B7663" s="105"/>
      <c r="C7663" s="77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7"/>
      <c r="B7664" s="105"/>
      <c r="C7664" s="77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7"/>
      <c r="B7665" s="105"/>
      <c r="C7665" s="77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7"/>
      <c r="B7666" s="105"/>
      <c r="C7666" s="77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7"/>
      <c r="B7667" s="105"/>
      <c r="C7667" s="77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7"/>
      <c r="B7668" s="105"/>
      <c r="C7668" s="77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7"/>
      <c r="B7669" s="105"/>
      <c r="C7669" s="77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7"/>
      <c r="B7670" s="105"/>
      <c r="C7670" s="77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7"/>
      <c r="B7671" s="105"/>
      <c r="C7671" s="77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7"/>
      <c r="B7672" s="105"/>
      <c r="C7672" s="77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7"/>
      <c r="B7673" s="105"/>
      <c r="C7673" s="77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7"/>
      <c r="B7674" s="105"/>
      <c r="C7674" s="77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7"/>
      <c r="B7675" s="105"/>
      <c r="C7675" s="77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7"/>
      <c r="B7676" s="105"/>
      <c r="C7676" s="77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7"/>
      <c r="B7677" s="105"/>
      <c r="C7677" s="77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7"/>
      <c r="B7678" s="105"/>
      <c r="C7678" s="77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7"/>
      <c r="B7679" s="105"/>
      <c r="C7679" s="77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7"/>
      <c r="B7680" s="105"/>
      <c r="C7680" s="77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7"/>
      <c r="B7681" s="105"/>
      <c r="C7681" s="77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7"/>
      <c r="B7682" s="105"/>
      <c r="C7682" s="77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7"/>
      <c r="B7683" s="105"/>
      <c r="C7683" s="77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7"/>
      <c r="B7684" s="105"/>
      <c r="C7684" s="77"/>
      <c r="D7684" s="78"/>
      <c r="E7684" s="12"/>
      <c r="F7684" s="79"/>
      <c r="G7684" s="78"/>
      <c r="H7684" s="80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7"/>
      <c r="B7685" s="105"/>
      <c r="C7685" s="77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7"/>
      <c r="B7686" s="105"/>
      <c r="C7686" s="77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7"/>
      <c r="B7687" s="105"/>
      <c r="C7687" s="77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7"/>
      <c r="B7688" s="105"/>
      <c r="C7688" s="77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7"/>
      <c r="B7689" s="105"/>
      <c r="C7689" s="77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7"/>
      <c r="B7690" s="105"/>
      <c r="C7690" s="77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7"/>
      <c r="B7691" s="105"/>
      <c r="C7691" s="77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7"/>
      <c r="B7692" s="105"/>
      <c r="C7692" s="77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7"/>
      <c r="B7693" s="105"/>
      <c r="C7693" s="77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7"/>
      <c r="B7694" s="105"/>
      <c r="C7694" s="77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7"/>
      <c r="B7695" s="105"/>
      <c r="C7695" s="77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7"/>
      <c r="B7696" s="105"/>
      <c r="C7696" s="77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7"/>
      <c r="B7697" s="105"/>
      <c r="C7697" s="77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7"/>
      <c r="B7698" s="105"/>
      <c r="C7698" s="77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7"/>
      <c r="B7699" s="105"/>
      <c r="C7699" s="77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7"/>
      <c r="B7700" s="105"/>
      <c r="C7700" s="77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7"/>
      <c r="B7701" s="105"/>
      <c r="C7701" s="77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7"/>
      <c r="B7702" s="105"/>
      <c r="C7702" s="77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7"/>
      <c r="B7703" s="105"/>
      <c r="C7703" s="77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7"/>
      <c r="B7704" s="105"/>
      <c r="C7704" s="77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7"/>
      <c r="B7705" s="105"/>
      <c r="C7705" s="77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7"/>
      <c r="B7706" s="105"/>
      <c r="C7706" s="77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7"/>
      <c r="B7707" s="105"/>
      <c r="C7707" s="77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7"/>
      <c r="B7708" s="105"/>
      <c r="C7708" s="77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7"/>
      <c r="B7709" s="105"/>
      <c r="C7709" s="77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7"/>
      <c r="B7710" s="105"/>
      <c r="C7710" s="77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7"/>
      <c r="B7711" s="105"/>
      <c r="C7711" s="77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7"/>
      <c r="B7712" s="105"/>
      <c r="C7712" s="77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7"/>
      <c r="B7713" s="105"/>
      <c r="C7713" s="77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7"/>
      <c r="B7714" s="105"/>
      <c r="C7714" s="77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7"/>
      <c r="B7715" s="105"/>
      <c r="C7715" s="77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7"/>
      <c r="B7716" s="105"/>
      <c r="C7716" s="77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7"/>
      <c r="B7717" s="105"/>
      <c r="C7717" s="77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7"/>
      <c r="B7718" s="105"/>
      <c r="C7718" s="77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7"/>
      <c r="B7719" s="105"/>
      <c r="C7719" s="77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7"/>
      <c r="B7720" s="105"/>
      <c r="C7720" s="77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7"/>
      <c r="B7721" s="105"/>
      <c r="C7721" s="77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7"/>
      <c r="B7722" s="105"/>
      <c r="C7722" s="77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7"/>
      <c r="B7723" s="105"/>
      <c r="C7723" s="77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7"/>
      <c r="B7724" s="105"/>
      <c r="C7724" s="77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7"/>
      <c r="B7725" s="105"/>
      <c r="C7725" s="77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7"/>
      <c r="B7726" s="105"/>
      <c r="C7726" s="77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7"/>
      <c r="B7727" s="105"/>
      <c r="C7727" s="77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7"/>
      <c r="B7728" s="105"/>
      <c r="C7728" s="77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7"/>
      <c r="B7729" s="105"/>
      <c r="C7729" s="77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7"/>
      <c r="B7730" s="105"/>
      <c r="C7730" s="77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7"/>
      <c r="B7731" s="105"/>
      <c r="C7731" s="77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7"/>
      <c r="B7732" s="105"/>
      <c r="C7732" s="77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7"/>
      <c r="B7733" s="105"/>
      <c r="C7733" s="77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7"/>
      <c r="B7734" s="105"/>
      <c r="C7734" s="77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7"/>
      <c r="B7735" s="105"/>
      <c r="C7735" s="77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7"/>
      <c r="B7736" s="105"/>
      <c r="C7736" s="77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7"/>
      <c r="B7737" s="105"/>
      <c r="C7737" s="77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7"/>
      <c r="B7738" s="105"/>
      <c r="C7738" s="77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7"/>
      <c r="B7739" s="105"/>
      <c r="C7739" s="77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7"/>
      <c r="B7740" s="105"/>
      <c r="C7740" s="77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7"/>
      <c r="B7741" s="105"/>
      <c r="C7741" s="77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7"/>
      <c r="B7742" s="105"/>
      <c r="C7742" s="77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7"/>
      <c r="B7743" s="105"/>
      <c r="C7743" s="77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7"/>
      <c r="B7744" s="105"/>
      <c r="C7744" s="77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7"/>
      <c r="B7745" s="105"/>
      <c r="C7745" s="77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7"/>
      <c r="B7746" s="105"/>
      <c r="C7746" s="77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7"/>
      <c r="B7747" s="105"/>
      <c r="C7747" s="77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7"/>
      <c r="B7748" s="105"/>
      <c r="C7748" s="77"/>
      <c r="D7748" s="78"/>
      <c r="E7748" s="12"/>
      <c r="F7748" s="79"/>
      <c r="G7748" s="78"/>
      <c r="H7748" s="80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7"/>
      <c r="B7749" s="105"/>
      <c r="C7749" s="77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7"/>
      <c r="B7750" s="105"/>
      <c r="C7750" s="77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7"/>
      <c r="B7751" s="105"/>
      <c r="C7751" s="77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7"/>
      <c r="B7752" s="105"/>
      <c r="C7752" s="77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7"/>
      <c r="B7753" s="105"/>
      <c r="C7753" s="77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7"/>
      <c r="B7754" s="105"/>
      <c r="C7754" s="77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7"/>
      <c r="B7755" s="105"/>
      <c r="C7755" s="77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7"/>
      <c r="B7756" s="105"/>
      <c r="C7756" s="77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7"/>
      <c r="B7757" s="105"/>
      <c r="C7757" s="77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7"/>
      <c r="B7758" s="105"/>
      <c r="C7758" s="77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7"/>
      <c r="B7759" s="105"/>
      <c r="C7759" s="77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7"/>
      <c r="B7760" s="105"/>
      <c r="C7760" s="77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7"/>
      <c r="B7761" s="105"/>
      <c r="C7761" s="77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7"/>
      <c r="B7762" s="105"/>
      <c r="C7762" s="77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7"/>
      <c r="B7763" s="105"/>
      <c r="C7763" s="77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7"/>
      <c r="B7764" s="105"/>
      <c r="C7764" s="77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7"/>
      <c r="B7765" s="105"/>
      <c r="C7765" s="77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7"/>
      <c r="B7766" s="105"/>
      <c r="C7766" s="77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7"/>
      <c r="B7767" s="105"/>
      <c r="C7767" s="77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7"/>
      <c r="B7768" s="105"/>
      <c r="C7768" s="77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7"/>
      <c r="B7769" s="105"/>
      <c r="C7769" s="77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7"/>
      <c r="B7770" s="105"/>
      <c r="C7770" s="77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7"/>
      <c r="B7771" s="105"/>
      <c r="C7771" s="77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7"/>
      <c r="B7772" s="105"/>
      <c r="C7772" s="77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7"/>
      <c r="B7773" s="105"/>
      <c r="C7773" s="77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7"/>
      <c r="B7774" s="105"/>
      <c r="C7774" s="77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7"/>
      <c r="B7775" s="105"/>
      <c r="C7775" s="77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7"/>
      <c r="B7776" s="105"/>
      <c r="C7776" s="77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7"/>
      <c r="B7777" s="105"/>
      <c r="C7777" s="77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7"/>
      <c r="B7778" s="105"/>
      <c r="C7778" s="77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7"/>
      <c r="B7779" s="105"/>
      <c r="C7779" s="77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7"/>
      <c r="B7780" s="105"/>
      <c r="C7780" s="77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7"/>
      <c r="B7781" s="105"/>
      <c r="C7781" s="77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7"/>
      <c r="B7782" s="105"/>
      <c r="C7782" s="77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7"/>
      <c r="B7783" s="105"/>
      <c r="C7783" s="77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7"/>
      <c r="B7784" s="105"/>
      <c r="C7784" s="77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7"/>
      <c r="B7785" s="105"/>
      <c r="C7785" s="77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7"/>
      <c r="B7786" s="105"/>
      <c r="C7786" s="77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7"/>
      <c r="B7787" s="105"/>
      <c r="C7787" s="77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7"/>
      <c r="B7788" s="105"/>
      <c r="C7788" s="77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7"/>
      <c r="B7789" s="105"/>
      <c r="C7789" s="77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7"/>
      <c r="B7790" s="105"/>
      <c r="C7790" s="77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7"/>
      <c r="B7791" s="105"/>
      <c r="C7791" s="77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7"/>
      <c r="B7792" s="105"/>
      <c r="C7792" s="77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7"/>
      <c r="B7793" s="105"/>
      <c r="C7793" s="77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7"/>
      <c r="B7794" s="105"/>
      <c r="C7794" s="77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7"/>
      <c r="B7795" s="105"/>
      <c r="C7795" s="77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7"/>
      <c r="B7796" s="105"/>
      <c r="C7796" s="77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7"/>
      <c r="B7797" s="105"/>
      <c r="C7797" s="77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7"/>
      <c r="B7798" s="105"/>
      <c r="C7798" s="77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7"/>
      <c r="B7799" s="105"/>
      <c r="C7799" s="77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7"/>
      <c r="B7800" s="105"/>
      <c r="C7800" s="77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7"/>
      <c r="B7801" s="105"/>
      <c r="C7801" s="77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7"/>
      <c r="B7802" s="105"/>
      <c r="C7802" s="77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7"/>
      <c r="B7803" s="105"/>
      <c r="C7803" s="77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7"/>
      <c r="B7804" s="105"/>
      <c r="C7804" s="77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7"/>
      <c r="B7805" s="105"/>
      <c r="C7805" s="77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7"/>
      <c r="B7806" s="105"/>
      <c r="C7806" s="77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7"/>
      <c r="B7807" s="105"/>
      <c r="C7807" s="77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7"/>
      <c r="B7808" s="105"/>
      <c r="C7808" s="77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7"/>
      <c r="B7809" s="105"/>
      <c r="C7809" s="77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7"/>
      <c r="B7810" s="105"/>
      <c r="C7810" s="77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7"/>
      <c r="B7811" s="105"/>
      <c r="C7811" s="77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7"/>
      <c r="B7812" s="105"/>
      <c r="C7812" s="77"/>
      <c r="D7812" s="78"/>
      <c r="E7812" s="12"/>
      <c r="F7812" s="79"/>
      <c r="G7812" s="78"/>
      <c r="H7812" s="80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7"/>
      <c r="B7813" s="105"/>
      <c r="C7813" s="77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7"/>
      <c r="B7814" s="105"/>
      <c r="C7814" s="77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7"/>
      <c r="B7815" s="105"/>
      <c r="C7815" s="77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7"/>
      <c r="B7816" s="105"/>
      <c r="C7816" s="77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7"/>
      <c r="B7817" s="105"/>
      <c r="C7817" s="77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7"/>
      <c r="B7818" s="105"/>
      <c r="C7818" s="77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7"/>
      <c r="B7819" s="105"/>
      <c r="C7819" s="77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7"/>
      <c r="B7820" s="105"/>
      <c r="C7820" s="77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7"/>
      <c r="B7821" s="105"/>
      <c r="C7821" s="77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7"/>
      <c r="B7822" s="105"/>
      <c r="C7822" s="77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7"/>
      <c r="B7823" s="105"/>
      <c r="C7823" s="77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7"/>
      <c r="B7824" s="105"/>
      <c r="C7824" s="77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7"/>
      <c r="B7825" s="105"/>
      <c r="C7825" s="77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7"/>
      <c r="B7826" s="105"/>
      <c r="C7826" s="77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7"/>
      <c r="B7827" s="105"/>
      <c r="C7827" s="77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7"/>
      <c r="B7828" s="105"/>
      <c r="C7828" s="77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7"/>
      <c r="B7829" s="105"/>
      <c r="C7829" s="77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7"/>
      <c r="B7830" s="105"/>
      <c r="C7830" s="77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7"/>
      <c r="B7831" s="105"/>
      <c r="C7831" s="77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7"/>
      <c r="B7832" s="105"/>
      <c r="C7832" s="77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7"/>
      <c r="B7833" s="105"/>
      <c r="C7833" s="77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7"/>
      <c r="B7834" s="105"/>
      <c r="C7834" s="77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7"/>
      <c r="B7835" s="105"/>
      <c r="C7835" s="77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7"/>
      <c r="B7836" s="105"/>
      <c r="C7836" s="77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7"/>
      <c r="B7837" s="105"/>
      <c r="C7837" s="77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7"/>
      <c r="B7838" s="105"/>
      <c r="C7838" s="77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7"/>
      <c r="B7839" s="105"/>
      <c r="C7839" s="77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7"/>
      <c r="B7840" s="105"/>
      <c r="C7840" s="77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7"/>
      <c r="B7841" s="105"/>
      <c r="C7841" s="77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7"/>
      <c r="B7842" s="105"/>
      <c r="C7842" s="77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7"/>
      <c r="B7843" s="105"/>
      <c r="C7843" s="77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7"/>
      <c r="B7844" s="105"/>
      <c r="C7844" s="77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7"/>
      <c r="B7845" s="105"/>
      <c r="C7845" s="77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7"/>
      <c r="B7846" s="105"/>
      <c r="C7846" s="77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7"/>
      <c r="B7847" s="105"/>
      <c r="C7847" s="77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7"/>
      <c r="B7848" s="105"/>
      <c r="C7848" s="77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7"/>
      <c r="B7849" s="105"/>
      <c r="C7849" s="77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7"/>
      <c r="B7850" s="105"/>
      <c r="C7850" s="77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7"/>
      <c r="B7851" s="105"/>
      <c r="C7851" s="77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7"/>
      <c r="B7852" s="105"/>
      <c r="C7852" s="77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7"/>
      <c r="B7853" s="105"/>
      <c r="C7853" s="77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7"/>
      <c r="B7854" s="105"/>
      <c r="C7854" s="77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7"/>
      <c r="B7855" s="105"/>
      <c r="C7855" s="77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7"/>
      <c r="B7856" s="105"/>
      <c r="C7856" s="77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7"/>
      <c r="B7857" s="105"/>
      <c r="C7857" s="77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7"/>
      <c r="B7858" s="105"/>
      <c r="C7858" s="77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7"/>
      <c r="B7859" s="105"/>
      <c r="C7859" s="77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7"/>
      <c r="B7860" s="105"/>
      <c r="C7860" s="77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7"/>
      <c r="B7861" s="105"/>
      <c r="C7861" s="77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7"/>
      <c r="B7862" s="105"/>
      <c r="C7862" s="77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7"/>
      <c r="B7863" s="105"/>
      <c r="C7863" s="77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7"/>
      <c r="B7864" s="105"/>
      <c r="C7864" s="77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7"/>
      <c r="B7865" s="105"/>
      <c r="C7865" s="77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7"/>
      <c r="B7866" s="105"/>
      <c r="C7866" s="77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7"/>
      <c r="B7867" s="105"/>
      <c r="C7867" s="77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7"/>
      <c r="B7868" s="105"/>
      <c r="C7868" s="77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7"/>
      <c r="B7869" s="105"/>
      <c r="C7869" s="77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7"/>
      <c r="B7870" s="105"/>
      <c r="C7870" s="77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7"/>
      <c r="B7871" s="105"/>
      <c r="C7871" s="77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7"/>
      <c r="B7872" s="105"/>
      <c r="C7872" s="77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7"/>
      <c r="B7873" s="105"/>
      <c r="C7873" s="77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7"/>
      <c r="B7874" s="105"/>
      <c r="C7874" s="77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7"/>
      <c r="B7875" s="105"/>
      <c r="C7875" s="77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7"/>
      <c r="B7876" s="105"/>
      <c r="C7876" s="77"/>
      <c r="D7876" s="78"/>
      <c r="E7876" s="12"/>
      <c r="F7876" s="79"/>
      <c r="G7876" s="78"/>
      <c r="H7876" s="80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7"/>
      <c r="B7877" s="105"/>
      <c r="C7877" s="77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7"/>
      <c r="B7878" s="105"/>
      <c r="C7878" s="77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7"/>
      <c r="B7879" s="105"/>
      <c r="C7879" s="77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7"/>
      <c r="B7880" s="105"/>
      <c r="C7880" s="77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7"/>
      <c r="B7881" s="105"/>
      <c r="C7881" s="77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7"/>
      <c r="B7882" s="105"/>
      <c r="C7882" s="77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7"/>
      <c r="B7883" s="105"/>
      <c r="C7883" s="77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7"/>
      <c r="B7884" s="105"/>
      <c r="C7884" s="77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7"/>
      <c r="B7885" s="105"/>
      <c r="C7885" s="77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7"/>
      <c r="B7886" s="105"/>
      <c r="C7886" s="77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7"/>
      <c r="B7887" s="105"/>
      <c r="C7887" s="77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7"/>
      <c r="B7888" s="105"/>
      <c r="C7888" s="77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7"/>
      <c r="B7889" s="105"/>
      <c r="C7889" s="77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7"/>
      <c r="B7890" s="105"/>
      <c r="C7890" s="77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7"/>
      <c r="B7891" s="105"/>
      <c r="C7891" s="77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7"/>
      <c r="B7892" s="105"/>
      <c r="C7892" s="77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7"/>
      <c r="B7893" s="105"/>
      <c r="C7893" s="77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7"/>
      <c r="B7894" s="105"/>
      <c r="C7894" s="77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7"/>
      <c r="B7895" s="105"/>
      <c r="C7895" s="77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7"/>
      <c r="B7896" s="105"/>
      <c r="C7896" s="77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7"/>
      <c r="B7897" s="105"/>
      <c r="C7897" s="77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7"/>
      <c r="B7898" s="105"/>
      <c r="C7898" s="77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7"/>
      <c r="B7899" s="105"/>
      <c r="C7899" s="77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7"/>
      <c r="B7900" s="105"/>
      <c r="C7900" s="77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7"/>
      <c r="B7901" s="105"/>
      <c r="C7901" s="77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7"/>
      <c r="B7902" s="105"/>
      <c r="C7902" s="77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7"/>
      <c r="B7903" s="105"/>
      <c r="C7903" s="77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7"/>
      <c r="B7904" s="105"/>
      <c r="C7904" s="77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7"/>
      <c r="B7905" s="105"/>
      <c r="C7905" s="77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7"/>
      <c r="B7906" s="105"/>
      <c r="C7906" s="77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7"/>
      <c r="B7907" s="105"/>
      <c r="C7907" s="77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7"/>
      <c r="B7908" s="105"/>
      <c r="C7908" s="77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7"/>
      <c r="B7909" s="105"/>
      <c r="C7909" s="77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7"/>
      <c r="B7910" s="105"/>
      <c r="C7910" s="77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7"/>
      <c r="B7911" s="105"/>
      <c r="C7911" s="77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7"/>
      <c r="B7912" s="105"/>
      <c r="C7912" s="77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7"/>
      <c r="B7913" s="105"/>
      <c r="C7913" s="77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7"/>
      <c r="B7914" s="105"/>
      <c r="C7914" s="77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7"/>
      <c r="B7915" s="105"/>
      <c r="C7915" s="77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7"/>
      <c r="B7916" s="105"/>
      <c r="C7916" s="77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7"/>
      <c r="B7917" s="105"/>
      <c r="C7917" s="77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7"/>
      <c r="B7918" s="105"/>
      <c r="C7918" s="77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7"/>
      <c r="B7919" s="105"/>
      <c r="C7919" s="77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7"/>
      <c r="B7920" s="105"/>
      <c r="C7920" s="77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7"/>
      <c r="B7921" s="105"/>
      <c r="C7921" s="77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7"/>
      <c r="B7922" s="105"/>
      <c r="C7922" s="77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7"/>
      <c r="B7923" s="105"/>
      <c r="C7923" s="77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7"/>
      <c r="B7924" s="105"/>
      <c r="C7924" s="77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7"/>
      <c r="B7925" s="105"/>
      <c r="C7925" s="77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7"/>
      <c r="B7926" s="105"/>
      <c r="C7926" s="77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7"/>
      <c r="B7927" s="105"/>
      <c r="C7927" s="77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7"/>
      <c r="B7928" s="105"/>
      <c r="C7928" s="77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7"/>
      <c r="B7929" s="105"/>
      <c r="C7929" s="77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7"/>
      <c r="B7930" s="105"/>
      <c r="C7930" s="77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7"/>
      <c r="B7931" s="105"/>
      <c r="C7931" s="77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7"/>
      <c r="B7932" s="105"/>
      <c r="C7932" s="77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7"/>
      <c r="B7933" s="105"/>
      <c r="C7933" s="77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7"/>
      <c r="B7934" s="105"/>
      <c r="C7934" s="77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7"/>
      <c r="B7935" s="105"/>
      <c r="C7935" s="77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7"/>
      <c r="B7936" s="105"/>
      <c r="C7936" s="77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7"/>
      <c r="B7937" s="105"/>
      <c r="C7937" s="77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7"/>
      <c r="B7938" s="105"/>
      <c r="C7938" s="77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7"/>
      <c r="B7939" s="105"/>
      <c r="C7939" s="77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7"/>
      <c r="B7940" s="105"/>
      <c r="C7940" s="77"/>
      <c r="D7940" s="78"/>
      <c r="E7940" s="12"/>
      <c r="F7940" s="79"/>
      <c r="G7940" s="78"/>
      <c r="H7940" s="80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7"/>
      <c r="B7941" s="105"/>
      <c r="C7941" s="77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7"/>
      <c r="B7942" s="105"/>
      <c r="C7942" s="77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7"/>
      <c r="B7943" s="105"/>
      <c r="C7943" s="77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7"/>
      <c r="B7944" s="105"/>
      <c r="C7944" s="77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7"/>
      <c r="B7945" s="105"/>
      <c r="C7945" s="77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7"/>
      <c r="B7946" s="105"/>
      <c r="C7946" s="77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7"/>
      <c r="B7947" s="105"/>
      <c r="C7947" s="77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7"/>
      <c r="B7948" s="105"/>
      <c r="C7948" s="77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7"/>
      <c r="B7949" s="105"/>
      <c r="C7949" s="77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7"/>
      <c r="B7950" s="105"/>
      <c r="C7950" s="77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7"/>
      <c r="B7951" s="105"/>
      <c r="C7951" s="77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7"/>
      <c r="B7952" s="105"/>
      <c r="C7952" s="77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7"/>
      <c r="B7953" s="105"/>
      <c r="C7953" s="77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7"/>
      <c r="B7954" s="105"/>
      <c r="C7954" s="77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7"/>
      <c r="B7955" s="105"/>
      <c r="C7955" s="77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7"/>
      <c r="B7956" s="105"/>
      <c r="C7956" s="77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7"/>
      <c r="B7957" s="105"/>
      <c r="C7957" s="77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7"/>
      <c r="B7958" s="105"/>
      <c r="C7958" s="77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7"/>
      <c r="B7959" s="105"/>
      <c r="C7959" s="77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7"/>
      <c r="B7960" s="105"/>
      <c r="C7960" s="77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7"/>
      <c r="B7961" s="105"/>
      <c r="C7961" s="77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7"/>
      <c r="B7962" s="105"/>
      <c r="C7962" s="77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7"/>
      <c r="B7963" s="105"/>
      <c r="C7963" s="77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7"/>
      <c r="B7964" s="105"/>
      <c r="C7964" s="77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7"/>
      <c r="B7965" s="105"/>
      <c r="C7965" s="77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7"/>
      <c r="B7966" s="105"/>
      <c r="C7966" s="77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7"/>
      <c r="B7967" s="105"/>
      <c r="C7967" s="77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7"/>
      <c r="B7968" s="105"/>
      <c r="C7968" s="77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7"/>
      <c r="B7969" s="105"/>
      <c r="C7969" s="77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7"/>
      <c r="B7970" s="105"/>
      <c r="C7970" s="77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7"/>
      <c r="B7971" s="105"/>
      <c r="C7971" s="77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7"/>
      <c r="B7972" s="105"/>
      <c r="C7972" s="77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7"/>
      <c r="B7973" s="105"/>
      <c r="C7973" s="77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7"/>
      <c r="B7974" s="105"/>
      <c r="C7974" s="77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7"/>
      <c r="B7975" s="105"/>
      <c r="C7975" s="77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7"/>
      <c r="B7976" s="105"/>
      <c r="C7976" s="77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7"/>
      <c r="B7977" s="105"/>
      <c r="C7977" s="77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7"/>
      <c r="B7978" s="105"/>
      <c r="C7978" s="77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7"/>
      <c r="B7979" s="105"/>
      <c r="C7979" s="77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7"/>
      <c r="B7980" s="105"/>
      <c r="C7980" s="77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7"/>
      <c r="B7981" s="105"/>
      <c r="C7981" s="77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7"/>
      <c r="B7982" s="105"/>
      <c r="C7982" s="77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7"/>
      <c r="B7983" s="105"/>
      <c r="C7983" s="77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7"/>
      <c r="B7984" s="105"/>
      <c r="C7984" s="77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7"/>
      <c r="B7985" s="105"/>
      <c r="C7985" s="77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7"/>
      <c r="B7986" s="105"/>
      <c r="C7986" s="77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7"/>
      <c r="B7987" s="105"/>
      <c r="C7987" s="77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7"/>
      <c r="B7988" s="105"/>
      <c r="C7988" s="77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7"/>
      <c r="B7989" s="105"/>
      <c r="C7989" s="77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7"/>
      <c r="B7990" s="105"/>
      <c r="C7990" s="77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7"/>
      <c r="B7991" s="105"/>
      <c r="C7991" s="77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7"/>
      <c r="B7992" s="105"/>
      <c r="C7992" s="77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7"/>
      <c r="B7993" s="105"/>
      <c r="C7993" s="77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7"/>
      <c r="B7994" s="105"/>
      <c r="C7994" s="77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7"/>
      <c r="B7995" s="105"/>
      <c r="C7995" s="77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7"/>
      <c r="B7996" s="105"/>
      <c r="C7996" s="77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7"/>
      <c r="B7997" s="105"/>
      <c r="C7997" s="77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7"/>
      <c r="B7998" s="105"/>
      <c r="C7998" s="77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7"/>
      <c r="B7999" s="105"/>
      <c r="C7999" s="77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7"/>
      <c r="B8000" s="105"/>
      <c r="C8000" s="77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7"/>
      <c r="B8001" s="105"/>
      <c r="C8001" s="77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7"/>
      <c r="B8002" s="105"/>
      <c r="C8002" s="77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7"/>
      <c r="B8003" s="105"/>
      <c r="C8003" s="77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7"/>
      <c r="B8004" s="105"/>
      <c r="C8004" s="77"/>
      <c r="D8004" s="78"/>
      <c r="E8004" s="12"/>
      <c r="F8004" s="79"/>
      <c r="G8004" s="78"/>
      <c r="H8004" s="80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7"/>
      <c r="B8005" s="105"/>
      <c r="C8005" s="77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7"/>
      <c r="B8006" s="105"/>
      <c r="C8006" s="77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7"/>
      <c r="B8007" s="105"/>
      <c r="C8007" s="77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7"/>
      <c r="B8008" s="105"/>
      <c r="C8008" s="77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7"/>
      <c r="B8009" s="105"/>
      <c r="C8009" s="77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7"/>
      <c r="B8010" s="105"/>
      <c r="C8010" s="77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7"/>
      <c r="B8011" s="105"/>
      <c r="C8011" s="77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7"/>
      <c r="B8012" s="105"/>
      <c r="C8012" s="77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7"/>
      <c r="B8013" s="105"/>
      <c r="C8013" s="77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7"/>
      <c r="B8014" s="105"/>
      <c r="C8014" s="77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7"/>
      <c r="B8015" s="105"/>
      <c r="C8015" s="77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7"/>
      <c r="B8016" s="105"/>
      <c r="C8016" s="77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7"/>
      <c r="B8017" s="105"/>
      <c r="C8017" s="77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7"/>
      <c r="B8018" s="105"/>
      <c r="C8018" s="77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7"/>
      <c r="B8019" s="105"/>
      <c r="C8019" s="77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7"/>
      <c r="B8020" s="105"/>
      <c r="C8020" s="77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7"/>
      <c r="B8021" s="105"/>
      <c r="C8021" s="77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7"/>
      <c r="B8022" s="105"/>
      <c r="C8022" s="77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7"/>
      <c r="B8023" s="105"/>
      <c r="C8023" s="77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7"/>
      <c r="B8024" s="105"/>
      <c r="C8024" s="77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7"/>
      <c r="B8025" s="105"/>
      <c r="C8025" s="77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7"/>
      <c r="B8026" s="105"/>
      <c r="C8026" s="77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7"/>
      <c r="B8027" s="105"/>
      <c r="C8027" s="77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7"/>
      <c r="B8028" s="105"/>
      <c r="C8028" s="77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7"/>
      <c r="B8029" s="105"/>
      <c r="C8029" s="77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7"/>
      <c r="B8030" s="105"/>
      <c r="C8030" s="77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7"/>
      <c r="B8031" s="105"/>
      <c r="C8031" s="77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7"/>
      <c r="B8032" s="105"/>
      <c r="C8032" s="77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7"/>
      <c r="B8033" s="105"/>
      <c r="C8033" s="77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7"/>
      <c r="B8034" s="105"/>
      <c r="C8034" s="77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7"/>
      <c r="B8035" s="105"/>
      <c r="C8035" s="77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7"/>
      <c r="B8036" s="105"/>
      <c r="C8036" s="77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7"/>
      <c r="B8037" s="105"/>
      <c r="C8037" s="77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7"/>
      <c r="B8038" s="105"/>
      <c r="C8038" s="77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7"/>
      <c r="B8039" s="105"/>
      <c r="C8039" s="77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7"/>
      <c r="B8040" s="105"/>
      <c r="C8040" s="77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7"/>
      <c r="B8041" s="105"/>
      <c r="C8041" s="77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7"/>
      <c r="B8042" s="105"/>
      <c r="C8042" s="77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7"/>
      <c r="B8043" s="105"/>
      <c r="C8043" s="77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7"/>
      <c r="B8044" s="105"/>
      <c r="C8044" s="77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7"/>
      <c r="B8045" s="105"/>
      <c r="C8045" s="77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7"/>
      <c r="B8046" s="105"/>
      <c r="C8046" s="77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7"/>
      <c r="B8047" s="105"/>
      <c r="C8047" s="77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7"/>
      <c r="B8048" s="105"/>
      <c r="C8048" s="77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7"/>
      <c r="B8049" s="105"/>
      <c r="C8049" s="77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7"/>
      <c r="B8050" s="105"/>
      <c r="C8050" s="77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7"/>
      <c r="B8051" s="105"/>
      <c r="C8051" s="77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7"/>
      <c r="B8052" s="105"/>
      <c r="C8052" s="77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7"/>
      <c r="B8053" s="105"/>
      <c r="C8053" s="77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7"/>
      <c r="B8054" s="105"/>
      <c r="C8054" s="77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7"/>
      <c r="B8055" s="105"/>
      <c r="C8055" s="77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7"/>
      <c r="B8056" s="105"/>
      <c r="C8056" s="77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7"/>
      <c r="B8057" s="105"/>
      <c r="C8057" s="77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7"/>
      <c r="B8058" s="105"/>
      <c r="C8058" s="77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7"/>
      <c r="B8059" s="105"/>
      <c r="C8059" s="77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7"/>
      <c r="B8060" s="105"/>
      <c r="C8060" s="77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7"/>
      <c r="B8061" s="105"/>
      <c r="C8061" s="77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7"/>
      <c r="B8062" s="105"/>
      <c r="C8062" s="77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7"/>
      <c r="B8063" s="105"/>
      <c r="C8063" s="77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7"/>
      <c r="B8064" s="105"/>
      <c r="C8064" s="77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7"/>
      <c r="B8065" s="105"/>
      <c r="C8065" s="77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7"/>
      <c r="B8066" s="105"/>
      <c r="C8066" s="77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7"/>
      <c r="B8067" s="105"/>
      <c r="C8067" s="77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7"/>
      <c r="B8068" s="105"/>
      <c r="C8068" s="77"/>
      <c r="D8068" s="78"/>
      <c r="E8068" s="12"/>
      <c r="F8068" s="79"/>
      <c r="G8068" s="78"/>
      <c r="H8068" s="80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7"/>
      <c r="B8069" s="105"/>
      <c r="C8069" s="77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7"/>
      <c r="B8070" s="105"/>
      <c r="C8070" s="77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7"/>
      <c r="B8071" s="105"/>
      <c r="C8071" s="77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7"/>
      <c r="B8072" s="105"/>
      <c r="C8072" s="77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7"/>
      <c r="B8073" s="105"/>
      <c r="C8073" s="77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7"/>
      <c r="B8074" s="105"/>
      <c r="C8074" s="77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7"/>
      <c r="B8075" s="105"/>
      <c r="C8075" s="77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7"/>
      <c r="B8076" s="105"/>
      <c r="C8076" s="77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7"/>
      <c r="B8077" s="105"/>
      <c r="C8077" s="77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7"/>
      <c r="B8078" s="105"/>
      <c r="C8078" s="77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7"/>
      <c r="B8079" s="105"/>
      <c r="C8079" s="77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7"/>
      <c r="B8080" s="105"/>
      <c r="C8080" s="77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7"/>
      <c r="B8081" s="105"/>
      <c r="C8081" s="77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7"/>
      <c r="B8082" s="105"/>
      <c r="C8082" s="77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7"/>
      <c r="B8083" s="105"/>
      <c r="C8083" s="77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7"/>
      <c r="B8084" s="105"/>
      <c r="C8084" s="77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7"/>
      <c r="B8085" s="105"/>
      <c r="C8085" s="77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7"/>
      <c r="B8086" s="105"/>
      <c r="C8086" s="77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7"/>
      <c r="B8087" s="105"/>
      <c r="C8087" s="77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7"/>
      <c r="B8088" s="105"/>
      <c r="C8088" s="77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7"/>
      <c r="B8089" s="105"/>
      <c r="C8089" s="77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7"/>
      <c r="B8090" s="105"/>
      <c r="C8090" s="77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7"/>
      <c r="B8091" s="105"/>
      <c r="C8091" s="77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7"/>
      <c r="B8092" s="105"/>
      <c r="C8092" s="77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7"/>
      <c r="B8093" s="105"/>
      <c r="C8093" s="77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7"/>
      <c r="B8094" s="105"/>
      <c r="C8094" s="77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7"/>
      <c r="B8095" s="105"/>
      <c r="C8095" s="77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7"/>
      <c r="B8096" s="105"/>
      <c r="C8096" s="77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7"/>
      <c r="B8097" s="105"/>
      <c r="C8097" s="77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7"/>
      <c r="B8098" s="105"/>
      <c r="C8098" s="77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7"/>
      <c r="B8099" s="105"/>
      <c r="C8099" s="77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7"/>
      <c r="B8100" s="105"/>
      <c r="C8100" s="77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7"/>
      <c r="B8101" s="105"/>
      <c r="C8101" s="77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7"/>
      <c r="B8102" s="105"/>
      <c r="C8102" s="77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7"/>
      <c r="B8103" s="105"/>
      <c r="C8103" s="77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7"/>
      <c r="B8104" s="105"/>
      <c r="C8104" s="77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7"/>
      <c r="B8105" s="105"/>
      <c r="C8105" s="77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7"/>
      <c r="B8106" s="105"/>
      <c r="C8106" s="77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7"/>
      <c r="B8107" s="105"/>
      <c r="C8107" s="77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7"/>
      <c r="B8108" s="105"/>
      <c r="C8108" s="77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7"/>
      <c r="B8109" s="105"/>
      <c r="C8109" s="77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7"/>
      <c r="B8110" s="105"/>
      <c r="C8110" s="77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7"/>
      <c r="B8111" s="105"/>
      <c r="C8111" s="77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7"/>
      <c r="B8112" s="105"/>
      <c r="C8112" s="77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7"/>
      <c r="B8113" s="105"/>
      <c r="C8113" s="77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7"/>
      <c r="B8114" s="105"/>
      <c r="C8114" s="77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7"/>
      <c r="B8115" s="105"/>
      <c r="C8115" s="77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7"/>
      <c r="B8116" s="105"/>
      <c r="C8116" s="77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7"/>
      <c r="B8117" s="105"/>
      <c r="C8117" s="77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7"/>
      <c r="B8118" s="105"/>
      <c r="C8118" s="77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7"/>
      <c r="B8119" s="105"/>
      <c r="C8119" s="77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7"/>
      <c r="B8120" s="105"/>
      <c r="C8120" s="77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7"/>
      <c r="B8121" s="105"/>
      <c r="C8121" s="77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7"/>
      <c r="B8122" s="105"/>
      <c r="C8122" s="77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7"/>
      <c r="B8123" s="105"/>
      <c r="C8123" s="77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7"/>
      <c r="B8124" s="105"/>
      <c r="C8124" s="77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7"/>
      <c r="B8125" s="105"/>
      <c r="C8125" s="77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7"/>
      <c r="B8126" s="105"/>
      <c r="C8126" s="77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7"/>
      <c r="B8127" s="105"/>
      <c r="C8127" s="77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7"/>
      <c r="B8128" s="105"/>
      <c r="C8128" s="77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7"/>
      <c r="B8129" s="105"/>
      <c r="C8129" s="77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7"/>
      <c r="B8130" s="105"/>
      <c r="C8130" s="77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7"/>
      <c r="B8131" s="105"/>
      <c r="C8131" s="77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7"/>
      <c r="B8132" s="105"/>
      <c r="C8132" s="77"/>
      <c r="D8132" s="78"/>
      <c r="E8132" s="12"/>
      <c r="F8132" s="79"/>
      <c r="G8132" s="78"/>
      <c r="H8132" s="80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7"/>
      <c r="B8133" s="105"/>
      <c r="C8133" s="77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7"/>
      <c r="B8134" s="105"/>
      <c r="C8134" s="77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7"/>
      <c r="B8135" s="105"/>
      <c r="C8135" s="77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7"/>
      <c r="B8136" s="105"/>
      <c r="C8136" s="77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7"/>
      <c r="B8137" s="105"/>
      <c r="C8137" s="77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7"/>
      <c r="B8138" s="105"/>
      <c r="C8138" s="77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7"/>
      <c r="B8139" s="105"/>
      <c r="C8139" s="77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7"/>
      <c r="B8140" s="105"/>
      <c r="C8140" s="77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7"/>
      <c r="B8141" s="105"/>
      <c r="C8141" s="77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7"/>
      <c r="B8142" s="105"/>
      <c r="C8142" s="77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7"/>
      <c r="B8143" s="105"/>
      <c r="C8143" s="77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7"/>
      <c r="B8144" s="105"/>
      <c r="C8144" s="77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7"/>
      <c r="B8145" s="105"/>
      <c r="C8145" s="77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7"/>
      <c r="B8146" s="105"/>
      <c r="C8146" s="77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7"/>
      <c r="B8147" s="105"/>
      <c r="C8147" s="77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7"/>
      <c r="B8148" s="105"/>
      <c r="C8148" s="77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7"/>
      <c r="B8149" s="105"/>
      <c r="C8149" s="77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7"/>
      <c r="B8150" s="105"/>
      <c r="C8150" s="77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7"/>
      <c r="B8151" s="105"/>
      <c r="C8151" s="77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7"/>
      <c r="B8152" s="105"/>
      <c r="C8152" s="77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7"/>
      <c r="B8153" s="105"/>
      <c r="C8153" s="77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7"/>
      <c r="B8154" s="105"/>
      <c r="C8154" s="77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7"/>
      <c r="B8155" s="105"/>
      <c r="C8155" s="77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7"/>
      <c r="B8156" s="105"/>
      <c r="C8156" s="77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7"/>
      <c r="B8157" s="105"/>
      <c r="C8157" s="77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7"/>
      <c r="B8158" s="105"/>
      <c r="C8158" s="77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7"/>
      <c r="B8159" s="105"/>
      <c r="C8159" s="77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7"/>
      <c r="B8160" s="105"/>
      <c r="C8160" s="77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7"/>
      <c r="B8161" s="105"/>
      <c r="C8161" s="77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7"/>
      <c r="B8162" s="105"/>
      <c r="C8162" s="77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7"/>
      <c r="B8163" s="105"/>
      <c r="C8163" s="77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7"/>
      <c r="B8164" s="105"/>
      <c r="C8164" s="77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7"/>
      <c r="B8165" s="105"/>
      <c r="C8165" s="77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7"/>
      <c r="B8166" s="105"/>
      <c r="C8166" s="77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7"/>
      <c r="B8167" s="105"/>
      <c r="C8167" s="77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7"/>
      <c r="B8168" s="105"/>
      <c r="C8168" s="77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7"/>
      <c r="B8169" s="105"/>
      <c r="C8169" s="77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7"/>
      <c r="B8170" s="105"/>
      <c r="C8170" s="77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7"/>
      <c r="B8171" s="105"/>
      <c r="C8171" s="77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7"/>
      <c r="B8172" s="105"/>
      <c r="C8172" s="77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7"/>
      <c r="B8173" s="105"/>
      <c r="C8173" s="77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7"/>
      <c r="B8174" s="105"/>
      <c r="C8174" s="77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7"/>
      <c r="B8175" s="105"/>
      <c r="C8175" s="77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7"/>
      <c r="B8176" s="105"/>
      <c r="C8176" s="77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7"/>
      <c r="B8177" s="105"/>
      <c r="C8177" s="77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7"/>
      <c r="B8178" s="105"/>
      <c r="C8178" s="77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7"/>
      <c r="B8179" s="105"/>
      <c r="C8179" s="77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7"/>
      <c r="B8180" s="105"/>
      <c r="C8180" s="77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7"/>
      <c r="B8181" s="105"/>
      <c r="C8181" s="77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7"/>
      <c r="B8182" s="105"/>
      <c r="C8182" s="77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7"/>
      <c r="B8183" s="105"/>
      <c r="C8183" s="77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7"/>
      <c r="B8184" s="105"/>
      <c r="C8184" s="77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7"/>
      <c r="B8185" s="105"/>
      <c r="C8185" s="77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7"/>
      <c r="B8186" s="105"/>
      <c r="C8186" s="77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7"/>
      <c r="B8187" s="105"/>
      <c r="C8187" s="77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7"/>
      <c r="B8188" s="105"/>
      <c r="C8188" s="77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7"/>
      <c r="B8189" s="105"/>
      <c r="C8189" s="77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7"/>
      <c r="B8190" s="105"/>
      <c r="C8190" s="77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7"/>
      <c r="B8191" s="105"/>
      <c r="C8191" s="77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7"/>
      <c r="B8192" s="105"/>
      <c r="C8192" s="77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7"/>
      <c r="B8193" s="105"/>
      <c r="C8193" s="77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7"/>
      <c r="B8194" s="105"/>
      <c r="C8194" s="77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7"/>
      <c r="B8195" s="105"/>
      <c r="C8195" s="77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7"/>
      <c r="B8196" s="105"/>
      <c r="C8196" s="77"/>
      <c r="D8196" s="78"/>
      <c r="E8196" s="12"/>
      <c r="F8196" s="79"/>
      <c r="G8196" s="78"/>
      <c r="H8196" s="80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7"/>
      <c r="B8197" s="105"/>
      <c r="C8197" s="77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7"/>
      <c r="B8198" s="105"/>
      <c r="C8198" s="77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7"/>
      <c r="B8199" s="105"/>
      <c r="C8199" s="77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7"/>
      <c r="B8200" s="105"/>
      <c r="C8200" s="77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7"/>
      <c r="B8201" s="105"/>
      <c r="C8201" s="77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7"/>
      <c r="B8202" s="105"/>
      <c r="C8202" s="77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7"/>
      <c r="B8203" s="105"/>
      <c r="C8203" s="77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7"/>
      <c r="B8204" s="105"/>
      <c r="C8204" s="77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7"/>
      <c r="B8205" s="105"/>
      <c r="C8205" s="77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7"/>
      <c r="B8206" s="105"/>
      <c r="C8206" s="77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7"/>
      <c r="B8207" s="105"/>
      <c r="C8207" s="77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7"/>
      <c r="B8208" s="105"/>
      <c r="C8208" s="77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7"/>
      <c r="B8209" s="105"/>
      <c r="C8209" s="77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7"/>
      <c r="B8210" s="105"/>
      <c r="C8210" s="77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7"/>
      <c r="B8211" s="105"/>
      <c r="C8211" s="77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7"/>
      <c r="B8212" s="105"/>
      <c r="C8212" s="77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7"/>
      <c r="B8213" s="105"/>
      <c r="C8213" s="77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7"/>
      <c r="B8214" s="105"/>
      <c r="C8214" s="77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7"/>
      <c r="B8215" s="105"/>
      <c r="C8215" s="77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7"/>
      <c r="B8216" s="105"/>
      <c r="C8216" s="77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7"/>
      <c r="B8217" s="105"/>
      <c r="C8217" s="77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7"/>
      <c r="B8218" s="105"/>
      <c r="C8218" s="77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7"/>
      <c r="B8219" s="105"/>
      <c r="C8219" s="77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7"/>
      <c r="B8220" s="105"/>
      <c r="C8220" s="77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7"/>
      <c r="B8221" s="105"/>
      <c r="C8221" s="77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7"/>
      <c r="B8222" s="105"/>
      <c r="C8222" s="77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7"/>
      <c r="B8223" s="105"/>
      <c r="C8223" s="77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7"/>
      <c r="B8224" s="105"/>
      <c r="C8224" s="77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7"/>
      <c r="B8225" s="105"/>
      <c r="C8225" s="77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7"/>
      <c r="B8226" s="105"/>
      <c r="C8226" s="77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7"/>
      <c r="B8227" s="105"/>
      <c r="C8227" s="77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7"/>
      <c r="B8228" s="105"/>
      <c r="C8228" s="77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7"/>
      <c r="B8229" s="105"/>
      <c r="C8229" s="77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7"/>
      <c r="B8230" s="105"/>
      <c r="C8230" s="77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7"/>
      <c r="B8231" s="105"/>
      <c r="C8231" s="77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7"/>
      <c r="B8232" s="105"/>
      <c r="C8232" s="77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7"/>
      <c r="B8233" s="105"/>
      <c r="C8233" s="77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7"/>
      <c r="B8234" s="105"/>
      <c r="C8234" s="77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7"/>
      <c r="B8235" s="105"/>
      <c r="C8235" s="77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7"/>
      <c r="B8236" s="105"/>
      <c r="C8236" s="77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7"/>
      <c r="B8237" s="105"/>
      <c r="C8237" s="77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7"/>
      <c r="B8238" s="105"/>
      <c r="C8238" s="77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7"/>
      <c r="B8239" s="105"/>
      <c r="C8239" s="77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7"/>
      <c r="B8240" s="105"/>
      <c r="C8240" s="77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7"/>
      <c r="B8241" s="105"/>
      <c r="C8241" s="77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7"/>
      <c r="B8242" s="105"/>
      <c r="C8242" s="77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7"/>
      <c r="B8243" s="105"/>
      <c r="C8243" s="77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7"/>
      <c r="B8244" s="105"/>
      <c r="C8244" s="77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7"/>
      <c r="B8245" s="105"/>
      <c r="C8245" s="77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7"/>
      <c r="B8246" s="105"/>
      <c r="C8246" s="77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7"/>
      <c r="B8247" s="105"/>
      <c r="C8247" s="77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7"/>
      <c r="B8248" s="105"/>
      <c r="C8248" s="77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7"/>
      <c r="B8249" s="105"/>
      <c r="C8249" s="77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7"/>
      <c r="B8250" s="105"/>
      <c r="C8250" s="77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7"/>
      <c r="B8251" s="105"/>
      <c r="C8251" s="77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7"/>
      <c r="B8252" s="105"/>
      <c r="C8252" s="77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7"/>
      <c r="B8253" s="105"/>
      <c r="C8253" s="77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7"/>
      <c r="B8254" s="105"/>
      <c r="C8254" s="77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7"/>
      <c r="B8255" s="105"/>
      <c r="C8255" s="77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7"/>
      <c r="B8256" s="105"/>
      <c r="C8256" s="77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7"/>
      <c r="B8257" s="105"/>
      <c r="C8257" s="77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7"/>
      <c r="B8258" s="105"/>
      <c r="C8258" s="77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7"/>
      <c r="B8259" s="105"/>
      <c r="C8259" s="77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7"/>
      <c r="B8260" s="105"/>
      <c r="C8260" s="77"/>
      <c r="D8260" s="78"/>
      <c r="E8260" s="12"/>
      <c r="F8260" s="79"/>
      <c r="G8260" s="78"/>
      <c r="H8260" s="80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7"/>
      <c r="B8261" s="105"/>
      <c r="C8261" s="77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7"/>
      <c r="B8262" s="105"/>
      <c r="C8262" s="77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7"/>
      <c r="B8263" s="105"/>
      <c r="C8263" s="77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7"/>
      <c r="B8264" s="105"/>
      <c r="C8264" s="77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7"/>
      <c r="B8265" s="105"/>
      <c r="C8265" s="77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7"/>
      <c r="B8266" s="105"/>
      <c r="C8266" s="77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7"/>
      <c r="B8267" s="105"/>
      <c r="C8267" s="77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7"/>
      <c r="B8268" s="105"/>
      <c r="C8268" s="77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7"/>
      <c r="B8269" s="105"/>
      <c r="C8269" s="77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7"/>
      <c r="B8270" s="105"/>
      <c r="C8270" s="77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7"/>
      <c r="B8271" s="105"/>
      <c r="C8271" s="77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7"/>
      <c r="B8272" s="105"/>
      <c r="C8272" s="77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7"/>
      <c r="B8273" s="105"/>
      <c r="C8273" s="77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7"/>
      <c r="B8274" s="105"/>
      <c r="C8274" s="77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7"/>
      <c r="B8275" s="105"/>
      <c r="C8275" s="77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7"/>
      <c r="B8276" s="105"/>
      <c r="C8276" s="77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7"/>
      <c r="B8277" s="105"/>
      <c r="C8277" s="77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7"/>
      <c r="B8278" s="105"/>
      <c r="C8278" s="77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7"/>
      <c r="B8279" s="105"/>
      <c r="C8279" s="77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7"/>
      <c r="B8280" s="105"/>
      <c r="C8280" s="77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7"/>
      <c r="B8281" s="105"/>
      <c r="C8281" s="77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7"/>
      <c r="B8282" s="105"/>
      <c r="C8282" s="77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7"/>
      <c r="B8283" s="105"/>
      <c r="C8283" s="77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7"/>
      <c r="B8284" s="105"/>
      <c r="C8284" s="77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7"/>
      <c r="B8285" s="105"/>
      <c r="C8285" s="77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7"/>
      <c r="B8286" s="105"/>
      <c r="C8286" s="77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7"/>
      <c r="B8287" s="105"/>
      <c r="C8287" s="77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7"/>
      <c r="B8288" s="105"/>
      <c r="C8288" s="77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7"/>
      <c r="B8289" s="105"/>
      <c r="C8289" s="77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7"/>
      <c r="B8290" s="105"/>
      <c r="C8290" s="77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7"/>
      <c r="B8291" s="105"/>
      <c r="C8291" s="77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7"/>
      <c r="B8292" s="105"/>
      <c r="C8292" s="77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7"/>
      <c r="B8293" s="105"/>
      <c r="C8293" s="77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7"/>
      <c r="B8294" s="105"/>
      <c r="C8294" s="77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7"/>
      <c r="B8295" s="105"/>
      <c r="C8295" s="77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7"/>
      <c r="B8296" s="105"/>
      <c r="C8296" s="77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7"/>
      <c r="B8297" s="105"/>
      <c r="C8297" s="77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7"/>
      <c r="B8298" s="105"/>
      <c r="C8298" s="77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7"/>
      <c r="B8299" s="105"/>
      <c r="C8299" s="77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7"/>
      <c r="B8300" s="105"/>
      <c r="C8300" s="77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7"/>
      <c r="B8301" s="105"/>
      <c r="C8301" s="77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7"/>
      <c r="B8302" s="105"/>
      <c r="C8302" s="77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7"/>
      <c r="B8303" s="105"/>
      <c r="C8303" s="77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7"/>
      <c r="B8304" s="105"/>
      <c r="C8304" s="77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7"/>
      <c r="B8305" s="105"/>
      <c r="C8305" s="77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7"/>
      <c r="B8306" s="105"/>
      <c r="C8306" s="77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7"/>
      <c r="B8307" s="105"/>
      <c r="C8307" s="77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7"/>
      <c r="B8308" s="105"/>
      <c r="C8308" s="77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7"/>
      <c r="B8309" s="105"/>
      <c r="C8309" s="77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7"/>
      <c r="B8310" s="105"/>
      <c r="C8310" s="77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7"/>
      <c r="B8311" s="105"/>
      <c r="C8311" s="77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7"/>
      <c r="B8312" s="105"/>
      <c r="C8312" s="77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7"/>
      <c r="B8313" s="105"/>
      <c r="C8313" s="77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7"/>
      <c r="B8314" s="105"/>
      <c r="C8314" s="77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7"/>
      <c r="B8315" s="105"/>
      <c r="C8315" s="77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7"/>
      <c r="B8316" s="105"/>
      <c r="C8316" s="77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7"/>
      <c r="B8317" s="105"/>
      <c r="C8317" s="77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7"/>
      <c r="B8318" s="105"/>
      <c r="C8318" s="77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7"/>
      <c r="B8319" s="105"/>
      <c r="C8319" s="77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7"/>
      <c r="B8320" s="105"/>
      <c r="C8320" s="77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7"/>
      <c r="B8321" s="105"/>
      <c r="C8321" s="77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7"/>
      <c r="B8322" s="105"/>
      <c r="C8322" s="77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7"/>
      <c r="B8323" s="105"/>
      <c r="C8323" s="77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7"/>
      <c r="B8324" s="105"/>
      <c r="C8324" s="77"/>
      <c r="D8324" s="78"/>
      <c r="E8324" s="12"/>
      <c r="F8324" s="79"/>
      <c r="G8324" s="78"/>
      <c r="H8324" s="80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7"/>
      <c r="B8325" s="105"/>
      <c r="C8325" s="77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7"/>
      <c r="B8326" s="105"/>
      <c r="C8326" s="77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7"/>
      <c r="B8327" s="105"/>
      <c r="C8327" s="77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7"/>
      <c r="B8328" s="105"/>
      <c r="C8328" s="77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7"/>
      <c r="B8329" s="105"/>
      <c r="C8329" s="77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7"/>
      <c r="B8330" s="105"/>
      <c r="C8330" s="77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7"/>
      <c r="B8331" s="105"/>
      <c r="C8331" s="77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7"/>
      <c r="B8332" s="105"/>
      <c r="C8332" s="77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7"/>
      <c r="B8333" s="105"/>
      <c r="C8333" s="77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7"/>
      <c r="B8334" s="105"/>
      <c r="C8334" s="77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7"/>
      <c r="B8335" s="105"/>
      <c r="C8335" s="77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7"/>
      <c r="B8336" s="105"/>
      <c r="C8336" s="77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7"/>
      <c r="B8337" s="105"/>
      <c r="C8337" s="77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7"/>
      <c r="B8338" s="105"/>
      <c r="C8338" s="77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7"/>
      <c r="B8339" s="105"/>
      <c r="C8339" s="77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7"/>
      <c r="B8340" s="105"/>
      <c r="C8340" s="77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7"/>
      <c r="B8341" s="105"/>
      <c r="C8341" s="77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7"/>
      <c r="B8342" s="105"/>
      <c r="C8342" s="77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7"/>
      <c r="B8343" s="105"/>
      <c r="C8343" s="77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7"/>
      <c r="B8344" s="105"/>
      <c r="C8344" s="77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7"/>
      <c r="B8345" s="105"/>
      <c r="C8345" s="77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7"/>
      <c r="B8346" s="105"/>
      <c r="C8346" s="77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7"/>
      <c r="B8347" s="105"/>
      <c r="C8347" s="77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7"/>
      <c r="B8348" s="105"/>
      <c r="C8348" s="77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7"/>
      <c r="B8349" s="105"/>
      <c r="C8349" s="77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7"/>
      <c r="B8350" s="105"/>
      <c r="C8350" s="77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7"/>
      <c r="B8351" s="105"/>
      <c r="C8351" s="77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7"/>
      <c r="B8352" s="105"/>
      <c r="C8352" s="77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7"/>
      <c r="B8353" s="105"/>
      <c r="C8353" s="77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7"/>
      <c r="B8354" s="105"/>
      <c r="C8354" s="77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7"/>
      <c r="B8355" s="105"/>
      <c r="C8355" s="77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7"/>
      <c r="B8356" s="105"/>
      <c r="C8356" s="77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7"/>
      <c r="B8357" s="105"/>
      <c r="C8357" s="77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7"/>
      <c r="B8358" s="105"/>
      <c r="C8358" s="77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7"/>
      <c r="B8359" s="105"/>
      <c r="C8359" s="77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7"/>
      <c r="B8360" s="105"/>
      <c r="C8360" s="77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7"/>
      <c r="B8361" s="105"/>
      <c r="C8361" s="77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7"/>
      <c r="B8362" s="105"/>
      <c r="C8362" s="77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7"/>
      <c r="B8363" s="105"/>
      <c r="C8363" s="77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7"/>
      <c r="B8364" s="105"/>
      <c r="C8364" s="77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7"/>
      <c r="B8365" s="105"/>
      <c r="C8365" s="77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7"/>
      <c r="B8366" s="105"/>
      <c r="C8366" s="77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7"/>
      <c r="B8367" s="105"/>
      <c r="C8367" s="77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7"/>
      <c r="B8368" s="105"/>
      <c r="C8368" s="77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7"/>
      <c r="B8369" s="105"/>
      <c r="C8369" s="77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7"/>
      <c r="B8370" s="105"/>
      <c r="C8370" s="77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7"/>
      <c r="B8371" s="105"/>
      <c r="C8371" s="77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7"/>
      <c r="B8372" s="105"/>
      <c r="C8372" s="77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7"/>
      <c r="B8373" s="105"/>
      <c r="C8373" s="77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7"/>
      <c r="B8374" s="105"/>
      <c r="C8374" s="77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7"/>
      <c r="B8375" s="105"/>
      <c r="C8375" s="77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7"/>
      <c r="B8376" s="105"/>
      <c r="C8376" s="77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7"/>
      <c r="B8377" s="105"/>
      <c r="C8377" s="77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7"/>
      <c r="B8378" s="105"/>
      <c r="C8378" s="77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7"/>
      <c r="B8379" s="105"/>
      <c r="C8379" s="77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7"/>
      <c r="B8380" s="105"/>
      <c r="C8380" s="77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7"/>
      <c r="B8381" s="105"/>
      <c r="C8381" s="77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7"/>
      <c r="B8382" s="105"/>
      <c r="C8382" s="77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7"/>
      <c r="B8383" s="105"/>
      <c r="C8383" s="77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7"/>
      <c r="B8384" s="105"/>
      <c r="C8384" s="77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7"/>
      <c r="B8385" s="105"/>
      <c r="C8385" s="77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7"/>
      <c r="B8386" s="105"/>
      <c r="C8386" s="77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7"/>
      <c r="B8387" s="105"/>
      <c r="C8387" s="77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7"/>
      <c r="B8388" s="105"/>
      <c r="C8388" s="77"/>
      <c r="D8388" s="78"/>
      <c r="E8388" s="12"/>
      <c r="F8388" s="79"/>
      <c r="G8388" s="78"/>
      <c r="H8388" s="80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7"/>
      <c r="B8389" s="105"/>
      <c r="C8389" s="77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7"/>
      <c r="B8390" s="105"/>
      <c r="C8390" s="77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7"/>
      <c r="B8391" s="105"/>
      <c r="C8391" s="77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7"/>
      <c r="B8392" s="105"/>
      <c r="C8392" s="77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7"/>
      <c r="B8393" s="105"/>
      <c r="C8393" s="77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7"/>
      <c r="B8394" s="105"/>
      <c r="C8394" s="77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7"/>
      <c r="B8395" s="105"/>
      <c r="C8395" s="77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7"/>
      <c r="B8396" s="105"/>
      <c r="C8396" s="77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7"/>
      <c r="B8397" s="105"/>
      <c r="C8397" s="77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7"/>
      <c r="B8398" s="105"/>
      <c r="C8398" s="77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7"/>
      <c r="B8399" s="105"/>
      <c r="C8399" s="77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7"/>
      <c r="B8400" s="105"/>
      <c r="C8400" s="77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7"/>
      <c r="B8401" s="105"/>
      <c r="C8401" s="77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7"/>
      <c r="B8402" s="105"/>
      <c r="C8402" s="77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7"/>
      <c r="B8403" s="105"/>
      <c r="C8403" s="77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7"/>
      <c r="B8404" s="105"/>
      <c r="C8404" s="77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7"/>
      <c r="B8405" s="105"/>
      <c r="C8405" s="77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7"/>
      <c r="B8406" s="105"/>
      <c r="C8406" s="77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7"/>
      <c r="B8407" s="105"/>
      <c r="C8407" s="77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7"/>
      <c r="B8408" s="105"/>
      <c r="C8408" s="77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7"/>
      <c r="B8409" s="105"/>
      <c r="C8409" s="77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7"/>
      <c r="B8410" s="105"/>
      <c r="C8410" s="77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7"/>
      <c r="B8411" s="105"/>
      <c r="C8411" s="77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7"/>
      <c r="B8412" s="105"/>
      <c r="C8412" s="77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7"/>
      <c r="B8413" s="105"/>
      <c r="C8413" s="77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7"/>
      <c r="B8414" s="105"/>
      <c r="C8414" s="77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7"/>
      <c r="B8415" s="105"/>
      <c r="C8415" s="77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7"/>
      <c r="B8416" s="105"/>
      <c r="C8416" s="77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7"/>
      <c r="B8417" s="105"/>
      <c r="C8417" s="77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7"/>
      <c r="B8418" s="105"/>
      <c r="C8418" s="77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7"/>
      <c r="B8419" s="105"/>
      <c r="C8419" s="77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7"/>
      <c r="B8420" s="105"/>
      <c r="C8420" s="77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7"/>
      <c r="B8421" s="105"/>
      <c r="C8421" s="77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7"/>
      <c r="B8422" s="105"/>
      <c r="C8422" s="77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7"/>
      <c r="B8423" s="105"/>
      <c r="C8423" s="77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7"/>
      <c r="B8424" s="105"/>
      <c r="C8424" s="77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7"/>
      <c r="B8425" s="105"/>
      <c r="C8425" s="77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7"/>
      <c r="B8426" s="105"/>
      <c r="C8426" s="77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7"/>
      <c r="B8427" s="105"/>
      <c r="C8427" s="77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7"/>
      <c r="B8428" s="105"/>
      <c r="C8428" s="77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7"/>
      <c r="B8429" s="105"/>
      <c r="C8429" s="77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7"/>
      <c r="B8430" s="105"/>
      <c r="C8430" s="77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7"/>
      <c r="B8431" s="105"/>
      <c r="C8431" s="77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7"/>
      <c r="B8432" s="105"/>
      <c r="C8432" s="77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7"/>
      <c r="B8433" s="105"/>
      <c r="C8433" s="77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7"/>
      <c r="B8434" s="105"/>
      <c r="C8434" s="77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7"/>
      <c r="B8435" s="105"/>
      <c r="C8435" s="77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7"/>
      <c r="B8436" s="105"/>
      <c r="C8436" s="77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7"/>
      <c r="B8437" s="105"/>
      <c r="C8437" s="77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7"/>
      <c r="B8438" s="105"/>
      <c r="C8438" s="77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7"/>
      <c r="B8439" s="105"/>
      <c r="C8439" s="77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7"/>
      <c r="B8440" s="105"/>
      <c r="C8440" s="77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7"/>
      <c r="B8441" s="105"/>
      <c r="C8441" s="77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7"/>
      <c r="B8442" s="105"/>
      <c r="C8442" s="77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7"/>
      <c r="B8443" s="105"/>
      <c r="C8443" s="77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7"/>
      <c r="B8444" s="105"/>
      <c r="C8444" s="77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7"/>
      <c r="B8445" s="105"/>
      <c r="C8445" s="77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7"/>
      <c r="B8446" s="105"/>
      <c r="C8446" s="77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7"/>
      <c r="B8447" s="105"/>
      <c r="C8447" s="77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7"/>
      <c r="B8448" s="105"/>
      <c r="C8448" s="77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7"/>
      <c r="B8449" s="105"/>
      <c r="C8449" s="77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7"/>
      <c r="B8450" s="105"/>
      <c r="C8450" s="77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7"/>
      <c r="B8451" s="105"/>
      <c r="C8451" s="77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7"/>
      <c r="B8452" s="105"/>
      <c r="C8452" s="77"/>
      <c r="D8452" s="78"/>
      <c r="E8452" s="12"/>
      <c r="F8452" s="79"/>
      <c r="G8452" s="78"/>
      <c r="H8452" s="80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7"/>
      <c r="B8453" s="105"/>
      <c r="C8453" s="77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7"/>
      <c r="B8454" s="105"/>
      <c r="C8454" s="77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7"/>
      <c r="B8455" s="105"/>
      <c r="C8455" s="77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7"/>
      <c r="B8456" s="105"/>
      <c r="C8456" s="77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7"/>
      <c r="B8457" s="105"/>
      <c r="C8457" s="77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7"/>
      <c r="B8458" s="105"/>
      <c r="C8458" s="77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7"/>
      <c r="B8459" s="105"/>
      <c r="C8459" s="77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7"/>
      <c r="B8460" s="105"/>
      <c r="C8460" s="77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7"/>
      <c r="B8461" s="105"/>
      <c r="C8461" s="77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7"/>
      <c r="B8462" s="105"/>
      <c r="C8462" s="77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7"/>
      <c r="B8463" s="105"/>
      <c r="C8463" s="77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7"/>
      <c r="B8464" s="105"/>
      <c r="C8464" s="77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7"/>
      <c r="B8465" s="105"/>
      <c r="C8465" s="77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7"/>
      <c r="B8466" s="105"/>
      <c r="C8466" s="77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7"/>
      <c r="B8467" s="105"/>
      <c r="C8467" s="77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7"/>
      <c r="B8468" s="105"/>
      <c r="C8468" s="77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7"/>
      <c r="B8469" s="105"/>
      <c r="C8469" s="77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7"/>
      <c r="B8470" s="105"/>
      <c r="C8470" s="77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7"/>
      <c r="B8471" s="105"/>
      <c r="C8471" s="77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7"/>
      <c r="B8472" s="105"/>
      <c r="C8472" s="77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7"/>
      <c r="B8473" s="105"/>
      <c r="C8473" s="77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7"/>
      <c r="B8474" s="105"/>
      <c r="C8474" s="77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7"/>
      <c r="B8475" s="105"/>
      <c r="C8475" s="77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7"/>
      <c r="B8476" s="105"/>
      <c r="C8476" s="77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7"/>
      <c r="B8477" s="105"/>
      <c r="C8477" s="77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7"/>
      <c r="B8478" s="105"/>
      <c r="C8478" s="77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7"/>
      <c r="B8479" s="105"/>
      <c r="C8479" s="77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7"/>
      <c r="B8480" s="105"/>
      <c r="C8480" s="77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7"/>
      <c r="B8481" s="105"/>
      <c r="C8481" s="77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7"/>
      <c r="B8482" s="105"/>
      <c r="C8482" s="77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7"/>
      <c r="B8483" s="105"/>
      <c r="C8483" s="77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7"/>
      <c r="B8484" s="105"/>
      <c r="C8484" s="77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7"/>
      <c r="B8485" s="105"/>
      <c r="C8485" s="77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7"/>
      <c r="B8486" s="105"/>
      <c r="C8486" s="77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7"/>
      <c r="B8487" s="105"/>
      <c r="C8487" s="77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7"/>
      <c r="B8488" s="105"/>
      <c r="C8488" s="77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7"/>
      <c r="B8489" s="105"/>
      <c r="C8489" s="77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7"/>
      <c r="B8490" s="105"/>
      <c r="C8490" s="77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7"/>
      <c r="B8491" s="105"/>
      <c r="C8491" s="77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7"/>
      <c r="B8492" s="105"/>
      <c r="C8492" s="77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7"/>
      <c r="B8493" s="105"/>
      <c r="C8493" s="77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7"/>
      <c r="B8494" s="105"/>
      <c r="C8494" s="77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7"/>
      <c r="B8495" s="105"/>
      <c r="C8495" s="77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7"/>
      <c r="B8496" s="105"/>
      <c r="C8496" s="77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7"/>
      <c r="B8497" s="105"/>
      <c r="C8497" s="77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7"/>
      <c r="B8498" s="105"/>
      <c r="C8498" s="77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7"/>
      <c r="B8499" s="105"/>
      <c r="C8499" s="77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7"/>
      <c r="B8500" s="105"/>
      <c r="C8500" s="77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7"/>
      <c r="B8501" s="105"/>
      <c r="C8501" s="77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7"/>
      <c r="B8502" s="105"/>
      <c r="C8502" s="77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7"/>
      <c r="B8503" s="105"/>
      <c r="C8503" s="77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7"/>
      <c r="B8504" s="105"/>
      <c r="C8504" s="77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7"/>
      <c r="B8505" s="105"/>
      <c r="C8505" s="77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7"/>
      <c r="B8506" s="105"/>
      <c r="C8506" s="77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7"/>
      <c r="B8507" s="105"/>
      <c r="C8507" s="77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7"/>
      <c r="B8508" s="105"/>
      <c r="C8508" s="77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7"/>
      <c r="B8509" s="105"/>
      <c r="C8509" s="77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7"/>
      <c r="B8510" s="105"/>
      <c r="C8510" s="77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7"/>
      <c r="B8511" s="105"/>
      <c r="C8511" s="77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7"/>
      <c r="B8512" s="105"/>
      <c r="C8512" s="77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7"/>
      <c r="B8513" s="105"/>
      <c r="C8513" s="77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7"/>
      <c r="B8514" s="105"/>
      <c r="C8514" s="77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7"/>
      <c r="B8515" s="105"/>
      <c r="C8515" s="77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7"/>
      <c r="B8516" s="105"/>
      <c r="C8516" s="77"/>
      <c r="D8516" s="78"/>
      <c r="E8516" s="12"/>
      <c r="F8516" s="79"/>
      <c r="G8516" s="78"/>
      <c r="H8516" s="80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7"/>
      <c r="B8517" s="105"/>
      <c r="C8517" s="77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7"/>
      <c r="B8518" s="105"/>
      <c r="C8518" s="77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7"/>
      <c r="B8519" s="105"/>
      <c r="C8519" s="77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7"/>
      <c r="B8520" s="105"/>
      <c r="C8520" s="77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7"/>
      <c r="B8521" s="105"/>
      <c r="C8521" s="77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7"/>
      <c r="B8522" s="105"/>
      <c r="C8522" s="77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7"/>
      <c r="B8523" s="105"/>
      <c r="C8523" s="77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7"/>
      <c r="B8524" s="105"/>
      <c r="C8524" s="77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7"/>
      <c r="B8525" s="105"/>
      <c r="C8525" s="77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7"/>
      <c r="B8526" s="105"/>
      <c r="C8526" s="77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7"/>
      <c r="B8527" s="105"/>
      <c r="C8527" s="77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7"/>
      <c r="B8528" s="105"/>
      <c r="C8528" s="77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7"/>
      <c r="B8529" s="105"/>
      <c r="C8529" s="77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7"/>
      <c r="B8530" s="105"/>
      <c r="C8530" s="77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7"/>
      <c r="B8531" s="105"/>
      <c r="C8531" s="77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7"/>
      <c r="B8532" s="105"/>
      <c r="C8532" s="77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7"/>
      <c r="B8533" s="105"/>
      <c r="C8533" s="77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7"/>
      <c r="B8534" s="105"/>
      <c r="C8534" s="77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7"/>
      <c r="B8535" s="105"/>
      <c r="C8535" s="77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7"/>
      <c r="B8536" s="105"/>
      <c r="C8536" s="77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7"/>
      <c r="B8537" s="105"/>
      <c r="C8537" s="77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7"/>
      <c r="B8538" s="105"/>
      <c r="C8538" s="77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7"/>
      <c r="B8539" s="105"/>
      <c r="C8539" s="77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7"/>
      <c r="B8540" s="105"/>
      <c r="C8540" s="77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7"/>
      <c r="B8541" s="105"/>
      <c r="C8541" s="77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7"/>
      <c r="B8542" s="105"/>
      <c r="C8542" s="77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7"/>
      <c r="B8543" s="105"/>
      <c r="C8543" s="77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7"/>
      <c r="B8544" s="105"/>
      <c r="C8544" s="77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7"/>
      <c r="B8545" s="105"/>
      <c r="C8545" s="77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7"/>
      <c r="B8546" s="105"/>
      <c r="C8546" s="77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7"/>
      <c r="B8547" s="105"/>
      <c r="C8547" s="77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7"/>
      <c r="B8548" s="105"/>
      <c r="C8548" s="77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7"/>
      <c r="B8549" s="105"/>
      <c r="C8549" s="77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7"/>
      <c r="B8550" s="105"/>
      <c r="C8550" s="77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7"/>
      <c r="B8551" s="105"/>
      <c r="C8551" s="77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7"/>
      <c r="B8552" s="105"/>
      <c r="C8552" s="77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7"/>
      <c r="B8553" s="105"/>
      <c r="C8553" s="77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7"/>
      <c r="B8554" s="105"/>
      <c r="C8554" s="77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7"/>
      <c r="B8555" s="105"/>
      <c r="C8555" s="77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7"/>
      <c r="B8556" s="105"/>
      <c r="C8556" s="77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7"/>
      <c r="B8557" s="105"/>
      <c r="C8557" s="77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7"/>
      <c r="B8558" s="105"/>
      <c r="C8558" s="77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7"/>
      <c r="B8559" s="105"/>
      <c r="C8559" s="77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7"/>
      <c r="B8560" s="105"/>
      <c r="C8560" s="77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7"/>
      <c r="B8561" s="105"/>
      <c r="C8561" s="77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7"/>
      <c r="B8562" s="105"/>
      <c r="C8562" s="77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7"/>
      <c r="B8563" s="105"/>
      <c r="C8563" s="77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7"/>
      <c r="B8564" s="105"/>
      <c r="C8564" s="77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7"/>
      <c r="B8565" s="105"/>
      <c r="C8565" s="77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7"/>
      <c r="B8566" s="105"/>
      <c r="C8566" s="77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7"/>
      <c r="B8567" s="105"/>
      <c r="C8567" s="77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7"/>
      <c r="B8568" s="105"/>
      <c r="C8568" s="77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7"/>
      <c r="B8569" s="105"/>
      <c r="C8569" s="77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7"/>
      <c r="B8570" s="105"/>
      <c r="C8570" s="77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7"/>
      <c r="B8571" s="105"/>
      <c r="C8571" s="77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7"/>
      <c r="B8572" s="105"/>
      <c r="C8572" s="77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7"/>
      <c r="B8573" s="105"/>
      <c r="C8573" s="77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7"/>
      <c r="B8574" s="105"/>
      <c r="C8574" s="77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7"/>
      <c r="B8575" s="105"/>
      <c r="C8575" s="77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7"/>
      <c r="B8576" s="105"/>
      <c r="C8576" s="77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7"/>
      <c r="B8577" s="105"/>
      <c r="C8577" s="77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7"/>
      <c r="B8578" s="105"/>
      <c r="C8578" s="77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7"/>
      <c r="B8579" s="105"/>
      <c r="C8579" s="77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7"/>
      <c r="B8580" s="105"/>
      <c r="C8580" s="77"/>
      <c r="D8580" s="78"/>
      <c r="E8580" s="12"/>
      <c r="F8580" s="79"/>
      <c r="G8580" s="78"/>
      <c r="H8580" s="80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7"/>
      <c r="B8581" s="105"/>
      <c r="C8581" s="77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7"/>
      <c r="B8582" s="105"/>
      <c r="C8582" s="77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7"/>
      <c r="B8583" s="105"/>
      <c r="C8583" s="77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7"/>
      <c r="B8584" s="105"/>
      <c r="C8584" s="77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7"/>
      <c r="B8585" s="105"/>
      <c r="C8585" s="77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7"/>
      <c r="B8586" s="105"/>
      <c r="C8586" s="77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7"/>
      <c r="B8587" s="105"/>
      <c r="C8587" s="77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7"/>
      <c r="B8588" s="105"/>
      <c r="C8588" s="77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7"/>
      <c r="B8589" s="105"/>
      <c r="C8589" s="77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7"/>
      <c r="B8590" s="105"/>
      <c r="C8590" s="77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7"/>
      <c r="B8591" s="105"/>
      <c r="C8591" s="77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7"/>
      <c r="B8592" s="105"/>
      <c r="C8592" s="77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7"/>
      <c r="B8593" s="105"/>
      <c r="C8593" s="77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7"/>
      <c r="B8594" s="105"/>
      <c r="C8594" s="77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7"/>
      <c r="B8595" s="105"/>
      <c r="C8595" s="77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7"/>
      <c r="B8596" s="105"/>
      <c r="C8596" s="77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7"/>
      <c r="B8597" s="105"/>
      <c r="C8597" s="77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7"/>
      <c r="B8598" s="105"/>
      <c r="C8598" s="77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7"/>
      <c r="B8599" s="105"/>
      <c r="C8599" s="77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7"/>
      <c r="B8600" s="105"/>
      <c r="C8600" s="77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7"/>
      <c r="B8601" s="105"/>
      <c r="C8601" s="77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7"/>
      <c r="B8602" s="105"/>
      <c r="C8602" s="77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7"/>
      <c r="B8603" s="105"/>
      <c r="C8603" s="77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7"/>
      <c r="B8604" s="105"/>
      <c r="C8604" s="77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7"/>
      <c r="B8605" s="105"/>
      <c r="C8605" s="77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7"/>
      <c r="B8606" s="105"/>
      <c r="C8606" s="77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7"/>
      <c r="B8607" s="105"/>
      <c r="C8607" s="77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7"/>
      <c r="B8608" s="105"/>
      <c r="C8608" s="77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7"/>
      <c r="B8609" s="105"/>
      <c r="C8609" s="77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7"/>
      <c r="B8610" s="105"/>
      <c r="C8610" s="77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7"/>
      <c r="B8611" s="105"/>
      <c r="C8611" s="77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7"/>
      <c r="B8612" s="105"/>
      <c r="C8612" s="77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7"/>
      <c r="B8613" s="105"/>
      <c r="C8613" s="77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7"/>
      <c r="B8614" s="105"/>
      <c r="C8614" s="77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7"/>
      <c r="B8615" s="105"/>
      <c r="C8615" s="77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7"/>
      <c r="B8616" s="105"/>
      <c r="C8616" s="77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7"/>
      <c r="B8617" s="105"/>
      <c r="C8617" s="77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7"/>
      <c r="B8618" s="105"/>
      <c r="C8618" s="77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7"/>
      <c r="B8619" s="105"/>
      <c r="C8619" s="77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7"/>
      <c r="B8620" s="105"/>
      <c r="C8620" s="77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7"/>
      <c r="B8621" s="105"/>
      <c r="C8621" s="77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7"/>
      <c r="B8622" s="105"/>
      <c r="C8622" s="77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7"/>
      <c r="B8623" s="105"/>
      <c r="C8623" s="77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7"/>
      <c r="B8624" s="105"/>
      <c r="C8624" s="77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7"/>
      <c r="B8625" s="105"/>
      <c r="C8625" s="77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7"/>
      <c r="B8626" s="105"/>
      <c r="C8626" s="77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7"/>
      <c r="B8627" s="105"/>
      <c r="C8627" s="77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7"/>
      <c r="B8628" s="105"/>
      <c r="C8628" s="77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7"/>
      <c r="B8629" s="105"/>
      <c r="C8629" s="77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7"/>
      <c r="B8630" s="105"/>
      <c r="C8630" s="77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7"/>
      <c r="B8631" s="105"/>
      <c r="C8631" s="77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7"/>
      <c r="B8632" s="105"/>
      <c r="C8632" s="77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7"/>
      <c r="B8633" s="105"/>
      <c r="C8633" s="77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7"/>
      <c r="B8634" s="105"/>
      <c r="C8634" s="77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7"/>
      <c r="B8635" s="105"/>
      <c r="C8635" s="77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7"/>
      <c r="B8636" s="105"/>
      <c r="C8636" s="77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7"/>
      <c r="B8637" s="105"/>
      <c r="C8637" s="77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7"/>
      <c r="B8638" s="105"/>
      <c r="C8638" s="77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7"/>
      <c r="B8639" s="105"/>
      <c r="C8639" s="77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7"/>
      <c r="B8640" s="105"/>
      <c r="C8640" s="77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7"/>
      <c r="B8641" s="105"/>
      <c r="C8641" s="77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7"/>
      <c r="B8642" s="105"/>
      <c r="C8642" s="77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7"/>
      <c r="B8643" s="105"/>
      <c r="C8643" s="77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7"/>
      <c r="B8644" s="105"/>
      <c r="C8644" s="77"/>
      <c r="D8644" s="78"/>
      <c r="E8644" s="12"/>
      <c r="F8644" s="79"/>
      <c r="G8644" s="78"/>
      <c r="H8644" s="80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7"/>
      <c r="B8645" s="105"/>
      <c r="C8645" s="77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7"/>
      <c r="B8646" s="105"/>
      <c r="C8646" s="77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7"/>
      <c r="B8647" s="105"/>
      <c r="C8647" s="77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7"/>
      <c r="B8648" s="105"/>
      <c r="C8648" s="77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7"/>
      <c r="B8649" s="105"/>
      <c r="C8649" s="77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7"/>
      <c r="B8650" s="105"/>
      <c r="C8650" s="77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7"/>
      <c r="B8651" s="105"/>
      <c r="C8651" s="77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7"/>
      <c r="B8652" s="105"/>
      <c r="C8652" s="77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7"/>
      <c r="B8653" s="105"/>
      <c r="C8653" s="77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7"/>
      <c r="B8654" s="105"/>
      <c r="C8654" s="77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7"/>
      <c r="B8655" s="105"/>
      <c r="C8655" s="77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7"/>
      <c r="B8656" s="105"/>
      <c r="C8656" s="77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7"/>
      <c r="B8657" s="105"/>
      <c r="C8657" s="77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7"/>
      <c r="B8658" s="105"/>
      <c r="C8658" s="77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7"/>
      <c r="B8659" s="105"/>
      <c r="C8659" s="77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7"/>
      <c r="B8660" s="105"/>
      <c r="C8660" s="77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7"/>
      <c r="B8661" s="105"/>
      <c r="C8661" s="77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7"/>
      <c r="B8662" s="105"/>
      <c r="C8662" s="77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7"/>
      <c r="B8663" s="105"/>
      <c r="C8663" s="77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7"/>
      <c r="B8664" s="105"/>
      <c r="C8664" s="77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7"/>
      <c r="B8665" s="105"/>
      <c r="C8665" s="77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7"/>
      <c r="B8666" s="105"/>
      <c r="C8666" s="77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7"/>
      <c r="B8667" s="105"/>
      <c r="C8667" s="77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7"/>
      <c r="B8668" s="105"/>
      <c r="C8668" s="77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7"/>
      <c r="B8669" s="105"/>
      <c r="C8669" s="77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7"/>
      <c r="B8670" s="105"/>
      <c r="C8670" s="77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7"/>
      <c r="B8671" s="105"/>
      <c r="C8671" s="77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7"/>
      <c r="B8672" s="105"/>
      <c r="C8672" s="77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7"/>
      <c r="B8673" s="105"/>
      <c r="C8673" s="77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7"/>
      <c r="B8674" s="105"/>
      <c r="C8674" s="77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7"/>
      <c r="B8675" s="105"/>
      <c r="C8675" s="77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7"/>
      <c r="B8676" s="105"/>
      <c r="C8676" s="77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7"/>
      <c r="B8677" s="105"/>
      <c r="C8677" s="77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7"/>
      <c r="B8678" s="105"/>
      <c r="C8678" s="77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7"/>
      <c r="B8679" s="105"/>
      <c r="C8679" s="77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7"/>
      <c r="B8680" s="105"/>
      <c r="C8680" s="77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7"/>
      <c r="B8681" s="105"/>
      <c r="C8681" s="77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7"/>
      <c r="B8682" s="105"/>
      <c r="C8682" s="77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7"/>
      <c r="B8683" s="105"/>
      <c r="C8683" s="77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7"/>
      <c r="B8684" s="105"/>
      <c r="C8684" s="77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7"/>
      <c r="B8685" s="105"/>
      <c r="C8685" s="77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7"/>
      <c r="B8686" s="105"/>
      <c r="C8686" s="77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7"/>
      <c r="B8687" s="105"/>
      <c r="C8687" s="77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7"/>
      <c r="B8688" s="105"/>
      <c r="C8688" s="77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7"/>
      <c r="B8689" s="105"/>
      <c r="C8689" s="77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7"/>
      <c r="B8690" s="105"/>
      <c r="C8690" s="77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7"/>
      <c r="B8691" s="105"/>
      <c r="C8691" s="77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7"/>
      <c r="B8692" s="105"/>
      <c r="C8692" s="77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7"/>
      <c r="B8693" s="105"/>
      <c r="C8693" s="77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7"/>
      <c r="B8694" s="105"/>
      <c r="C8694" s="77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7"/>
      <c r="B8695" s="105"/>
      <c r="C8695" s="77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7"/>
      <c r="B8696" s="105"/>
      <c r="C8696" s="77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7"/>
      <c r="B8697" s="105"/>
      <c r="C8697" s="77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7"/>
      <c r="B8698" s="105"/>
      <c r="C8698" s="77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7"/>
      <c r="B8699" s="105"/>
      <c r="C8699" s="77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7"/>
      <c r="B8700" s="105"/>
      <c r="C8700" s="77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7"/>
      <c r="B8701" s="105"/>
      <c r="C8701" s="77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7"/>
      <c r="B8702" s="105"/>
      <c r="C8702" s="77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7"/>
      <c r="B8703" s="105"/>
      <c r="C8703" s="77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7"/>
      <c r="B8704" s="105"/>
      <c r="C8704" s="77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7"/>
      <c r="B8705" s="105"/>
      <c r="C8705" s="77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7"/>
      <c r="B8706" s="105"/>
      <c r="C8706" s="77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7"/>
      <c r="B8707" s="105"/>
      <c r="C8707" s="77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7"/>
      <c r="B8708" s="105"/>
      <c r="C8708" s="77"/>
      <c r="D8708" s="78"/>
      <c r="E8708" s="12"/>
      <c r="F8708" s="79"/>
      <c r="G8708" s="78"/>
      <c r="H8708" s="80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7"/>
      <c r="B8709" s="105"/>
      <c r="C8709" s="77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7"/>
      <c r="B8710" s="105"/>
      <c r="C8710" s="77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7"/>
      <c r="B8711" s="105"/>
      <c r="C8711" s="77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7"/>
      <c r="B8712" s="105"/>
      <c r="C8712" s="77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7"/>
      <c r="B8713" s="105"/>
      <c r="C8713" s="77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7"/>
      <c r="B8714" s="105"/>
      <c r="C8714" s="77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7"/>
      <c r="B8715" s="105"/>
      <c r="C8715" s="77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7"/>
      <c r="B8716" s="105"/>
      <c r="C8716" s="77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7"/>
      <c r="B8717" s="105"/>
      <c r="C8717" s="77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7"/>
      <c r="B8718" s="105"/>
      <c r="C8718" s="77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7"/>
      <c r="B8719" s="105"/>
      <c r="C8719" s="77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7"/>
      <c r="B8720" s="105"/>
      <c r="C8720" s="77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7"/>
      <c r="B8721" s="105"/>
      <c r="C8721" s="77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7"/>
      <c r="B8722" s="105"/>
      <c r="C8722" s="77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7"/>
      <c r="B8723" s="105"/>
      <c r="C8723" s="77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7"/>
      <c r="B8724" s="105"/>
      <c r="C8724" s="77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7"/>
      <c r="B8725" s="105"/>
      <c r="C8725" s="77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7"/>
      <c r="B8726" s="105"/>
      <c r="C8726" s="77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7"/>
      <c r="B8727" s="105"/>
      <c r="C8727" s="77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7"/>
      <c r="B8728" s="105"/>
      <c r="C8728" s="77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7"/>
      <c r="B8729" s="105"/>
      <c r="C8729" s="77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7"/>
      <c r="B8730" s="105"/>
      <c r="C8730" s="77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7"/>
      <c r="B8731" s="105"/>
      <c r="C8731" s="77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7"/>
      <c r="B8732" s="105"/>
      <c r="C8732" s="77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7"/>
      <c r="B8733" s="105"/>
      <c r="C8733" s="77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7"/>
      <c r="B8734" s="105"/>
      <c r="C8734" s="77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7"/>
      <c r="B8735" s="105"/>
      <c r="C8735" s="77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7"/>
      <c r="B8736" s="105"/>
      <c r="C8736" s="77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7"/>
      <c r="B8737" s="105"/>
      <c r="C8737" s="77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7"/>
      <c r="B8738" s="105"/>
      <c r="C8738" s="77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7"/>
      <c r="B8739" s="105"/>
      <c r="C8739" s="77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7"/>
      <c r="B8740" s="105"/>
      <c r="C8740" s="77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7"/>
      <c r="B8741" s="105"/>
      <c r="C8741" s="77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7"/>
      <c r="B8742" s="105"/>
      <c r="C8742" s="77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7"/>
      <c r="B8743" s="105"/>
      <c r="C8743" s="77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7"/>
      <c r="B8744" s="105"/>
      <c r="C8744" s="77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7"/>
      <c r="B8745" s="105"/>
      <c r="C8745" s="77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7"/>
      <c r="B8746" s="105"/>
      <c r="C8746" s="77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7"/>
      <c r="B8747" s="105"/>
      <c r="C8747" s="77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7"/>
      <c r="B8748" s="105"/>
      <c r="C8748" s="77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7"/>
      <c r="B8749" s="105"/>
      <c r="C8749" s="77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7"/>
      <c r="B8750" s="105"/>
      <c r="C8750" s="77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7"/>
      <c r="B8751" s="105"/>
      <c r="C8751" s="77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7"/>
      <c r="B8752" s="105"/>
      <c r="C8752" s="77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7"/>
      <c r="B8753" s="105"/>
      <c r="C8753" s="77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7"/>
      <c r="B8754" s="105"/>
      <c r="C8754" s="77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7"/>
      <c r="B8755" s="105"/>
      <c r="C8755" s="77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7"/>
      <c r="B8756" s="105"/>
      <c r="C8756" s="77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7"/>
      <c r="B8757" s="105"/>
      <c r="C8757" s="77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7"/>
      <c r="B8758" s="105"/>
      <c r="C8758" s="77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7"/>
      <c r="B8759" s="105"/>
      <c r="C8759" s="77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7"/>
      <c r="B8760" s="105"/>
      <c r="C8760" s="77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7"/>
      <c r="B8761" s="105"/>
      <c r="C8761" s="77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7"/>
      <c r="B8762" s="105"/>
      <c r="C8762" s="77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7"/>
      <c r="B8763" s="105"/>
      <c r="C8763" s="77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7"/>
      <c r="B8764" s="105"/>
      <c r="C8764" s="77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7"/>
      <c r="B8765" s="105"/>
      <c r="C8765" s="77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7"/>
      <c r="B8766" s="105"/>
      <c r="C8766" s="77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7"/>
      <c r="B8767" s="105"/>
      <c r="C8767" s="77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7"/>
      <c r="B8768" s="105"/>
      <c r="C8768" s="77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7"/>
      <c r="B8769" s="105"/>
      <c r="C8769" s="77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7"/>
      <c r="B8770" s="105"/>
      <c r="C8770" s="77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7"/>
      <c r="B8771" s="105"/>
      <c r="C8771" s="77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7"/>
      <c r="B8772" s="105"/>
      <c r="C8772" s="77"/>
      <c r="D8772" s="78"/>
      <c r="E8772" s="12"/>
      <c r="F8772" s="79"/>
      <c r="G8772" s="78"/>
      <c r="H8772" s="80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7"/>
      <c r="B8773" s="105"/>
      <c r="C8773" s="77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7"/>
      <c r="B8774" s="105"/>
      <c r="C8774" s="77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7"/>
      <c r="B8775" s="105"/>
      <c r="C8775" s="77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7"/>
      <c r="B8776" s="105"/>
      <c r="C8776" s="77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7"/>
      <c r="B8777" s="105"/>
      <c r="C8777" s="77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7"/>
      <c r="B8778" s="105"/>
      <c r="C8778" s="77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7"/>
      <c r="B8779" s="105"/>
      <c r="C8779" s="77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7"/>
      <c r="B8780" s="105"/>
      <c r="C8780" s="77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7"/>
      <c r="B8781" s="105"/>
      <c r="C8781" s="77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7"/>
      <c r="B8782" s="105"/>
      <c r="C8782" s="77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7"/>
      <c r="B8783" s="105"/>
      <c r="C8783" s="77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7"/>
      <c r="B8784" s="105"/>
      <c r="C8784" s="77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7"/>
      <c r="B8785" s="105"/>
      <c r="C8785" s="77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7"/>
      <c r="B8786" s="105"/>
      <c r="C8786" s="77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7"/>
      <c r="B8787" s="105"/>
      <c r="C8787" s="77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7"/>
      <c r="B8788" s="105"/>
      <c r="C8788" s="77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7"/>
      <c r="B8789" s="105"/>
      <c r="C8789" s="77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7"/>
      <c r="B8790" s="105"/>
      <c r="C8790" s="77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7"/>
      <c r="B8791" s="105"/>
      <c r="C8791" s="77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7"/>
      <c r="B8792" s="105"/>
      <c r="C8792" s="77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7"/>
      <c r="B8793" s="105"/>
      <c r="C8793" s="77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7"/>
      <c r="B8794" s="105"/>
      <c r="C8794" s="77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7"/>
      <c r="B8795" s="105"/>
      <c r="C8795" s="77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7"/>
      <c r="B8796" s="105"/>
      <c r="C8796" s="77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7"/>
      <c r="B8797" s="105"/>
      <c r="C8797" s="77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7"/>
      <c r="B8798" s="105"/>
      <c r="C8798" s="77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7"/>
      <c r="B8799" s="105"/>
      <c r="C8799" s="77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7"/>
      <c r="B8800" s="105"/>
      <c r="C8800" s="77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7"/>
      <c r="B8801" s="105"/>
      <c r="C8801" s="77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7"/>
      <c r="B8802" s="105"/>
      <c r="C8802" s="77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7"/>
      <c r="B8803" s="105"/>
      <c r="C8803" s="77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7"/>
      <c r="B8804" s="105"/>
      <c r="C8804" s="77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7"/>
      <c r="B8805" s="105"/>
      <c r="C8805" s="77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7"/>
      <c r="B8806" s="105"/>
      <c r="C8806" s="77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7"/>
      <c r="B8807" s="105"/>
      <c r="C8807" s="77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7"/>
      <c r="B8808" s="105"/>
      <c r="C8808" s="77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7"/>
      <c r="B8809" s="105"/>
      <c r="C8809" s="77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7"/>
      <c r="B8810" s="105"/>
      <c r="C8810" s="77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7"/>
      <c r="B8811" s="105"/>
      <c r="C8811" s="77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7"/>
      <c r="B8812" s="105"/>
      <c r="C8812" s="77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7"/>
      <c r="B8813" s="105"/>
      <c r="C8813" s="77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7"/>
      <c r="B8814" s="105"/>
      <c r="C8814" s="77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7"/>
      <c r="B8815" s="105"/>
      <c r="C8815" s="77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7"/>
      <c r="B8816" s="105"/>
      <c r="C8816" s="77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7"/>
      <c r="B8817" s="105"/>
      <c r="C8817" s="77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7"/>
      <c r="B8818" s="105"/>
      <c r="C8818" s="77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7"/>
      <c r="B8819" s="105"/>
      <c r="C8819" s="77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7"/>
      <c r="B8820" s="105"/>
      <c r="C8820" s="77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7"/>
      <c r="B8821" s="105"/>
      <c r="C8821" s="77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7"/>
      <c r="B8822" s="105"/>
      <c r="C8822" s="77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7"/>
      <c r="B8823" s="105"/>
      <c r="C8823" s="77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7"/>
      <c r="B8824" s="105"/>
      <c r="C8824" s="77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7"/>
      <c r="B8825" s="105"/>
      <c r="C8825" s="77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7"/>
      <c r="B8826" s="105"/>
      <c r="C8826" s="77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7"/>
      <c r="B8827" s="105"/>
      <c r="C8827" s="77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7"/>
      <c r="B8828" s="105"/>
      <c r="C8828" s="77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7"/>
      <c r="B8829" s="105"/>
      <c r="C8829" s="77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7"/>
      <c r="B8830" s="105"/>
      <c r="C8830" s="77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7"/>
      <c r="B8831" s="105"/>
      <c r="C8831" s="77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7"/>
      <c r="B8832" s="105"/>
      <c r="C8832" s="77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7"/>
      <c r="B8833" s="105"/>
      <c r="C8833" s="77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7"/>
      <c r="B8834" s="105"/>
      <c r="C8834" s="77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7"/>
      <c r="B8835" s="105"/>
      <c r="C8835" s="77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7"/>
      <c r="B8836" s="105"/>
      <c r="C8836" s="77"/>
      <c r="D8836" s="78"/>
      <c r="E8836" s="12"/>
      <c r="F8836" s="79"/>
      <c r="G8836" s="78"/>
      <c r="H8836" s="80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7"/>
      <c r="B8837" s="105"/>
      <c r="C8837" s="77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7"/>
      <c r="B8838" s="105"/>
      <c r="C8838" s="77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7"/>
      <c r="B8839" s="105"/>
      <c r="C8839" s="77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7"/>
      <c r="B8840" s="105"/>
      <c r="C8840" s="77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7"/>
      <c r="B8841" s="105"/>
      <c r="C8841" s="77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7"/>
      <c r="B8842" s="105"/>
      <c r="C8842" s="77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7"/>
      <c r="B8843" s="105"/>
      <c r="C8843" s="77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7"/>
      <c r="B8844" s="105"/>
      <c r="C8844" s="77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7"/>
      <c r="B8845" s="105"/>
      <c r="C8845" s="77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7"/>
      <c r="B8846" s="105"/>
      <c r="C8846" s="77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7"/>
      <c r="B8847" s="105"/>
      <c r="C8847" s="77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7"/>
      <c r="B8848" s="105"/>
      <c r="C8848" s="77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7"/>
      <c r="B8849" s="105"/>
      <c r="C8849" s="77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7"/>
      <c r="B8850" s="105"/>
      <c r="C8850" s="77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7"/>
      <c r="B8851" s="105"/>
      <c r="C8851" s="77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7"/>
      <c r="B8852" s="105"/>
      <c r="C8852" s="77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7"/>
      <c r="B8853" s="105"/>
      <c r="C8853" s="77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7"/>
      <c r="B8854" s="105"/>
      <c r="C8854" s="77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7"/>
      <c r="B8855" s="105"/>
      <c r="C8855" s="77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7"/>
      <c r="B8856" s="105"/>
      <c r="C8856" s="77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7"/>
      <c r="B8857" s="105"/>
      <c r="C8857" s="77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7"/>
      <c r="B8858" s="105"/>
      <c r="C8858" s="77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7"/>
      <c r="B8859" s="105"/>
      <c r="C8859" s="77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7"/>
      <c r="B8860" s="105"/>
      <c r="C8860" s="77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7"/>
      <c r="B8861" s="105"/>
      <c r="C8861" s="77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7"/>
      <c r="B8862" s="105"/>
      <c r="C8862" s="77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7"/>
      <c r="B8863" s="105"/>
      <c r="C8863" s="77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7"/>
      <c r="B8864" s="105"/>
      <c r="C8864" s="77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7"/>
      <c r="B8865" s="105"/>
      <c r="C8865" s="77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7"/>
      <c r="B8866" s="105"/>
      <c r="C8866" s="77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7"/>
      <c r="B8867" s="105"/>
      <c r="C8867" s="77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7"/>
      <c r="B8868" s="105"/>
      <c r="C8868" s="77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7"/>
      <c r="B8869" s="105"/>
      <c r="C8869" s="77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7"/>
      <c r="B8870" s="105"/>
      <c r="C8870" s="77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7"/>
      <c r="B8871" s="105"/>
      <c r="C8871" s="77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7"/>
      <c r="B8872" s="105"/>
      <c r="C8872" s="77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7"/>
      <c r="B8873" s="105"/>
      <c r="C8873" s="77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7"/>
      <c r="B8874" s="105"/>
      <c r="C8874" s="77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7"/>
      <c r="B8875" s="105"/>
      <c r="C8875" s="77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7"/>
      <c r="B8876" s="105"/>
      <c r="C8876" s="77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7"/>
      <c r="B8877" s="105"/>
      <c r="C8877" s="77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7"/>
      <c r="B8878" s="105"/>
      <c r="C8878" s="77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7"/>
      <c r="B8879" s="105"/>
      <c r="C8879" s="77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7"/>
      <c r="B8880" s="105"/>
      <c r="C8880" s="77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7"/>
      <c r="B8881" s="105"/>
      <c r="C8881" s="77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7"/>
      <c r="B8882" s="105"/>
      <c r="C8882" s="77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7"/>
      <c r="B8883" s="105"/>
      <c r="C8883" s="77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7"/>
      <c r="B8884" s="105"/>
      <c r="C8884" s="77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7"/>
      <c r="B8885" s="105"/>
      <c r="C8885" s="77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7"/>
      <c r="B8886" s="105"/>
      <c r="C8886" s="77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7"/>
      <c r="B8887" s="105"/>
      <c r="C8887" s="77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7"/>
      <c r="B8888" s="105"/>
      <c r="C8888" s="77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7"/>
      <c r="B8889" s="105"/>
      <c r="C8889" s="77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7"/>
      <c r="B8890" s="105"/>
      <c r="C8890" s="77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7"/>
      <c r="B8891" s="105"/>
      <c r="C8891" s="77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7"/>
      <c r="B8892" s="105"/>
      <c r="C8892" s="77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7"/>
      <c r="B8893" s="105"/>
      <c r="C8893" s="77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7"/>
      <c r="B8894" s="105"/>
      <c r="C8894" s="77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7"/>
      <c r="B8895" s="105"/>
      <c r="C8895" s="77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7"/>
      <c r="B8896" s="105"/>
      <c r="C8896" s="77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7"/>
      <c r="B8897" s="105"/>
      <c r="C8897" s="77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7"/>
      <c r="B8898" s="105"/>
      <c r="C8898" s="77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7"/>
      <c r="B8899" s="105"/>
      <c r="C8899" s="77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7"/>
      <c r="B8900" s="105"/>
      <c r="C8900" s="77"/>
      <c r="D8900" s="78"/>
      <c r="E8900" s="12"/>
      <c r="F8900" s="79"/>
      <c r="G8900" s="78"/>
      <c r="H8900" s="80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7"/>
      <c r="B8901" s="105"/>
      <c r="C8901" s="77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7"/>
      <c r="B8902" s="105"/>
      <c r="C8902" s="77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7"/>
      <c r="B8903" s="105"/>
      <c r="C8903" s="77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7"/>
      <c r="B8904" s="105"/>
      <c r="C8904" s="77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7"/>
      <c r="B8905" s="105"/>
      <c r="C8905" s="77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7"/>
      <c r="B8906" s="105"/>
      <c r="C8906" s="77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7"/>
      <c r="B8907" s="105"/>
      <c r="C8907" s="77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7"/>
      <c r="B8908" s="105"/>
      <c r="C8908" s="77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7"/>
      <c r="B8909" s="105"/>
      <c r="C8909" s="77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7"/>
      <c r="B8910" s="105"/>
      <c r="C8910" s="77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7"/>
      <c r="B8911" s="105"/>
      <c r="C8911" s="77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7"/>
      <c r="B8912" s="105"/>
      <c r="C8912" s="77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7"/>
      <c r="B8913" s="105"/>
      <c r="C8913" s="77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7"/>
      <c r="B8914" s="105"/>
      <c r="C8914" s="77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7"/>
      <c r="B8915" s="105"/>
      <c r="C8915" s="77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7"/>
      <c r="B8916" s="105"/>
      <c r="C8916" s="77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7"/>
      <c r="B8917" s="105"/>
      <c r="C8917" s="77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7"/>
      <c r="B8918" s="105"/>
      <c r="C8918" s="77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7"/>
      <c r="B8919" s="105"/>
      <c r="C8919" s="77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7"/>
      <c r="B8920" s="105"/>
      <c r="C8920" s="77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7"/>
      <c r="B8921" s="105"/>
      <c r="C8921" s="77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7"/>
      <c r="B8922" s="105"/>
      <c r="C8922" s="77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7"/>
      <c r="B8923" s="105"/>
      <c r="C8923" s="77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7"/>
      <c r="B8924" s="105"/>
      <c r="C8924" s="77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7"/>
      <c r="B8925" s="105"/>
      <c r="C8925" s="77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7"/>
      <c r="B8926" s="105"/>
      <c r="C8926" s="77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7"/>
      <c r="B8927" s="105"/>
      <c r="C8927" s="77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7"/>
      <c r="B8928" s="105"/>
      <c r="C8928" s="77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7"/>
      <c r="B8929" s="105"/>
      <c r="C8929" s="77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7"/>
      <c r="B8930" s="105"/>
      <c r="C8930" s="77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7"/>
      <c r="B8931" s="105"/>
      <c r="C8931" s="77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7"/>
      <c r="B8932" s="105"/>
      <c r="C8932" s="77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7"/>
      <c r="B8933" s="105"/>
      <c r="C8933" s="77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7"/>
      <c r="B8934" s="105"/>
      <c r="C8934" s="77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7"/>
      <c r="B8935" s="105"/>
      <c r="C8935" s="77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7"/>
      <c r="B8936" s="105"/>
      <c r="C8936" s="77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7"/>
      <c r="B8937" s="105"/>
      <c r="C8937" s="77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7"/>
      <c r="B8938" s="105"/>
      <c r="C8938" s="77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7"/>
      <c r="B8939" s="105"/>
      <c r="C8939" s="77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7"/>
      <c r="B8940" s="105"/>
      <c r="C8940" s="77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7"/>
      <c r="B8941" s="105"/>
      <c r="C8941" s="77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7"/>
      <c r="B8942" s="105"/>
      <c r="C8942" s="77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7"/>
      <c r="B8943" s="105"/>
      <c r="C8943" s="77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7"/>
      <c r="B8944" s="105"/>
      <c r="C8944" s="77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7"/>
      <c r="B8945" s="105"/>
      <c r="C8945" s="77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7"/>
      <c r="B8946" s="105"/>
      <c r="C8946" s="77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7"/>
      <c r="B8947" s="105"/>
      <c r="C8947" s="77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7"/>
      <c r="B8948" s="105"/>
      <c r="C8948" s="77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7"/>
      <c r="B8949" s="105"/>
      <c r="C8949" s="77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7"/>
      <c r="B8950" s="105"/>
      <c r="C8950" s="77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7"/>
      <c r="B8951" s="105"/>
      <c r="C8951" s="77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7"/>
      <c r="B8952" s="105"/>
      <c r="C8952" s="77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7"/>
      <c r="B8953" s="105"/>
      <c r="C8953" s="77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7"/>
      <c r="B8954" s="105"/>
      <c r="C8954" s="77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7"/>
      <c r="B8955" s="105"/>
      <c r="C8955" s="77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7"/>
      <c r="B8956" s="105"/>
      <c r="C8956" s="77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7"/>
      <c r="B8957" s="105"/>
      <c r="C8957" s="77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7"/>
      <c r="B8958" s="105"/>
      <c r="C8958" s="77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7"/>
      <c r="B8959" s="105"/>
      <c r="C8959" s="77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7"/>
      <c r="B8960" s="105"/>
      <c r="C8960" s="77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7"/>
      <c r="B8961" s="105"/>
      <c r="C8961" s="77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7"/>
      <c r="B8962" s="105"/>
      <c r="C8962" s="77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7"/>
      <c r="B8963" s="105"/>
      <c r="C8963" s="77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7"/>
      <c r="B8964" s="105"/>
      <c r="C8964" s="77"/>
      <c r="D8964" s="78"/>
      <c r="E8964" s="12"/>
      <c r="F8964" s="79"/>
      <c r="G8964" s="78"/>
      <c r="H8964" s="80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7"/>
      <c r="B8965" s="105"/>
      <c r="C8965" s="77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7"/>
      <c r="B8966" s="105"/>
      <c r="C8966" s="77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7"/>
      <c r="B8967" s="105"/>
      <c r="C8967" s="77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7"/>
      <c r="B8968" s="105"/>
      <c r="C8968" s="77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7"/>
      <c r="B8969" s="105"/>
      <c r="C8969" s="77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7"/>
      <c r="B8970" s="105"/>
      <c r="C8970" s="77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7"/>
      <c r="B8971" s="105"/>
      <c r="C8971" s="77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7"/>
      <c r="B8972" s="105"/>
      <c r="C8972" s="77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7"/>
      <c r="B8973" s="105"/>
      <c r="C8973" s="77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7"/>
      <c r="B8974" s="105"/>
      <c r="C8974" s="77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7"/>
      <c r="B8975" s="105"/>
      <c r="C8975" s="77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7"/>
      <c r="B8976" s="105"/>
      <c r="C8976" s="77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7"/>
      <c r="B8977" s="105"/>
      <c r="C8977" s="77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7"/>
      <c r="B8978" s="105"/>
      <c r="C8978" s="77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7"/>
      <c r="B8979" s="105"/>
      <c r="C8979" s="77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7"/>
      <c r="B8980" s="105"/>
      <c r="C8980" s="77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7"/>
      <c r="B8981" s="105"/>
      <c r="C8981" s="77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7"/>
      <c r="B8982" s="105"/>
      <c r="C8982" s="77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7"/>
      <c r="B8983" s="105"/>
      <c r="C8983" s="77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7"/>
      <c r="B8984" s="105"/>
      <c r="C8984" s="77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7"/>
      <c r="B8985" s="105"/>
      <c r="C8985" s="77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7"/>
      <c r="B8986" s="105"/>
      <c r="C8986" s="77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7"/>
      <c r="B8987" s="105"/>
      <c r="C8987" s="77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7"/>
      <c r="B8988" s="105"/>
      <c r="C8988" s="77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7"/>
      <c r="B8989" s="105"/>
      <c r="C8989" s="77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7"/>
      <c r="B8990" s="105"/>
      <c r="C8990" s="77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7"/>
      <c r="B8991" s="105"/>
      <c r="C8991" s="77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7"/>
      <c r="B8992" s="105"/>
      <c r="C8992" s="77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7"/>
      <c r="B8993" s="105"/>
      <c r="C8993" s="77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7"/>
      <c r="B8994" s="105"/>
      <c r="C8994" s="77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7"/>
      <c r="B8995" s="105"/>
      <c r="C8995" s="77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7"/>
      <c r="B8996" s="105"/>
      <c r="C8996" s="77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7"/>
      <c r="B8997" s="105"/>
      <c r="C8997" s="77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7"/>
      <c r="B8998" s="105"/>
      <c r="C8998" s="77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7"/>
      <c r="B8999" s="105"/>
      <c r="C8999" s="77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7"/>
      <c r="B9000" s="105"/>
      <c r="C9000" s="77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7"/>
      <c r="B9001" s="105"/>
      <c r="C9001" s="77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7"/>
      <c r="B9002" s="105"/>
      <c r="C9002" s="77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7"/>
      <c r="B9003" s="105"/>
      <c r="C9003" s="77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7"/>
      <c r="B9004" s="105"/>
      <c r="C9004" s="77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7"/>
      <c r="B9005" s="105"/>
      <c r="C9005" s="77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7"/>
      <c r="B9006" s="105"/>
      <c r="C9006" s="77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7"/>
      <c r="B9007" s="105"/>
      <c r="C9007" s="77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7"/>
      <c r="B9008" s="105"/>
      <c r="C9008" s="77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7"/>
      <c r="B9009" s="105"/>
      <c r="C9009" s="77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7"/>
      <c r="B9010" s="105"/>
      <c r="C9010" s="77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7"/>
      <c r="B9011" s="105"/>
      <c r="C9011" s="77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7"/>
      <c r="B9012" s="105"/>
      <c r="C9012" s="77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7"/>
      <c r="B9013" s="105"/>
      <c r="C9013" s="77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7"/>
      <c r="B9014" s="105"/>
      <c r="C9014" s="77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7"/>
      <c r="B9015" s="105"/>
      <c r="C9015" s="77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7"/>
      <c r="B9016" s="105"/>
      <c r="C9016" s="77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7"/>
      <c r="B9017" s="105"/>
      <c r="C9017" s="77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7"/>
      <c r="B9018" s="105"/>
      <c r="C9018" s="77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7"/>
      <c r="B9019" s="105"/>
      <c r="C9019" s="77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7"/>
      <c r="B9020" s="105"/>
      <c r="C9020" s="77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7"/>
      <c r="B9021" s="105"/>
      <c r="C9021" s="77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7"/>
      <c r="B9022" s="105"/>
      <c r="C9022" s="77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7"/>
      <c r="B9023" s="105"/>
      <c r="C9023" s="77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7"/>
      <c r="B9024" s="105"/>
      <c r="C9024" s="77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7"/>
      <c r="B9025" s="105"/>
      <c r="C9025" s="77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7"/>
      <c r="B9026" s="105"/>
      <c r="C9026" s="77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7"/>
      <c r="B9027" s="105"/>
      <c r="C9027" s="77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7"/>
      <c r="B9028" s="105"/>
      <c r="C9028" s="77"/>
      <c r="D9028" s="78"/>
      <c r="E9028" s="12"/>
      <c r="F9028" s="79"/>
      <c r="G9028" s="78"/>
      <c r="H9028" s="80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7"/>
      <c r="B9029" s="105"/>
      <c r="C9029" s="77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7"/>
      <c r="B9030" s="105"/>
      <c r="C9030" s="77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7"/>
      <c r="B9031" s="105"/>
      <c r="C9031" s="77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7"/>
      <c r="B9032" s="105"/>
      <c r="C9032" s="77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7"/>
      <c r="B9033" s="105"/>
      <c r="C9033" s="77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7"/>
      <c r="B9034" s="105"/>
      <c r="C9034" s="77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7"/>
      <c r="B9035" s="105"/>
      <c r="C9035" s="77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7"/>
      <c r="B9036" s="105"/>
      <c r="C9036" s="77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7"/>
      <c r="B9037" s="105"/>
      <c r="C9037" s="77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7"/>
      <c r="B9038" s="105"/>
      <c r="C9038" s="77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7"/>
      <c r="B9039" s="105"/>
      <c r="C9039" s="77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7"/>
      <c r="B9040" s="105"/>
      <c r="C9040" s="77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7"/>
      <c r="B9041" s="105"/>
      <c r="C9041" s="77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7"/>
      <c r="B9042" s="105"/>
      <c r="C9042" s="77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7"/>
      <c r="B9043" s="105"/>
      <c r="C9043" s="77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7"/>
      <c r="B9044" s="105"/>
      <c r="C9044" s="77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7"/>
      <c r="B9045" s="105"/>
      <c r="C9045" s="77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7"/>
      <c r="B9046" s="105"/>
      <c r="C9046" s="77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7"/>
      <c r="B9047" s="105"/>
      <c r="C9047" s="77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7"/>
      <c r="B9048" s="105"/>
      <c r="C9048" s="77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7"/>
      <c r="B9049" s="105"/>
      <c r="C9049" s="77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7"/>
      <c r="B9050" s="105"/>
      <c r="C9050" s="77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7"/>
      <c r="B9051" s="105"/>
      <c r="C9051" s="77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7"/>
      <c r="B9052" s="105"/>
      <c r="C9052" s="77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7"/>
      <c r="B9053" s="105"/>
      <c r="C9053" s="77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7"/>
      <c r="B9054" s="105"/>
      <c r="C9054" s="77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7"/>
      <c r="B9055" s="105"/>
      <c r="C9055" s="77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7"/>
      <c r="B9056" s="105"/>
      <c r="C9056" s="77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7"/>
      <c r="B9057" s="105"/>
      <c r="C9057" s="77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7"/>
      <c r="B9058" s="105"/>
      <c r="C9058" s="77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7"/>
      <c r="B9059" s="105"/>
      <c r="C9059" s="77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7"/>
      <c r="B9060" s="105"/>
      <c r="C9060" s="77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7"/>
      <c r="B9061" s="105"/>
      <c r="C9061" s="77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7"/>
      <c r="B9062" s="105"/>
      <c r="C9062" s="77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7"/>
      <c r="B9063" s="105"/>
      <c r="C9063" s="77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7"/>
      <c r="B9064" s="105"/>
      <c r="C9064" s="77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7"/>
      <c r="B9065" s="105"/>
      <c r="C9065" s="77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7"/>
      <c r="B9066" s="105"/>
      <c r="C9066" s="77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7"/>
      <c r="B9067" s="105"/>
      <c r="C9067" s="77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7"/>
      <c r="B9068" s="105"/>
      <c r="C9068" s="77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7"/>
      <c r="B9069" s="105"/>
      <c r="C9069" s="77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7"/>
      <c r="B9070" s="105"/>
      <c r="C9070" s="77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7"/>
      <c r="B9071" s="105"/>
      <c r="C9071" s="77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7"/>
      <c r="B9072" s="105"/>
      <c r="C9072" s="77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7"/>
      <c r="B9073" s="105"/>
      <c r="C9073" s="77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7"/>
      <c r="B9074" s="105"/>
      <c r="C9074" s="77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7"/>
      <c r="B9075" s="105"/>
      <c r="C9075" s="77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7"/>
      <c r="B9076" s="105"/>
      <c r="C9076" s="77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7"/>
      <c r="B9077" s="105"/>
      <c r="C9077" s="77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7"/>
      <c r="B9078" s="105"/>
      <c r="C9078" s="77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7"/>
      <c r="B9079" s="105"/>
      <c r="C9079" s="77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7"/>
      <c r="B9080" s="105"/>
      <c r="C9080" s="77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7"/>
      <c r="B9081" s="105"/>
      <c r="C9081" s="77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7"/>
      <c r="B9082" s="105"/>
      <c r="C9082" s="77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7"/>
      <c r="B9083" s="105"/>
      <c r="C9083" s="77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7"/>
      <c r="B9084" s="105"/>
      <c r="C9084" s="77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7"/>
      <c r="B9085" s="105"/>
      <c r="C9085" s="77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7"/>
      <c r="B9086" s="105"/>
      <c r="C9086" s="77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7"/>
      <c r="B9087" s="105"/>
      <c r="C9087" s="77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7"/>
      <c r="B9088" s="105"/>
      <c r="C9088" s="77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7"/>
      <c r="B9089" s="105"/>
      <c r="C9089" s="77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7"/>
      <c r="B9090" s="105"/>
      <c r="C9090" s="77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7"/>
      <c r="B9091" s="105"/>
      <c r="C9091" s="77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7"/>
      <c r="B9092" s="105"/>
      <c r="C9092" s="77"/>
      <c r="D9092" s="78"/>
      <c r="E9092" s="12"/>
      <c r="F9092" s="79"/>
      <c r="G9092" s="78"/>
      <c r="H9092" s="80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7"/>
      <c r="B9093" s="105"/>
      <c r="C9093" s="77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7"/>
      <c r="B9094" s="105"/>
      <c r="C9094" s="77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7"/>
      <c r="B9095" s="105"/>
      <c r="C9095" s="77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7"/>
      <c r="B9096" s="105"/>
      <c r="C9096" s="77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7"/>
      <c r="B9097" s="105"/>
      <c r="C9097" s="77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7"/>
      <c r="B9098" s="105"/>
      <c r="C9098" s="77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7"/>
      <c r="B9099" s="105"/>
      <c r="C9099" s="77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7"/>
      <c r="B9100" s="105"/>
      <c r="C9100" s="77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7"/>
      <c r="B9101" s="105"/>
      <c r="C9101" s="77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7"/>
      <c r="B9102" s="105"/>
      <c r="C9102" s="77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7"/>
      <c r="B9103" s="105"/>
      <c r="C9103" s="77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7"/>
      <c r="B9104" s="105"/>
      <c r="C9104" s="77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7"/>
      <c r="B9105" s="105"/>
      <c r="C9105" s="77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7"/>
      <c r="B9106" s="105"/>
      <c r="C9106" s="77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7"/>
      <c r="B9107" s="105"/>
      <c r="C9107" s="77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7"/>
      <c r="B9108" s="105"/>
      <c r="C9108" s="77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7"/>
      <c r="B9109" s="105"/>
      <c r="C9109" s="77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7"/>
      <c r="B9110" s="105"/>
      <c r="C9110" s="77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7"/>
      <c r="B9111" s="105"/>
      <c r="C9111" s="77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7"/>
      <c r="B9112" s="105"/>
      <c r="C9112" s="77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7"/>
      <c r="B9113" s="105"/>
      <c r="C9113" s="77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7"/>
      <c r="B9114" s="105"/>
      <c r="C9114" s="77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7"/>
      <c r="B9115" s="105"/>
      <c r="C9115" s="77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7"/>
      <c r="B9116" s="105"/>
      <c r="C9116" s="77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7"/>
      <c r="B9117" s="105"/>
      <c r="C9117" s="77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7"/>
      <c r="B9118" s="105"/>
      <c r="C9118" s="77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7"/>
      <c r="B9119" s="105"/>
      <c r="C9119" s="77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7"/>
      <c r="B9120" s="105"/>
      <c r="C9120" s="77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7"/>
      <c r="B9121" s="105"/>
      <c r="C9121" s="77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7"/>
      <c r="B9122" s="105"/>
      <c r="C9122" s="77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7"/>
      <c r="B9123" s="105"/>
      <c r="C9123" s="77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7"/>
      <c r="B9124" s="105"/>
      <c r="C9124" s="77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7"/>
      <c r="B9125" s="105"/>
      <c r="C9125" s="77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7"/>
      <c r="B9126" s="105"/>
      <c r="C9126" s="77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7"/>
      <c r="B9127" s="105"/>
      <c r="C9127" s="77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7"/>
      <c r="B9128" s="105"/>
      <c r="C9128" s="77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7"/>
      <c r="B9129" s="105"/>
      <c r="C9129" s="77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7"/>
      <c r="B9130" s="105"/>
      <c r="C9130" s="77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7"/>
      <c r="B9131" s="105"/>
      <c r="C9131" s="77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7"/>
      <c r="B9132" s="105"/>
      <c r="C9132" s="77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7"/>
      <c r="B9133" s="105"/>
      <c r="C9133" s="77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7"/>
      <c r="B9134" s="105"/>
      <c r="C9134" s="77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7"/>
      <c r="B9135" s="105"/>
      <c r="C9135" s="77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7"/>
      <c r="B9136" s="105"/>
      <c r="C9136" s="77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7"/>
      <c r="B9137" s="105"/>
      <c r="C9137" s="77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7"/>
      <c r="B9138" s="105"/>
      <c r="C9138" s="77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7"/>
      <c r="B9139" s="105"/>
      <c r="C9139" s="77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7"/>
      <c r="B9140" s="105"/>
      <c r="C9140" s="77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7"/>
      <c r="B9141" s="105"/>
      <c r="C9141" s="77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7"/>
      <c r="B9142" s="105"/>
      <c r="C9142" s="77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7"/>
      <c r="B9143" s="105"/>
      <c r="C9143" s="77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7"/>
      <c r="B9144" s="105"/>
      <c r="C9144" s="77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7"/>
      <c r="B9145" s="105"/>
      <c r="C9145" s="77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7"/>
      <c r="B9146" s="105"/>
      <c r="C9146" s="77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7"/>
      <c r="B9147" s="105"/>
      <c r="C9147" s="77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7"/>
      <c r="B9148" s="105"/>
      <c r="C9148" s="77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7"/>
      <c r="B9149" s="105"/>
      <c r="C9149" s="77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7"/>
      <c r="B9150" s="105"/>
      <c r="C9150" s="77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7"/>
      <c r="B9151" s="105"/>
      <c r="C9151" s="77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7"/>
      <c r="B9152" s="105"/>
      <c r="C9152" s="77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7"/>
      <c r="B9153" s="105"/>
      <c r="C9153" s="77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7"/>
      <c r="B9154" s="105"/>
      <c r="C9154" s="77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7"/>
      <c r="B9155" s="105"/>
      <c r="C9155" s="77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7"/>
      <c r="B9156" s="105"/>
      <c r="C9156" s="77"/>
      <c r="D9156" s="78"/>
      <c r="E9156" s="12"/>
      <c r="F9156" s="79"/>
      <c r="G9156" s="78"/>
      <c r="H9156" s="80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7"/>
      <c r="B9157" s="105"/>
      <c r="C9157" s="77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7"/>
      <c r="B9158" s="105"/>
      <c r="C9158" s="77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7"/>
      <c r="B9159" s="105"/>
      <c r="C9159" s="77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7"/>
      <c r="B9160" s="105"/>
      <c r="C9160" s="77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7"/>
      <c r="B9161" s="105"/>
      <c r="C9161" s="77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7"/>
      <c r="B9162" s="105"/>
      <c r="C9162" s="77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7"/>
      <c r="B9163" s="105"/>
      <c r="C9163" s="77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7"/>
      <c r="B9164" s="105"/>
      <c r="C9164" s="77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7"/>
      <c r="B9165" s="105"/>
      <c r="C9165" s="77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7"/>
      <c r="B9166" s="105"/>
      <c r="C9166" s="77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7"/>
      <c r="B9167" s="105"/>
      <c r="C9167" s="77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7"/>
      <c r="B9168" s="105"/>
      <c r="C9168" s="77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7"/>
      <c r="B9169" s="105"/>
      <c r="C9169" s="77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7"/>
      <c r="B9170" s="105"/>
      <c r="C9170" s="77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7"/>
      <c r="B9171" s="105"/>
      <c r="C9171" s="77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7"/>
      <c r="B9172" s="105"/>
      <c r="C9172" s="77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7"/>
      <c r="B9173" s="105"/>
      <c r="C9173" s="77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7"/>
      <c r="B9174" s="105"/>
      <c r="C9174" s="77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7"/>
      <c r="B9175" s="105"/>
      <c r="C9175" s="77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7"/>
      <c r="B9176" s="105"/>
      <c r="C9176" s="77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7"/>
      <c r="B9177" s="105"/>
      <c r="C9177" s="77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7"/>
      <c r="B9178" s="105"/>
      <c r="C9178" s="77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7"/>
      <c r="B9179" s="105"/>
      <c r="C9179" s="77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7"/>
      <c r="B9180" s="105"/>
      <c r="C9180" s="77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7"/>
      <c r="B9181" s="105"/>
      <c r="C9181" s="77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7"/>
      <c r="B9182" s="105"/>
      <c r="C9182" s="77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7"/>
      <c r="B9183" s="105"/>
      <c r="C9183" s="77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7"/>
      <c r="B9184" s="105"/>
      <c r="C9184" s="77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7"/>
      <c r="B9185" s="105"/>
      <c r="C9185" s="77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7"/>
      <c r="B9186" s="105"/>
      <c r="C9186" s="77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7"/>
      <c r="B9187" s="105"/>
      <c r="C9187" s="77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7"/>
      <c r="B9188" s="105"/>
      <c r="C9188" s="77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7"/>
      <c r="B9189" s="105"/>
      <c r="C9189" s="77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7"/>
      <c r="B9190" s="105"/>
      <c r="C9190" s="77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7"/>
      <c r="B9191" s="105"/>
      <c r="C9191" s="77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7"/>
      <c r="B9192" s="105"/>
      <c r="C9192" s="77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7"/>
      <c r="B9193" s="105"/>
      <c r="C9193" s="77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7"/>
      <c r="B9194" s="105"/>
      <c r="C9194" s="77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7"/>
      <c r="B9195" s="105"/>
      <c r="C9195" s="77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7"/>
      <c r="B9196" s="105"/>
      <c r="C9196" s="77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7"/>
      <c r="B9197" s="105"/>
      <c r="C9197" s="77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7"/>
      <c r="B9198" s="105"/>
      <c r="C9198" s="77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7"/>
      <c r="B9199" s="105"/>
      <c r="C9199" s="77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7"/>
      <c r="B9200" s="105"/>
      <c r="C9200" s="77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7"/>
      <c r="B9201" s="105"/>
      <c r="C9201" s="77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7"/>
      <c r="B9202" s="105"/>
      <c r="C9202" s="77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7"/>
      <c r="B9203" s="105"/>
      <c r="C9203" s="77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7"/>
      <c r="B9204" s="105"/>
      <c r="C9204" s="77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7"/>
      <c r="B9205" s="105"/>
      <c r="C9205" s="77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7"/>
      <c r="B9206" s="105"/>
      <c r="C9206" s="77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7"/>
      <c r="B9207" s="105"/>
      <c r="C9207" s="77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7"/>
      <c r="B9208" s="105"/>
      <c r="C9208" s="77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7"/>
      <c r="B9209" s="105"/>
      <c r="C9209" s="77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7"/>
      <c r="B9210" s="105"/>
      <c r="C9210" s="77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7"/>
      <c r="B9211" s="105"/>
      <c r="C9211" s="77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7"/>
      <c r="B9212" s="105"/>
      <c r="C9212" s="77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7"/>
      <c r="B9213" s="105"/>
      <c r="C9213" s="77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7"/>
      <c r="B9214" s="105"/>
      <c r="C9214" s="77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7"/>
      <c r="B9215" s="105"/>
      <c r="C9215" s="77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7"/>
      <c r="B9216" s="105"/>
      <c r="C9216" s="77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7"/>
      <c r="B9217" s="105"/>
      <c r="C9217" s="77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7"/>
      <c r="B9218" s="105"/>
      <c r="C9218" s="77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7"/>
      <c r="B9219" s="105"/>
      <c r="C9219" s="77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7"/>
      <c r="B9220" s="105"/>
      <c r="C9220" s="77"/>
      <c r="D9220" s="78"/>
      <c r="E9220" s="12"/>
      <c r="F9220" s="79"/>
      <c r="G9220" s="78"/>
      <c r="H9220" s="80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7"/>
      <c r="B9221" s="105"/>
      <c r="C9221" s="77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7"/>
      <c r="B9222" s="105"/>
      <c r="C9222" s="77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7"/>
      <c r="B9223" s="105"/>
      <c r="C9223" s="77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7"/>
      <c r="B9224" s="105"/>
      <c r="C9224" s="77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7"/>
      <c r="B9225" s="105"/>
      <c r="C9225" s="77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7"/>
      <c r="B9226" s="105"/>
      <c r="C9226" s="77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7"/>
      <c r="B9227" s="105"/>
      <c r="C9227" s="77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7"/>
      <c r="B9228" s="105"/>
      <c r="C9228" s="77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7"/>
      <c r="B9229" s="105"/>
      <c r="C9229" s="77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7"/>
      <c r="B9230" s="105"/>
      <c r="C9230" s="77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7"/>
      <c r="B9231" s="105"/>
      <c r="C9231" s="77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7"/>
      <c r="B9232" s="105"/>
      <c r="C9232" s="77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7"/>
      <c r="B9233" s="105"/>
      <c r="C9233" s="77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7"/>
      <c r="B9234" s="105"/>
      <c r="C9234" s="77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7"/>
      <c r="B9235" s="105"/>
      <c r="C9235" s="77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7"/>
      <c r="B9236" s="105"/>
      <c r="C9236" s="77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7"/>
      <c r="B9237" s="105"/>
      <c r="C9237" s="77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7"/>
      <c r="B9238" s="105"/>
      <c r="C9238" s="77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7"/>
      <c r="B9239" s="105"/>
      <c r="C9239" s="77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7"/>
      <c r="B9240" s="105"/>
      <c r="C9240" s="77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7"/>
      <c r="B9241" s="105"/>
      <c r="C9241" s="77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7"/>
      <c r="B9242" s="105"/>
      <c r="C9242" s="77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7"/>
      <c r="B9243" s="105"/>
      <c r="C9243" s="77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7"/>
      <c r="B9244" s="105"/>
      <c r="C9244" s="77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7"/>
      <c r="B9245" s="105"/>
      <c r="C9245" s="77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7"/>
      <c r="B9246" s="105"/>
      <c r="C9246" s="77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7"/>
      <c r="B9247" s="105"/>
      <c r="C9247" s="77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7"/>
      <c r="B9248" s="105"/>
      <c r="C9248" s="77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7"/>
      <c r="B9249" s="105"/>
      <c r="C9249" s="77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7"/>
      <c r="B9250" s="105"/>
      <c r="C9250" s="77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7"/>
      <c r="B9251" s="105"/>
      <c r="C9251" s="77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7"/>
      <c r="B9252" s="105"/>
      <c r="C9252" s="77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7"/>
      <c r="B9253" s="105"/>
      <c r="C9253" s="77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7"/>
      <c r="B9254" s="105"/>
      <c r="C9254" s="77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7"/>
      <c r="B9255" s="105"/>
      <c r="C9255" s="77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7"/>
      <c r="B9256" s="105"/>
      <c r="C9256" s="77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7"/>
      <c r="B9257" s="105"/>
      <c r="C9257" s="77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7"/>
      <c r="B9258" s="105"/>
      <c r="C9258" s="77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7"/>
      <c r="B9259" s="105"/>
      <c r="C9259" s="77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7"/>
      <c r="B9260" s="105"/>
      <c r="C9260" s="77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7"/>
      <c r="B9261" s="105"/>
      <c r="C9261" s="77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7"/>
      <c r="B9262" s="105"/>
      <c r="C9262" s="77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7"/>
      <c r="B9263" s="105"/>
      <c r="C9263" s="77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7"/>
      <c r="B9264" s="105"/>
      <c r="C9264" s="77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7"/>
      <c r="B9265" s="105"/>
      <c r="C9265" s="77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7"/>
      <c r="B9266" s="105"/>
      <c r="C9266" s="77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7"/>
      <c r="B9267" s="105"/>
      <c r="C9267" s="77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7"/>
      <c r="B9268" s="105"/>
      <c r="C9268" s="77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7"/>
      <c r="B9269" s="105"/>
      <c r="C9269" s="77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7"/>
      <c r="B9270" s="105"/>
      <c r="C9270" s="77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7"/>
      <c r="B9271" s="105"/>
      <c r="C9271" s="77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7"/>
      <c r="B9272" s="105"/>
      <c r="C9272" s="77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7"/>
      <c r="B9273" s="105"/>
      <c r="C9273" s="77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7"/>
      <c r="B9274" s="105"/>
      <c r="C9274" s="77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7"/>
      <c r="B9275" s="105"/>
      <c r="C9275" s="77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7"/>
      <c r="B9276" s="105"/>
      <c r="C9276" s="77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7"/>
      <c r="B9277" s="105"/>
      <c r="C9277" s="77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7"/>
      <c r="B9278" s="105"/>
      <c r="C9278" s="77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7"/>
      <c r="B9279" s="105"/>
      <c r="C9279" s="77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7"/>
      <c r="B9280" s="105"/>
      <c r="C9280" s="77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7"/>
      <c r="B9281" s="105"/>
      <c r="C9281" s="77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7"/>
      <c r="B9282" s="105"/>
      <c r="C9282" s="77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7"/>
      <c r="B9283" s="105"/>
      <c r="C9283" s="77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7"/>
      <c r="B9284" s="105"/>
      <c r="C9284" s="77"/>
      <c r="D9284" s="78"/>
      <c r="E9284" s="12"/>
      <c r="F9284" s="79"/>
      <c r="G9284" s="78"/>
      <c r="H9284" s="80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7"/>
      <c r="B9285" s="105"/>
      <c r="C9285" s="77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7"/>
      <c r="B9286" s="105"/>
      <c r="C9286" s="77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7"/>
      <c r="B9287" s="105"/>
      <c r="C9287" s="77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7"/>
      <c r="B9288" s="105"/>
      <c r="C9288" s="77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7"/>
      <c r="B9289" s="105"/>
      <c r="C9289" s="77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7"/>
      <c r="B9290" s="105"/>
      <c r="C9290" s="77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7"/>
      <c r="B9291" s="105"/>
      <c r="C9291" s="77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7"/>
      <c r="B9292" s="105"/>
      <c r="C9292" s="77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7"/>
      <c r="B9293" s="105"/>
      <c r="C9293" s="77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7"/>
      <c r="B9294" s="105"/>
      <c r="C9294" s="77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7"/>
      <c r="B9295" s="105"/>
      <c r="C9295" s="77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7"/>
      <c r="B9296" s="105"/>
      <c r="C9296" s="77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7"/>
      <c r="B9297" s="105"/>
      <c r="C9297" s="77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7"/>
      <c r="B9298" s="105"/>
      <c r="C9298" s="77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7"/>
      <c r="B9299" s="105"/>
      <c r="C9299" s="77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7"/>
      <c r="B9300" s="105"/>
      <c r="C9300" s="77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7"/>
      <c r="B9301" s="105"/>
      <c r="C9301" s="77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7"/>
      <c r="B9302" s="105"/>
      <c r="C9302" s="77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7"/>
      <c r="B9303" s="105"/>
      <c r="C9303" s="77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7"/>
      <c r="B9304" s="105"/>
      <c r="C9304" s="77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7"/>
      <c r="B9305" s="105"/>
      <c r="C9305" s="77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7"/>
      <c r="B9306" s="105"/>
      <c r="C9306" s="77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7"/>
      <c r="B9307" s="105"/>
      <c r="C9307" s="77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7"/>
      <c r="B9308" s="105"/>
      <c r="C9308" s="77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7"/>
      <c r="B9309" s="105"/>
      <c r="C9309" s="77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7"/>
      <c r="B9310" s="105"/>
      <c r="C9310" s="77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7"/>
      <c r="B9311" s="105"/>
      <c r="C9311" s="77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7"/>
      <c r="B9312" s="105"/>
      <c r="C9312" s="77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7"/>
      <c r="B9313" s="105"/>
      <c r="C9313" s="77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7"/>
      <c r="B9314" s="105"/>
      <c r="C9314" s="77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7"/>
      <c r="B9315" s="105"/>
      <c r="C9315" s="77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7"/>
      <c r="B9316" s="105"/>
      <c r="C9316" s="77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7"/>
      <c r="B9317" s="105"/>
      <c r="C9317" s="77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7"/>
      <c r="B9318" s="105"/>
      <c r="C9318" s="77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7"/>
      <c r="B9319" s="105"/>
      <c r="C9319" s="77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7"/>
      <c r="B9320" s="105"/>
      <c r="C9320" s="77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7"/>
      <c r="B9321" s="105"/>
      <c r="C9321" s="77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7"/>
      <c r="B9322" s="105"/>
      <c r="C9322" s="77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7"/>
      <c r="B9323" s="105"/>
      <c r="C9323" s="77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7"/>
      <c r="B9324" s="105"/>
      <c r="C9324" s="77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7"/>
      <c r="B9325" s="105"/>
      <c r="C9325" s="77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7"/>
      <c r="B9326" s="105"/>
      <c r="C9326" s="77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7"/>
      <c r="B9327" s="105"/>
      <c r="C9327" s="77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7"/>
      <c r="B9328" s="105"/>
      <c r="C9328" s="77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7"/>
      <c r="B9329" s="105"/>
      <c r="C9329" s="77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7"/>
      <c r="B9330" s="105"/>
      <c r="C9330" s="77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7"/>
      <c r="B9331" s="105"/>
      <c r="C9331" s="77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7"/>
      <c r="B9332" s="105"/>
      <c r="C9332" s="77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7"/>
      <c r="B9333" s="105"/>
      <c r="C9333" s="77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7"/>
      <c r="B9334" s="105"/>
      <c r="C9334" s="77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7"/>
      <c r="B9335" s="105"/>
      <c r="C9335" s="77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7"/>
      <c r="B9336" s="105"/>
      <c r="C9336" s="77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7"/>
      <c r="B9337" s="105"/>
      <c r="C9337" s="77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7"/>
      <c r="B9338" s="105"/>
      <c r="C9338" s="77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7"/>
      <c r="B9339" s="105"/>
      <c r="C9339" s="77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7"/>
      <c r="B9340" s="105"/>
      <c r="C9340" s="77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7"/>
      <c r="B9341" s="105"/>
      <c r="C9341" s="77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7"/>
      <c r="B9342" s="105"/>
      <c r="C9342" s="77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7"/>
      <c r="B9343" s="105"/>
      <c r="C9343" s="77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7"/>
      <c r="B9344" s="105"/>
      <c r="C9344" s="77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7"/>
      <c r="B9345" s="105"/>
      <c r="C9345" s="77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7"/>
      <c r="B9346" s="105"/>
      <c r="C9346" s="77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7"/>
      <c r="B9347" s="105"/>
      <c r="C9347" s="77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7"/>
      <c r="B9348" s="105"/>
      <c r="C9348" s="77"/>
      <c r="D9348" s="78"/>
      <c r="E9348" s="12"/>
      <c r="F9348" s="79"/>
      <c r="G9348" s="78"/>
      <c r="H9348" s="80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7"/>
      <c r="B9349" s="105"/>
      <c r="C9349" s="77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7"/>
      <c r="B9350" s="105"/>
      <c r="C9350" s="77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7"/>
      <c r="B9351" s="105"/>
      <c r="C9351" s="77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7"/>
      <c r="B9352" s="105"/>
      <c r="C9352" s="77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7"/>
      <c r="B9353" s="105"/>
      <c r="C9353" s="77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7"/>
      <c r="B9354" s="105"/>
      <c r="C9354" s="77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7"/>
      <c r="B9355" s="105"/>
      <c r="C9355" s="77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7"/>
      <c r="B9356" s="105"/>
      <c r="C9356" s="77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7"/>
      <c r="B9357" s="105"/>
      <c r="C9357" s="77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7"/>
      <c r="B9358" s="105"/>
      <c r="C9358" s="77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7"/>
      <c r="B9359" s="105"/>
      <c r="C9359" s="77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7"/>
      <c r="B9360" s="105"/>
      <c r="C9360" s="77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7"/>
      <c r="B9361" s="105"/>
      <c r="C9361" s="77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7"/>
      <c r="B9362" s="105"/>
      <c r="C9362" s="77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7"/>
      <c r="B9363" s="105"/>
      <c r="C9363" s="77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7"/>
      <c r="B9364" s="105"/>
      <c r="C9364" s="77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7"/>
      <c r="B9365" s="105"/>
      <c r="C9365" s="77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7"/>
      <c r="B9366" s="105"/>
      <c r="C9366" s="77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7"/>
      <c r="B9367" s="105"/>
      <c r="C9367" s="77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7"/>
      <c r="B9368" s="105"/>
      <c r="C9368" s="77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7"/>
      <c r="B9369" s="105"/>
      <c r="C9369" s="77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7"/>
      <c r="B9370" s="105"/>
      <c r="C9370" s="77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7"/>
      <c r="B9371" s="105"/>
      <c r="C9371" s="77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7"/>
      <c r="B9372" s="105"/>
      <c r="C9372" s="77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7"/>
      <c r="B9373" s="105"/>
      <c r="C9373" s="77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7"/>
      <c r="B9374" s="105"/>
      <c r="C9374" s="77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7"/>
      <c r="B9375" s="105"/>
      <c r="C9375" s="77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7"/>
      <c r="B9376" s="105"/>
      <c r="C9376" s="77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7"/>
      <c r="B9377" s="105"/>
      <c r="C9377" s="77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7"/>
      <c r="B9378" s="105"/>
      <c r="C9378" s="77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7"/>
      <c r="B9379" s="105"/>
      <c r="C9379" s="77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7"/>
      <c r="B9380" s="105"/>
      <c r="C9380" s="77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7"/>
      <c r="B9381" s="105"/>
      <c r="C9381" s="77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7"/>
      <c r="B9382" s="105"/>
      <c r="C9382" s="77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7"/>
      <c r="B9383" s="105"/>
      <c r="C9383" s="77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7"/>
      <c r="B9384" s="105"/>
      <c r="C9384" s="77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7"/>
      <c r="B9385" s="105"/>
      <c r="C9385" s="77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7"/>
      <c r="B9386" s="105"/>
      <c r="C9386" s="77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7"/>
      <c r="B9387" s="105"/>
      <c r="C9387" s="77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7"/>
      <c r="B9388" s="105"/>
      <c r="C9388" s="77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7"/>
      <c r="B9389" s="105"/>
      <c r="C9389" s="77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7"/>
      <c r="B9390" s="105"/>
      <c r="C9390" s="77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7"/>
      <c r="B9391" s="105"/>
      <c r="C9391" s="77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7"/>
      <c r="B9392" s="105"/>
      <c r="C9392" s="77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7"/>
      <c r="B9393" s="105"/>
      <c r="C9393" s="77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7"/>
      <c r="B9394" s="105"/>
      <c r="C9394" s="77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7"/>
      <c r="B9395" s="105"/>
      <c r="C9395" s="77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7"/>
      <c r="B9396" s="105"/>
      <c r="C9396" s="77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7"/>
      <c r="B9397" s="105"/>
      <c r="C9397" s="77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7"/>
      <c r="B9398" s="105"/>
      <c r="C9398" s="77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7"/>
      <c r="B9399" s="105"/>
      <c r="C9399" s="77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7"/>
      <c r="B9400" s="105"/>
      <c r="C9400" s="77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7"/>
      <c r="B9401" s="105"/>
      <c r="C9401" s="77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7"/>
      <c r="B9402" s="105"/>
      <c r="C9402" s="77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7"/>
      <c r="B9403" s="105"/>
      <c r="C9403" s="77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7"/>
      <c r="B9404" s="105"/>
      <c r="C9404" s="77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7"/>
      <c r="B9405" s="105"/>
      <c r="C9405" s="77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7"/>
      <c r="B9406" s="105"/>
      <c r="C9406" s="77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7"/>
      <c r="B9407" s="105"/>
      <c r="C9407" s="77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7"/>
      <c r="B9408" s="105"/>
      <c r="C9408" s="77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7"/>
      <c r="B9409" s="105"/>
      <c r="C9409" s="77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7"/>
      <c r="B9410" s="105"/>
      <c r="C9410" s="77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7"/>
      <c r="B9411" s="105"/>
      <c r="C9411" s="77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7"/>
      <c r="B9412" s="105"/>
      <c r="C9412" s="77"/>
      <c r="D9412" s="78"/>
      <c r="E9412" s="12"/>
      <c r="F9412" s="79"/>
      <c r="G9412" s="78"/>
      <c r="H9412" s="80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7"/>
      <c r="B9413" s="105"/>
      <c r="C9413" s="77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7"/>
      <c r="B9414" s="105"/>
      <c r="C9414" s="77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7"/>
      <c r="B9415" s="105"/>
      <c r="C9415" s="77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7"/>
      <c r="B9416" s="105"/>
      <c r="C9416" s="77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7"/>
      <c r="B9417" s="105"/>
      <c r="C9417" s="77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7"/>
      <c r="B9418" s="105"/>
      <c r="C9418" s="77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7"/>
      <c r="B9419" s="105"/>
      <c r="C9419" s="77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7"/>
      <c r="B9420" s="105"/>
      <c r="C9420" s="77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7"/>
      <c r="B9421" s="105"/>
      <c r="C9421" s="77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7"/>
      <c r="B9422" s="105"/>
      <c r="C9422" s="77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7"/>
      <c r="B9423" s="105"/>
      <c r="C9423" s="77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7"/>
      <c r="B9424" s="105"/>
      <c r="C9424" s="77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7"/>
      <c r="B9425" s="105"/>
      <c r="C9425" s="77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7"/>
      <c r="B9426" s="105"/>
      <c r="C9426" s="77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7"/>
      <c r="B9427" s="105"/>
      <c r="C9427" s="77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7"/>
      <c r="B9428" s="105"/>
      <c r="C9428" s="77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7"/>
      <c r="B9429" s="105"/>
      <c r="C9429" s="77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7"/>
      <c r="B9430" s="105"/>
      <c r="C9430" s="77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7"/>
      <c r="B9431" s="105"/>
      <c r="C9431" s="77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7"/>
      <c r="B9432" s="105"/>
      <c r="C9432" s="77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7"/>
      <c r="B9433" s="105"/>
      <c r="C9433" s="77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7"/>
      <c r="B9434" s="105"/>
      <c r="C9434" s="77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7"/>
      <c r="B9435" s="105"/>
      <c r="C9435" s="77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7"/>
      <c r="B9436" s="105"/>
      <c r="C9436" s="77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7"/>
      <c r="B9437" s="105"/>
      <c r="C9437" s="77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7"/>
      <c r="B9438" s="105"/>
      <c r="C9438" s="77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7"/>
      <c r="B9439" s="105"/>
      <c r="C9439" s="77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7"/>
      <c r="B9440" s="105"/>
      <c r="C9440" s="77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7"/>
      <c r="B9441" s="105"/>
      <c r="C9441" s="77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7"/>
      <c r="B9442" s="105"/>
      <c r="C9442" s="77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7"/>
      <c r="B9443" s="105"/>
      <c r="C9443" s="77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7"/>
      <c r="B9444" s="105"/>
      <c r="C9444" s="77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7"/>
      <c r="B9445" s="105"/>
      <c r="C9445" s="77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7"/>
      <c r="B9446" s="105"/>
      <c r="C9446" s="77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7"/>
      <c r="B9447" s="105"/>
      <c r="C9447" s="77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7"/>
      <c r="B9448" s="105"/>
      <c r="C9448" s="77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7"/>
      <c r="B9449" s="105"/>
      <c r="C9449" s="77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7"/>
      <c r="B9450" s="105"/>
      <c r="C9450" s="77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7"/>
      <c r="B9451" s="105"/>
      <c r="C9451" s="77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7"/>
      <c r="B9452" s="105"/>
      <c r="C9452" s="77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7"/>
      <c r="B9453" s="105"/>
      <c r="C9453" s="77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7"/>
      <c r="B9454" s="105"/>
      <c r="C9454" s="77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7"/>
      <c r="B9455" s="105"/>
      <c r="C9455" s="77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7"/>
      <c r="B9456" s="105"/>
      <c r="C9456" s="77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7"/>
      <c r="B9457" s="105"/>
      <c r="C9457" s="77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7"/>
      <c r="B9458" s="105"/>
      <c r="C9458" s="77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7"/>
      <c r="B9459" s="105"/>
      <c r="C9459" s="77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7"/>
      <c r="B9460" s="105"/>
      <c r="C9460" s="77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7"/>
      <c r="B9461" s="105"/>
      <c r="C9461" s="77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7"/>
      <c r="B9462" s="105"/>
      <c r="C9462" s="77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7"/>
      <c r="B9463" s="105"/>
      <c r="C9463" s="77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7"/>
      <c r="B9464" s="105"/>
      <c r="C9464" s="77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7"/>
      <c r="B9465" s="105"/>
      <c r="C9465" s="77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7"/>
      <c r="B9466" s="105"/>
      <c r="C9466" s="77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7"/>
      <c r="B9467" s="105"/>
      <c r="C9467" s="77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7"/>
      <c r="B9468" s="105"/>
      <c r="C9468" s="77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7"/>
      <c r="B9469" s="105"/>
      <c r="C9469" s="77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7"/>
      <c r="B9470" s="105"/>
      <c r="C9470" s="77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7"/>
      <c r="B9471" s="105"/>
      <c r="C9471" s="77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7"/>
      <c r="B9472" s="105"/>
      <c r="C9472" s="77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7"/>
      <c r="B9473" s="105"/>
      <c r="C9473" s="77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7"/>
      <c r="B9474" s="105"/>
      <c r="C9474" s="77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7"/>
      <c r="B9475" s="105"/>
      <c r="C9475" s="77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7"/>
      <c r="B9476" s="105"/>
      <c r="C9476" s="77"/>
      <c r="D9476" s="78"/>
      <c r="E9476" s="12"/>
      <c r="F9476" s="79"/>
      <c r="G9476" s="78"/>
      <c r="H9476" s="80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7"/>
      <c r="B9477" s="105"/>
      <c r="C9477" s="77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7"/>
      <c r="B9478" s="105"/>
      <c r="C9478" s="77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7"/>
      <c r="B9479" s="105"/>
      <c r="C9479" s="77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7"/>
      <c r="B9480" s="105"/>
      <c r="C9480" s="77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7"/>
      <c r="B9481" s="105"/>
      <c r="C9481" s="77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7"/>
      <c r="B9482" s="105"/>
      <c r="C9482" s="77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7"/>
      <c r="B9483" s="105"/>
      <c r="C9483" s="77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7"/>
      <c r="B9484" s="105"/>
      <c r="C9484" s="77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7"/>
      <c r="B9485" s="105"/>
      <c r="C9485" s="77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7"/>
      <c r="B9486" s="105"/>
      <c r="C9486" s="77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7"/>
      <c r="B9487" s="105"/>
      <c r="C9487" s="77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7"/>
      <c r="B9488" s="105"/>
      <c r="C9488" s="77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7"/>
      <c r="B9489" s="105"/>
      <c r="C9489" s="77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7"/>
      <c r="B9490" s="105"/>
      <c r="C9490" s="77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7"/>
      <c r="B9491" s="105"/>
      <c r="C9491" s="77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7"/>
      <c r="B9492" s="105"/>
      <c r="C9492" s="77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7"/>
      <c r="B9493" s="105"/>
      <c r="C9493" s="77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7"/>
      <c r="B9494" s="105"/>
      <c r="C9494" s="77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7"/>
      <c r="B9495" s="105"/>
      <c r="C9495" s="77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7"/>
      <c r="B9496" s="105"/>
      <c r="C9496" s="77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7"/>
      <c r="B9497" s="105"/>
      <c r="C9497" s="77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7"/>
      <c r="B9498" s="105"/>
      <c r="C9498" s="77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7"/>
      <c r="B9499" s="105"/>
      <c r="C9499" s="77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7"/>
      <c r="B9500" s="105"/>
      <c r="C9500" s="77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7"/>
      <c r="B9501" s="105"/>
      <c r="C9501" s="77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7"/>
      <c r="B9502" s="105"/>
      <c r="C9502" s="77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7"/>
      <c r="B9503" s="105"/>
      <c r="C9503" s="77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7"/>
      <c r="B9504" s="105"/>
      <c r="C9504" s="77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7"/>
      <c r="B9505" s="105"/>
      <c r="C9505" s="77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7"/>
      <c r="B9506" s="105"/>
      <c r="C9506" s="77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7"/>
      <c r="B9507" s="105"/>
      <c r="C9507" s="77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7"/>
      <c r="B9508" s="105"/>
      <c r="C9508" s="77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7"/>
      <c r="B9509" s="105"/>
      <c r="C9509" s="77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7"/>
      <c r="B9510" s="105"/>
      <c r="C9510" s="77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7"/>
      <c r="B9511" s="105"/>
      <c r="C9511" s="77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7"/>
      <c r="B9512" s="105"/>
      <c r="C9512" s="77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7"/>
      <c r="B9513" s="105"/>
      <c r="C9513" s="77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7"/>
      <c r="B9514" s="105"/>
      <c r="C9514" s="77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7"/>
      <c r="B9515" s="105"/>
      <c r="C9515" s="77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7"/>
      <c r="B9516" s="105"/>
      <c r="C9516" s="77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7"/>
      <c r="B9517" s="105"/>
      <c r="C9517" s="77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7"/>
      <c r="B9518" s="105"/>
      <c r="C9518" s="77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7"/>
      <c r="B9519" s="105"/>
      <c r="C9519" s="77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7"/>
      <c r="B9520" s="105"/>
      <c r="C9520" s="77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7"/>
      <c r="B9521" s="105"/>
      <c r="C9521" s="77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7"/>
      <c r="B9522" s="105"/>
      <c r="C9522" s="77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7"/>
      <c r="B9523" s="105"/>
      <c r="C9523" s="77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7"/>
      <c r="B9524" s="105"/>
      <c r="C9524" s="77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7"/>
      <c r="B9525" s="105"/>
      <c r="C9525" s="77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7"/>
      <c r="B9526" s="105"/>
      <c r="C9526" s="77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7"/>
      <c r="B9527" s="105"/>
      <c r="C9527" s="77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7"/>
      <c r="B9528" s="105"/>
      <c r="C9528" s="77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7"/>
      <c r="B9529" s="105"/>
      <c r="C9529" s="77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7"/>
      <c r="B9530" s="105"/>
      <c r="C9530" s="77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7"/>
      <c r="B9531" s="105"/>
      <c r="C9531" s="77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7"/>
      <c r="B9532" s="105"/>
      <c r="C9532" s="77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7"/>
      <c r="B9533" s="105"/>
      <c r="C9533" s="77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7"/>
      <c r="B9534" s="105"/>
      <c r="C9534" s="77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7"/>
      <c r="B9535" s="105"/>
      <c r="C9535" s="77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7"/>
      <c r="B9536" s="105"/>
      <c r="C9536" s="77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7"/>
      <c r="B9537" s="105"/>
      <c r="C9537" s="77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7"/>
      <c r="B9538" s="105"/>
      <c r="C9538" s="77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7"/>
      <c r="B9539" s="105"/>
      <c r="C9539" s="77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7"/>
      <c r="B9540" s="105"/>
      <c r="C9540" s="77"/>
      <c r="D9540" s="78"/>
      <c r="E9540" s="12"/>
      <c r="F9540" s="79"/>
      <c r="G9540" s="78"/>
      <c r="H9540" s="80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7"/>
      <c r="B9541" s="105"/>
      <c r="C9541" s="77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7"/>
      <c r="B9542" s="105"/>
      <c r="C9542" s="77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7"/>
      <c r="B9543" s="105"/>
      <c r="C9543" s="77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7"/>
      <c r="B9544" s="105"/>
      <c r="C9544" s="77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7"/>
      <c r="B9545" s="105"/>
      <c r="C9545" s="77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7"/>
      <c r="B9546" s="105"/>
      <c r="C9546" s="77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7"/>
      <c r="B9547" s="105"/>
      <c r="C9547" s="77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7"/>
      <c r="B9548" s="105"/>
      <c r="C9548" s="77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7"/>
      <c r="B9549" s="105"/>
      <c r="C9549" s="77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7"/>
      <c r="B9550" s="105"/>
      <c r="C9550" s="77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7"/>
      <c r="B9551" s="105"/>
      <c r="C9551" s="77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7"/>
      <c r="B9552" s="105"/>
      <c r="C9552" s="77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7"/>
      <c r="B9553" s="105"/>
      <c r="C9553" s="77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7"/>
      <c r="B9554" s="105"/>
      <c r="C9554" s="77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7"/>
      <c r="B9555" s="105"/>
      <c r="C9555" s="77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7"/>
      <c r="B9556" s="105"/>
      <c r="C9556" s="77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7"/>
      <c r="B9557" s="105"/>
      <c r="C9557" s="77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7"/>
      <c r="B9558" s="105"/>
      <c r="C9558" s="77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7"/>
      <c r="B9559" s="105"/>
      <c r="C9559" s="77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7"/>
      <c r="B9560" s="105"/>
      <c r="C9560" s="77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7"/>
      <c r="B9561" s="105"/>
      <c r="C9561" s="77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7"/>
      <c r="B9562" s="105"/>
      <c r="C9562" s="77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7"/>
      <c r="B9563" s="105"/>
      <c r="C9563" s="77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7"/>
      <c r="B9564" s="105"/>
      <c r="C9564" s="77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7"/>
      <c r="B9565" s="105"/>
      <c r="C9565" s="77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7"/>
      <c r="B9566" s="105"/>
      <c r="C9566" s="77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7"/>
      <c r="B9567" s="105"/>
      <c r="C9567" s="77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7"/>
      <c r="B9568" s="105"/>
      <c r="C9568" s="77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7"/>
      <c r="B9569" s="105"/>
      <c r="C9569" s="77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7"/>
      <c r="B9570" s="105"/>
      <c r="C9570" s="77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7"/>
      <c r="B9571" s="105"/>
      <c r="C9571" s="77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7"/>
      <c r="B9572" s="105"/>
      <c r="C9572" s="77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7"/>
      <c r="B9573" s="105"/>
      <c r="C9573" s="77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7"/>
      <c r="B9574" s="105"/>
      <c r="C9574" s="77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7"/>
      <c r="B9575" s="105"/>
      <c r="C9575" s="77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7"/>
      <c r="B9576" s="105"/>
      <c r="C9576" s="77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7"/>
      <c r="B9577" s="105"/>
      <c r="C9577" s="77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7"/>
      <c r="B9578" s="105"/>
      <c r="C9578" s="77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7"/>
      <c r="B9579" s="105"/>
      <c r="C9579" s="77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7"/>
      <c r="B9580" s="105"/>
      <c r="C9580" s="77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7"/>
      <c r="B9581" s="105"/>
      <c r="C9581" s="77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7"/>
      <c r="B9582" s="105"/>
      <c r="C9582" s="77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7"/>
      <c r="B9583" s="105"/>
      <c r="C9583" s="77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7"/>
      <c r="B9584" s="105"/>
      <c r="C9584" s="77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7"/>
      <c r="B9585" s="105"/>
      <c r="C9585" s="77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7"/>
      <c r="B9586" s="105"/>
      <c r="C9586" s="77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7"/>
      <c r="B9587" s="105"/>
      <c r="C9587" s="77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7"/>
      <c r="B9588" s="105"/>
      <c r="C9588" s="77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7"/>
      <c r="B9589" s="105"/>
      <c r="C9589" s="77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7"/>
      <c r="B9590" s="105"/>
      <c r="C9590" s="77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7"/>
      <c r="B9591" s="105"/>
      <c r="C9591" s="77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7"/>
      <c r="B9592" s="105"/>
      <c r="C9592" s="77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7"/>
      <c r="B9593" s="105"/>
      <c r="C9593" s="77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7"/>
      <c r="B9594" s="105"/>
      <c r="C9594" s="77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7"/>
      <c r="B9595" s="105"/>
      <c r="C9595" s="77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7"/>
      <c r="B9596" s="105"/>
      <c r="C9596" s="77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7"/>
      <c r="B9597" s="105"/>
      <c r="C9597" s="77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7"/>
      <c r="B9598" s="105"/>
      <c r="C9598" s="77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7"/>
      <c r="B9599" s="105"/>
      <c r="C9599" s="77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7"/>
      <c r="B9600" s="105"/>
      <c r="C9600" s="77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7"/>
      <c r="B9601" s="105"/>
      <c r="C9601" s="77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7"/>
      <c r="B9602" s="105"/>
      <c r="C9602" s="77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7"/>
      <c r="B9603" s="105"/>
      <c r="C9603" s="77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7"/>
      <c r="B9604" s="105"/>
      <c r="C9604" s="77"/>
      <c r="D9604" s="78"/>
      <c r="E9604" s="12"/>
      <c r="F9604" s="79"/>
      <c r="G9604" s="78"/>
      <c r="H9604" s="80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7"/>
      <c r="B9605" s="105"/>
      <c r="C9605" s="77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7"/>
      <c r="B9606" s="105"/>
      <c r="C9606" s="77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7"/>
      <c r="B9607" s="105"/>
      <c r="C9607" s="77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7"/>
      <c r="B9608" s="105"/>
      <c r="C9608" s="77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7"/>
      <c r="B9609" s="105"/>
      <c r="C9609" s="77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7"/>
      <c r="B9610" s="105"/>
      <c r="C9610" s="77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7"/>
      <c r="B9611" s="105"/>
      <c r="C9611" s="77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7"/>
      <c r="B9612" s="105"/>
      <c r="C9612" s="77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7"/>
      <c r="B9613" s="105"/>
      <c r="C9613" s="77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7"/>
      <c r="B9614" s="105"/>
      <c r="C9614" s="77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7"/>
      <c r="B9615" s="105"/>
      <c r="C9615" s="77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7"/>
      <c r="B9616" s="105"/>
      <c r="C9616" s="77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7"/>
      <c r="B9617" s="105"/>
      <c r="C9617" s="77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7"/>
      <c r="B9618" s="105"/>
      <c r="C9618" s="77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7"/>
      <c r="B9619" s="105"/>
      <c r="C9619" s="77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7"/>
      <c r="B9620" s="105"/>
      <c r="C9620" s="77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7"/>
      <c r="B9621" s="105"/>
      <c r="C9621" s="77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7"/>
      <c r="B9622" s="105"/>
      <c r="C9622" s="77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7"/>
      <c r="B9623" s="105"/>
      <c r="C9623" s="77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7"/>
      <c r="B9624" s="105"/>
      <c r="C9624" s="77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7"/>
      <c r="B9625" s="105"/>
      <c r="C9625" s="77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7"/>
      <c r="B9626" s="105"/>
      <c r="C9626" s="77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7"/>
      <c r="B9627" s="105"/>
      <c r="C9627" s="77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7"/>
      <c r="B9628" s="105"/>
      <c r="C9628" s="77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7"/>
      <c r="B9629" s="105"/>
      <c r="C9629" s="77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7"/>
      <c r="B9630" s="105"/>
      <c r="C9630" s="77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7"/>
      <c r="B9631" s="105"/>
      <c r="C9631" s="77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7"/>
      <c r="B9632" s="105"/>
      <c r="C9632" s="77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7"/>
      <c r="B9633" s="105"/>
      <c r="C9633" s="77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7"/>
      <c r="B9634" s="105"/>
      <c r="C9634" s="77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7"/>
      <c r="B9635" s="105"/>
      <c r="C9635" s="77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7"/>
      <c r="B9636" s="105"/>
      <c r="C9636" s="77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7"/>
      <c r="B9637" s="105"/>
      <c r="C9637" s="77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7"/>
      <c r="B9638" s="105"/>
      <c r="C9638" s="77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7"/>
      <c r="B9639" s="105"/>
      <c r="C9639" s="77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7"/>
      <c r="B9640" s="105"/>
      <c r="C9640" s="77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7"/>
      <c r="B9641" s="105"/>
      <c r="C9641" s="77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7"/>
      <c r="B9642" s="105"/>
      <c r="C9642" s="77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7"/>
      <c r="B9643" s="105"/>
      <c r="C9643" s="77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7"/>
      <c r="B9644" s="105"/>
      <c r="C9644" s="77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7"/>
      <c r="B9645" s="105"/>
      <c r="C9645" s="77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7"/>
      <c r="B9646" s="105"/>
      <c r="C9646" s="77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7"/>
      <c r="B9647" s="105"/>
      <c r="C9647" s="77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7"/>
      <c r="B9648" s="105"/>
      <c r="C9648" s="77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7"/>
      <c r="B9649" s="105"/>
      <c r="C9649" s="77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7"/>
      <c r="B9650" s="105"/>
      <c r="C9650" s="77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7"/>
      <c r="B9651" s="105"/>
      <c r="C9651" s="77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7"/>
      <c r="B9652" s="105"/>
      <c r="C9652" s="77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7"/>
      <c r="B9653" s="105"/>
      <c r="C9653" s="77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7"/>
      <c r="B9654" s="105"/>
      <c r="C9654" s="77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7"/>
      <c r="B9655" s="105"/>
      <c r="C9655" s="77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7"/>
      <c r="B9656" s="105"/>
      <c r="C9656" s="77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7"/>
      <c r="B9657" s="105"/>
      <c r="C9657" s="77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7"/>
      <c r="B9658" s="105"/>
      <c r="C9658" s="77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7"/>
      <c r="B9659" s="105"/>
      <c r="C9659" s="77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7"/>
      <c r="B9660" s="105"/>
      <c r="C9660" s="77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7"/>
      <c r="B9661" s="105"/>
      <c r="C9661" s="77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7"/>
      <c r="B9662" s="105"/>
      <c r="C9662" s="77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7"/>
      <c r="B9663" s="105"/>
      <c r="C9663" s="77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7"/>
      <c r="B9664" s="105"/>
      <c r="C9664" s="77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7"/>
      <c r="B9665" s="105"/>
      <c r="C9665" s="77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7"/>
      <c r="B9666" s="105"/>
      <c r="C9666" s="77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7"/>
      <c r="B9667" s="105"/>
      <c r="C9667" s="77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7"/>
      <c r="B9668" s="105"/>
      <c r="C9668" s="77"/>
      <c r="D9668" s="78"/>
      <c r="E9668" s="12"/>
      <c r="F9668" s="79"/>
      <c r="G9668" s="78"/>
      <c r="H9668" s="80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7"/>
      <c r="B9669" s="105"/>
      <c r="C9669" s="77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7"/>
      <c r="B9670" s="105"/>
      <c r="C9670" s="77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7"/>
      <c r="B9671" s="105"/>
      <c r="C9671" s="77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7"/>
      <c r="B9672" s="105"/>
      <c r="C9672" s="77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7"/>
      <c r="B9673" s="105"/>
      <c r="C9673" s="77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7"/>
      <c r="B9674" s="105"/>
      <c r="C9674" s="77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7"/>
      <c r="B9675" s="105"/>
      <c r="C9675" s="77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7"/>
      <c r="B9676" s="105"/>
      <c r="C9676" s="77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7"/>
      <c r="B9677" s="105"/>
      <c r="C9677" s="77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7"/>
      <c r="B9678" s="105"/>
      <c r="C9678" s="77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7"/>
      <c r="B9679" s="105"/>
      <c r="C9679" s="77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7"/>
      <c r="B9680" s="105"/>
      <c r="C9680" s="77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7"/>
      <c r="B9681" s="105"/>
      <c r="C9681" s="77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7"/>
      <c r="B9682" s="105"/>
      <c r="C9682" s="77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7"/>
      <c r="B9683" s="105"/>
      <c r="C9683" s="77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7"/>
      <c r="B9684" s="105"/>
      <c r="C9684" s="77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7"/>
      <c r="B9685" s="105"/>
      <c r="C9685" s="77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7"/>
      <c r="B9686" s="105"/>
      <c r="C9686" s="77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7"/>
      <c r="B9687" s="105"/>
      <c r="C9687" s="77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7"/>
      <c r="B9688" s="105"/>
      <c r="C9688" s="77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7"/>
      <c r="B9689" s="105"/>
      <c r="C9689" s="77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7"/>
      <c r="B9690" s="105"/>
      <c r="C9690" s="77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7"/>
      <c r="B9691" s="105"/>
      <c r="C9691" s="77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7"/>
      <c r="B9692" s="105"/>
      <c r="C9692" s="77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7"/>
      <c r="B9693" s="105"/>
      <c r="C9693" s="77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7"/>
      <c r="B9694" s="105"/>
      <c r="C9694" s="77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7"/>
      <c r="B9695" s="105"/>
      <c r="C9695" s="77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7"/>
      <c r="B9696" s="105"/>
      <c r="C9696" s="77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7"/>
      <c r="B9697" s="105"/>
      <c r="C9697" s="77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7"/>
      <c r="B9698" s="105"/>
      <c r="C9698" s="77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7"/>
      <c r="B9699" s="105"/>
      <c r="C9699" s="77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7"/>
      <c r="B9700" s="105"/>
      <c r="C9700" s="77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7"/>
      <c r="B9701" s="105"/>
      <c r="C9701" s="77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7"/>
      <c r="B9702" s="105"/>
      <c r="C9702" s="77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7"/>
      <c r="B9703" s="105"/>
      <c r="C9703" s="77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7"/>
      <c r="B9704" s="105"/>
      <c r="C9704" s="77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7"/>
      <c r="B9705" s="105"/>
      <c r="C9705" s="77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7"/>
      <c r="B9706" s="105"/>
      <c r="C9706" s="77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7"/>
      <c r="B9707" s="105"/>
      <c r="C9707" s="77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7"/>
      <c r="B9708" s="105"/>
      <c r="C9708" s="77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7"/>
      <c r="B9709" s="105"/>
      <c r="C9709" s="77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7"/>
      <c r="B9710" s="105"/>
      <c r="C9710" s="77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7"/>
      <c r="B9711" s="105"/>
      <c r="C9711" s="77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7"/>
      <c r="B9712" s="105"/>
      <c r="C9712" s="77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7"/>
      <c r="B9713" s="105"/>
      <c r="C9713" s="77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7"/>
      <c r="B9714" s="105"/>
      <c r="C9714" s="77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7"/>
      <c r="B9715" s="105"/>
      <c r="C9715" s="77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7"/>
      <c r="B9716" s="105"/>
      <c r="C9716" s="77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7"/>
      <c r="B9717" s="105"/>
      <c r="C9717" s="77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7"/>
      <c r="B9718" s="105"/>
      <c r="C9718" s="77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7"/>
      <c r="B9719" s="105"/>
      <c r="C9719" s="77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7"/>
      <c r="B9720" s="105"/>
      <c r="C9720" s="77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7"/>
      <c r="B9721" s="105"/>
      <c r="C9721" s="77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7"/>
      <c r="B9722" s="105"/>
      <c r="C9722" s="77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7"/>
      <c r="B9723" s="105"/>
      <c r="C9723" s="77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7"/>
      <c r="B9724" s="105"/>
      <c r="C9724" s="77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7"/>
      <c r="B9725" s="105"/>
      <c r="C9725" s="77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7"/>
      <c r="B9726" s="105"/>
      <c r="C9726" s="77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7"/>
      <c r="B9727" s="105"/>
      <c r="C9727" s="77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7"/>
      <c r="B9728" s="105"/>
      <c r="C9728" s="77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7"/>
      <c r="B9729" s="105"/>
      <c r="C9729" s="77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7"/>
      <c r="B9730" s="105"/>
      <c r="C9730" s="77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7"/>
      <c r="B9731" s="105"/>
      <c r="C9731" s="77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7"/>
      <c r="B9732" s="105"/>
      <c r="C9732" s="77"/>
      <c r="D9732" s="78"/>
      <c r="E9732" s="12"/>
      <c r="F9732" s="79"/>
      <c r="G9732" s="78"/>
      <c r="H9732" s="80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7"/>
      <c r="B9733" s="105"/>
      <c r="C9733" s="77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7"/>
      <c r="B9734" s="105"/>
      <c r="C9734" s="77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7"/>
      <c r="B9735" s="105"/>
      <c r="C9735" s="77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7"/>
      <c r="B9736" s="105"/>
      <c r="C9736" s="77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7"/>
      <c r="B9737" s="105"/>
      <c r="C9737" s="77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7"/>
      <c r="B9738" s="105"/>
      <c r="C9738" s="77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7"/>
      <c r="B9739" s="105"/>
      <c r="C9739" s="77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7"/>
      <c r="B9740" s="105"/>
      <c r="C9740" s="77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7"/>
      <c r="B9741" s="105"/>
      <c r="C9741" s="77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7"/>
      <c r="B9742" s="105"/>
      <c r="C9742" s="77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7"/>
      <c r="B9743" s="105"/>
      <c r="C9743" s="77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7"/>
      <c r="B9744" s="105"/>
      <c r="C9744" s="77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7"/>
      <c r="B9745" s="105"/>
      <c r="C9745" s="77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7"/>
      <c r="B9746" s="105"/>
      <c r="C9746" s="77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7"/>
      <c r="B9747" s="105"/>
      <c r="C9747" s="77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7"/>
      <c r="B9748" s="105"/>
      <c r="C9748" s="77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7"/>
      <c r="B9749" s="105"/>
      <c r="C9749" s="77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7"/>
      <c r="B9750" s="105"/>
      <c r="C9750" s="77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7"/>
      <c r="B9751" s="105"/>
      <c r="C9751" s="77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7"/>
      <c r="B9752" s="105"/>
      <c r="C9752" s="77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7"/>
      <c r="B9753" s="105"/>
      <c r="C9753" s="77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7"/>
      <c r="B9754" s="105"/>
      <c r="C9754" s="77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7"/>
      <c r="B9755" s="105"/>
      <c r="C9755" s="77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7"/>
      <c r="B9756" s="105"/>
      <c r="C9756" s="77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7"/>
      <c r="B9757" s="105"/>
      <c r="C9757" s="77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7"/>
      <c r="B9758" s="105"/>
      <c r="C9758" s="77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7"/>
      <c r="B9759" s="105"/>
      <c r="C9759" s="77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7"/>
      <c r="B9760" s="105"/>
      <c r="C9760" s="77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7"/>
      <c r="B9761" s="105"/>
      <c r="C9761" s="77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7"/>
      <c r="B9762" s="105"/>
      <c r="C9762" s="77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7"/>
      <c r="B9763" s="105"/>
      <c r="C9763" s="77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7"/>
      <c r="B9764" s="105"/>
      <c r="C9764" s="77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7"/>
      <c r="B9765" s="105"/>
      <c r="C9765" s="77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7"/>
      <c r="B9766" s="105"/>
      <c r="C9766" s="77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7"/>
      <c r="B9767" s="105"/>
      <c r="C9767" s="77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7"/>
      <c r="B9768" s="105"/>
      <c r="C9768" s="77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7"/>
      <c r="B9769" s="105"/>
      <c r="C9769" s="77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7"/>
      <c r="B9770" s="105"/>
      <c r="C9770" s="77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7"/>
      <c r="B9771" s="105"/>
      <c r="C9771" s="77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7"/>
      <c r="B9772" s="105"/>
      <c r="C9772" s="77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7"/>
      <c r="B9773" s="105"/>
      <c r="C9773" s="77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7"/>
      <c r="B9774" s="105"/>
      <c r="C9774" s="77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7"/>
      <c r="B9775" s="105"/>
      <c r="C9775" s="77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7"/>
      <c r="B9776" s="105"/>
      <c r="C9776" s="77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7"/>
      <c r="B9777" s="105"/>
      <c r="C9777" s="77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7"/>
      <c r="B9778" s="105"/>
      <c r="C9778" s="77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7"/>
      <c r="B9779" s="105"/>
      <c r="C9779" s="77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7"/>
      <c r="B9780" s="105"/>
      <c r="C9780" s="77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7"/>
      <c r="B9781" s="105"/>
      <c r="C9781" s="77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7"/>
      <c r="B9782" s="105"/>
      <c r="C9782" s="77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7"/>
      <c r="B9783" s="105"/>
      <c r="C9783" s="77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7"/>
      <c r="B9784" s="105"/>
      <c r="C9784" s="77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7"/>
      <c r="B9785" s="105"/>
      <c r="C9785" s="77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7"/>
      <c r="B9786" s="105"/>
      <c r="C9786" s="77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7"/>
      <c r="B9787" s="105"/>
      <c r="C9787" s="77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7"/>
      <c r="B9788" s="105"/>
      <c r="C9788" s="77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7"/>
      <c r="B9789" s="105"/>
      <c r="C9789" s="77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7"/>
      <c r="B9790" s="105"/>
      <c r="C9790" s="77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7"/>
      <c r="B9791" s="105"/>
      <c r="C9791" s="77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7"/>
      <c r="B9792" s="105"/>
      <c r="C9792" s="77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7"/>
      <c r="B9793" s="105"/>
      <c r="C9793" s="77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7"/>
      <c r="B9794" s="105"/>
      <c r="C9794" s="77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7"/>
      <c r="B9795" s="105"/>
      <c r="C9795" s="77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7"/>
      <c r="B9796" s="105"/>
      <c r="C9796" s="77"/>
      <c r="D9796" s="78"/>
      <c r="E9796" s="12"/>
      <c r="F9796" s="79"/>
      <c r="G9796" s="78"/>
      <c r="H9796" s="80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7"/>
      <c r="B9797" s="105"/>
      <c r="C9797" s="77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7"/>
      <c r="B9798" s="105"/>
      <c r="C9798" s="77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7"/>
      <c r="B9799" s="105"/>
      <c r="C9799" s="77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7"/>
      <c r="B9800" s="105"/>
      <c r="C9800" s="77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7"/>
      <c r="B9801" s="105"/>
      <c r="C9801" s="77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7"/>
      <c r="B9802" s="105"/>
      <c r="C9802" s="77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7"/>
      <c r="B9803" s="105"/>
      <c r="C9803" s="77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7"/>
      <c r="B9804" s="105"/>
      <c r="C9804" s="77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7"/>
      <c r="B9805" s="105"/>
      <c r="C9805" s="77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7"/>
      <c r="B9806" s="105"/>
      <c r="C9806" s="77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7"/>
      <c r="B9807" s="105"/>
      <c r="C9807" s="77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7"/>
      <c r="B9808" s="105"/>
      <c r="C9808" s="77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7"/>
      <c r="B9809" s="105"/>
      <c r="C9809" s="77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7"/>
      <c r="B9810" s="105"/>
      <c r="C9810" s="77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7"/>
      <c r="B9811" s="105"/>
      <c r="C9811" s="77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7"/>
      <c r="B9812" s="105"/>
      <c r="C9812" s="77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7"/>
      <c r="B9813" s="105"/>
      <c r="C9813" s="77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7"/>
      <c r="B9814" s="105"/>
      <c r="C9814" s="77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7"/>
      <c r="B9815" s="105"/>
      <c r="C9815" s="77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7"/>
      <c r="B9816" s="105"/>
      <c r="C9816" s="77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7"/>
      <c r="B9817" s="105"/>
      <c r="C9817" s="77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7"/>
      <c r="B9818" s="105"/>
      <c r="C9818" s="77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7"/>
      <c r="B9819" s="105"/>
      <c r="C9819" s="77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7"/>
      <c r="B9820" s="105"/>
      <c r="C9820" s="77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7"/>
      <c r="B9821" s="105"/>
      <c r="C9821" s="77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7"/>
      <c r="B9822" s="105"/>
      <c r="C9822" s="77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7"/>
      <c r="B9823" s="105"/>
      <c r="C9823" s="77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7"/>
      <c r="B9824" s="105"/>
      <c r="C9824" s="77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7"/>
      <c r="B9825" s="105"/>
      <c r="C9825" s="77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7"/>
      <c r="B9826" s="105"/>
      <c r="C9826" s="77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7"/>
      <c r="B9827" s="105"/>
      <c r="C9827" s="77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7"/>
      <c r="B9828" s="105"/>
      <c r="C9828" s="77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7"/>
      <c r="B9829" s="105"/>
      <c r="C9829" s="77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7"/>
      <c r="B9830" s="105"/>
      <c r="C9830" s="77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7"/>
      <c r="B9831" s="105"/>
      <c r="C9831" s="77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7"/>
      <c r="B9832" s="105"/>
      <c r="C9832" s="77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7"/>
      <c r="B9833" s="105"/>
      <c r="C9833" s="77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7"/>
      <c r="B9834" s="105"/>
      <c r="C9834" s="77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7"/>
      <c r="B9835" s="105"/>
      <c r="C9835" s="77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7"/>
      <c r="B9836" s="105"/>
      <c r="C9836" s="77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7"/>
      <c r="B9837" s="105"/>
      <c r="C9837" s="77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7"/>
      <c r="B9838" s="105"/>
      <c r="C9838" s="77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7"/>
      <c r="B9839" s="105"/>
      <c r="C9839" s="77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7"/>
      <c r="B9840" s="105"/>
      <c r="C9840" s="77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7"/>
      <c r="B9841" s="105"/>
      <c r="C9841" s="77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7"/>
      <c r="B9842" s="105"/>
      <c r="C9842" s="77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7"/>
      <c r="B9843" s="105"/>
      <c r="C9843" s="77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7"/>
      <c r="B9844" s="105"/>
      <c r="C9844" s="77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7"/>
      <c r="B9845" s="105"/>
      <c r="C9845" s="77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7"/>
      <c r="B9846" s="105"/>
      <c r="C9846" s="77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7"/>
      <c r="B9847" s="105"/>
      <c r="C9847" s="77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7"/>
      <c r="B9848" s="105"/>
      <c r="C9848" s="77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7"/>
      <c r="B9849" s="105"/>
      <c r="C9849" s="77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7"/>
      <c r="B9850" s="105"/>
      <c r="C9850" s="77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7"/>
      <c r="B9851" s="105"/>
      <c r="C9851" s="77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7"/>
      <c r="B9852" s="105"/>
      <c r="C9852" s="77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7"/>
      <c r="B9853" s="105"/>
      <c r="C9853" s="77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7"/>
      <c r="B9854" s="105"/>
      <c r="C9854" s="77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7"/>
      <c r="B9855" s="105"/>
      <c r="C9855" s="77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7"/>
      <c r="B9856" s="105"/>
      <c r="C9856" s="77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7"/>
      <c r="B9857" s="105"/>
      <c r="C9857" s="77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7"/>
      <c r="B9858" s="105"/>
      <c r="C9858" s="77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7"/>
      <c r="B9859" s="105"/>
      <c r="C9859" s="77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7"/>
      <c r="B9860" s="105"/>
      <c r="C9860" s="77"/>
      <c r="D9860" s="78"/>
      <c r="E9860" s="12"/>
      <c r="F9860" s="79"/>
      <c r="G9860" s="78"/>
      <c r="H9860" s="80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7"/>
      <c r="B9861" s="105"/>
      <c r="C9861" s="77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7"/>
      <c r="B9862" s="105"/>
      <c r="C9862" s="77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7"/>
      <c r="B9863" s="105"/>
      <c r="C9863" s="77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7"/>
      <c r="B9864" s="105"/>
      <c r="C9864" s="77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7"/>
      <c r="B9865" s="105"/>
      <c r="C9865" s="77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7"/>
      <c r="B9866" s="105"/>
      <c r="C9866" s="77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7"/>
      <c r="B9867" s="105"/>
      <c r="C9867" s="77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7"/>
      <c r="B9868" s="105"/>
      <c r="C9868" s="77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7"/>
      <c r="B9869" s="105"/>
      <c r="C9869" s="77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7"/>
      <c r="B9870" s="105"/>
      <c r="C9870" s="77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7"/>
      <c r="B9871" s="105"/>
      <c r="C9871" s="77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7"/>
      <c r="B9872" s="105"/>
      <c r="C9872" s="77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7"/>
      <c r="B9873" s="105"/>
      <c r="C9873" s="77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7"/>
      <c r="B9874" s="105"/>
      <c r="C9874" s="77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7"/>
      <c r="B9875" s="105"/>
      <c r="C9875" s="77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7"/>
      <c r="B9876" s="105"/>
      <c r="C9876" s="77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7"/>
      <c r="B9877" s="105"/>
      <c r="C9877" s="77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7"/>
      <c r="B9878" s="105"/>
      <c r="C9878" s="77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7"/>
      <c r="B9879" s="105"/>
      <c r="C9879" s="77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7"/>
      <c r="B9880" s="105"/>
      <c r="C9880" s="77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7"/>
      <c r="B9881" s="105"/>
      <c r="C9881" s="77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7"/>
      <c r="B9882" s="105"/>
      <c r="C9882" s="77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7"/>
      <c r="B9883" s="105"/>
      <c r="C9883" s="77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7"/>
      <c r="B9884" s="105"/>
      <c r="C9884" s="77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7"/>
      <c r="B9885" s="105"/>
      <c r="C9885" s="77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7"/>
      <c r="B9886" s="105"/>
      <c r="C9886" s="77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7"/>
      <c r="B9887" s="105"/>
      <c r="C9887" s="77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7"/>
      <c r="B9888" s="105"/>
      <c r="C9888" s="77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7"/>
      <c r="B9889" s="105"/>
      <c r="C9889" s="77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7"/>
      <c r="B9890" s="105"/>
      <c r="C9890" s="77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7"/>
      <c r="B9891" s="105"/>
      <c r="C9891" s="77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7"/>
      <c r="B9892" s="105"/>
      <c r="C9892" s="77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7"/>
      <c r="B9893" s="105"/>
      <c r="C9893" s="77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7"/>
      <c r="B9894" s="105"/>
      <c r="C9894" s="77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7"/>
      <c r="B9895" s="105"/>
      <c r="C9895" s="77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7"/>
      <c r="B9896" s="105"/>
      <c r="C9896" s="77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7"/>
      <c r="B9897" s="105"/>
      <c r="C9897" s="77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7"/>
      <c r="B9898" s="105"/>
      <c r="C9898" s="77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7"/>
      <c r="B9899" s="105"/>
      <c r="C9899" s="77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7"/>
      <c r="B9900" s="105"/>
      <c r="C9900" s="77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7"/>
      <c r="B9901" s="105"/>
      <c r="C9901" s="77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7"/>
      <c r="B9902" s="105"/>
      <c r="C9902" s="77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7"/>
      <c r="B9903" s="105"/>
      <c r="C9903" s="77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7"/>
      <c r="B9904" s="105"/>
      <c r="C9904" s="77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7"/>
      <c r="B9905" s="105"/>
      <c r="C9905" s="77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7"/>
      <c r="B9906" s="105"/>
      <c r="C9906" s="77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7"/>
      <c r="B9907" s="105"/>
      <c r="C9907" s="77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7"/>
      <c r="B9908" s="105"/>
      <c r="C9908" s="77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7"/>
      <c r="B9909" s="105"/>
      <c r="C9909" s="77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7"/>
      <c r="B9910" s="105"/>
      <c r="C9910" s="77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7"/>
      <c r="B9911" s="105"/>
      <c r="C9911" s="77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7"/>
      <c r="B9912" s="105"/>
      <c r="C9912" s="77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7"/>
      <c r="B9913" s="105"/>
      <c r="C9913" s="77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7"/>
      <c r="B9914" s="105"/>
      <c r="C9914" s="77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7"/>
      <c r="B9915" s="105"/>
      <c r="C9915" s="77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7"/>
      <c r="B9916" s="105"/>
      <c r="C9916" s="77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7"/>
      <c r="B9917" s="105"/>
      <c r="C9917" s="77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7"/>
      <c r="B9918" s="105"/>
      <c r="C9918" s="77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7"/>
      <c r="B9919" s="105"/>
      <c r="C9919" s="77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7"/>
      <c r="B9920" s="105"/>
      <c r="C9920" s="77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7"/>
      <c r="B9921" s="105"/>
      <c r="C9921" s="77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7"/>
      <c r="B9922" s="105"/>
      <c r="C9922" s="77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7"/>
      <c r="B9923" s="105"/>
      <c r="C9923" s="77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7"/>
      <c r="B9924" s="105"/>
      <c r="C9924" s="77"/>
      <c r="D9924" s="78"/>
      <c r="E9924" s="12"/>
      <c r="F9924" s="79"/>
      <c r="G9924" s="78"/>
      <c r="H9924" s="80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7"/>
      <c r="B9925" s="105"/>
      <c r="C9925" s="77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7"/>
      <c r="B9926" s="105"/>
      <c r="C9926" s="77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7"/>
      <c r="B9927" s="105"/>
      <c r="C9927" s="77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7"/>
      <c r="B9928" s="105"/>
      <c r="C9928" s="77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7"/>
      <c r="B9929" s="105"/>
      <c r="C9929" s="77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7"/>
      <c r="B9930" s="105"/>
      <c r="C9930" s="77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7"/>
      <c r="B9931" s="105"/>
      <c r="C9931" s="77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7"/>
      <c r="B9932" s="105"/>
      <c r="C9932" s="77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7"/>
      <c r="B9933" s="105"/>
      <c r="C9933" s="77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7"/>
      <c r="B9934" s="105"/>
      <c r="C9934" s="77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7"/>
      <c r="B9935" s="105"/>
      <c r="C9935" s="77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7"/>
      <c r="B9936" s="105"/>
      <c r="C9936" s="77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7"/>
      <c r="B9937" s="105"/>
      <c r="C9937" s="77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7"/>
      <c r="B9938" s="105"/>
      <c r="C9938" s="77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7"/>
      <c r="B9939" s="105"/>
      <c r="C9939" s="77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7"/>
      <c r="B9940" s="105"/>
      <c r="C9940" s="77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7"/>
      <c r="B9941" s="105"/>
      <c r="C9941" s="77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7"/>
      <c r="B9942" s="105"/>
      <c r="C9942" s="77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7"/>
      <c r="B9943" s="105"/>
      <c r="C9943" s="77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7"/>
      <c r="B9944" s="105"/>
      <c r="C9944" s="77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7"/>
      <c r="B9945" s="105"/>
      <c r="C9945" s="77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7"/>
      <c r="B9946" s="105"/>
      <c r="C9946" s="77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7"/>
      <c r="B9947" s="105"/>
      <c r="C9947" s="77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7"/>
      <c r="B9948" s="105"/>
      <c r="C9948" s="77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7"/>
      <c r="B9949" s="105"/>
      <c r="C9949" s="77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7"/>
      <c r="B9950" s="105"/>
      <c r="C9950" s="77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7"/>
      <c r="B9951" s="105"/>
      <c r="C9951" s="77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7"/>
      <c r="B9952" s="105"/>
      <c r="C9952" s="77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7"/>
      <c r="B9953" s="105"/>
      <c r="C9953" s="77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7"/>
      <c r="B9954" s="105"/>
      <c r="C9954" s="77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7"/>
      <c r="B9955" s="105"/>
      <c r="C9955" s="77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7"/>
      <c r="B9956" s="105"/>
      <c r="C9956" s="77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7"/>
      <c r="B9957" s="105"/>
      <c r="C9957" s="77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7"/>
      <c r="B9958" s="105"/>
      <c r="C9958" s="77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7"/>
      <c r="B9959" s="105"/>
      <c r="C9959" s="77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7"/>
      <c r="B9960" s="105"/>
      <c r="C9960" s="77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7"/>
      <c r="B9961" s="105"/>
      <c r="C9961" s="77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7"/>
      <c r="B9962" s="105"/>
      <c r="C9962" s="77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7"/>
      <c r="B9963" s="105"/>
      <c r="C9963" s="77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7"/>
      <c r="B9964" s="105"/>
      <c r="C9964" s="77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7"/>
      <c r="B9965" s="105"/>
      <c r="C9965" s="77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7"/>
      <c r="B9966" s="105"/>
      <c r="C9966" s="77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7"/>
      <c r="B9967" s="105"/>
      <c r="C9967" s="77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7"/>
      <c r="B9968" s="105"/>
      <c r="C9968" s="77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7"/>
      <c r="B9969" s="105"/>
      <c r="C9969" s="77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7"/>
      <c r="B9970" s="105"/>
      <c r="C9970" s="77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7"/>
      <c r="B9971" s="105"/>
      <c r="C9971" s="77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7"/>
      <c r="B9972" s="105"/>
      <c r="C9972" s="77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7"/>
      <c r="B9973" s="105"/>
      <c r="C9973" s="77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7"/>
      <c r="B9974" s="105"/>
      <c r="C9974" s="77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7"/>
      <c r="B9975" s="105"/>
      <c r="C9975" s="77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7"/>
      <c r="B9976" s="105"/>
      <c r="C9976" s="77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7"/>
      <c r="B9977" s="105"/>
      <c r="C9977" s="77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7"/>
      <c r="B9978" s="105"/>
      <c r="C9978" s="77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7"/>
      <c r="B9979" s="105"/>
      <c r="C9979" s="77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7"/>
      <c r="B9980" s="105"/>
      <c r="C9980" s="77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7"/>
      <c r="B9981" s="105"/>
      <c r="C9981" s="77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7"/>
      <c r="B9982" s="105"/>
      <c r="C9982" s="77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7"/>
      <c r="B9983" s="105"/>
      <c r="C9983" s="77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7"/>
      <c r="B9984" s="105"/>
      <c r="C9984" s="77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7"/>
      <c r="B9985" s="105"/>
      <c r="C9985" s="77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7"/>
      <c r="B9986" s="105"/>
      <c r="C9986" s="77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7"/>
      <c r="B9987" s="105"/>
      <c r="C9987" s="77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7"/>
      <c r="B9988" s="105"/>
      <c r="C9988" s="77"/>
      <c r="D9988" s="78"/>
      <c r="E9988" s="12"/>
      <c r="F9988" s="79"/>
      <c r="G9988" s="78"/>
      <c r="H9988" s="80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7"/>
      <c r="B9989" s="105"/>
      <c r="C9989" s="77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7"/>
      <c r="B9990" s="105"/>
      <c r="C9990" s="77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7"/>
      <c r="B9991" s="105"/>
      <c r="C9991" s="77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7"/>
      <c r="B9992" s="105"/>
      <c r="C9992" s="77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7"/>
      <c r="B9993" s="105"/>
      <c r="C9993" s="77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7"/>
      <c r="B9994" s="105"/>
      <c r="C9994" s="77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7"/>
      <c r="B9995" s="105"/>
      <c r="C9995" s="77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7"/>
      <c r="B9996" s="105"/>
      <c r="C9996" s="77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7"/>
      <c r="B9997" s="105"/>
      <c r="C9997" s="77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7"/>
      <c r="B9998" s="105"/>
      <c r="C9998" s="77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7"/>
      <c r="B9999" s="105"/>
      <c r="C9999" s="77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7"/>
      <c r="B10000" s="105"/>
      <c r="C10000" s="77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7"/>
      <c r="B10001" s="105"/>
      <c r="C10001" s="77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7"/>
      <c r="B10002" s="105"/>
      <c r="C10002" s="77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7"/>
      <c r="B10003" s="105"/>
      <c r="C10003" s="77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7"/>
      <c r="B10004" s="105"/>
      <c r="C10004" s="77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7"/>
      <c r="B10005" s="105"/>
      <c r="C10005" s="77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7"/>
      <c r="B10006" s="105"/>
      <c r="C10006" s="77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7"/>
      <c r="B10007" s="105"/>
      <c r="C10007" s="77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7"/>
      <c r="B10008" s="105"/>
      <c r="C10008" s="77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7"/>
      <c r="B10009" s="105"/>
      <c r="C10009" s="77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7"/>
      <c r="B10010" s="105"/>
      <c r="C10010" s="77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7"/>
      <c r="B10011" s="105"/>
      <c r="C10011" s="77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7"/>
      <c r="B10012" s="105"/>
      <c r="C10012" s="77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7"/>
      <c r="B10013" s="105"/>
      <c r="C10013" s="77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7"/>
      <c r="B10014" s="105"/>
      <c r="C10014" s="77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7"/>
      <c r="B10015" s="105"/>
      <c r="C10015" s="77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7"/>
      <c r="B10016" s="105"/>
      <c r="C10016" s="77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7"/>
      <c r="B10017" s="105"/>
      <c r="C10017" s="77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7"/>
      <c r="B10018" s="105"/>
      <c r="C10018" s="77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7"/>
      <c r="B10019" s="105"/>
      <c r="C10019" s="77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7"/>
      <c r="B10020" s="105"/>
      <c r="C10020" s="77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7"/>
      <c r="B10021" s="105"/>
      <c r="C10021" s="77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7"/>
      <c r="B10022" s="105"/>
      <c r="C10022" s="77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7"/>
      <c r="B10023" s="105"/>
      <c r="C10023" s="77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7"/>
      <c r="B10024" s="105"/>
      <c r="C10024" s="77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7"/>
      <c r="B10025" s="105"/>
      <c r="C10025" s="77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7"/>
      <c r="B10026" s="105"/>
      <c r="C10026" s="77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7"/>
      <c r="B10027" s="105"/>
      <c r="C10027" s="77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7"/>
      <c r="B10028" s="105"/>
      <c r="C10028" s="77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7"/>
      <c r="B10029" s="105"/>
      <c r="C10029" s="77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7"/>
      <c r="B10030" s="105"/>
      <c r="C10030" s="77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7"/>
      <c r="B10031" s="105"/>
      <c r="C10031" s="77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7"/>
      <c r="B10032" s="105"/>
      <c r="C10032" s="77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7"/>
      <c r="B10033" s="105"/>
      <c r="C10033" s="77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7"/>
      <c r="B10034" s="105"/>
      <c r="C10034" s="77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7"/>
      <c r="B10035" s="105"/>
      <c r="C10035" s="77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7"/>
      <c r="B10036" s="105"/>
      <c r="C10036" s="77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7"/>
      <c r="B10037" s="105"/>
      <c r="C10037" s="77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7"/>
      <c r="B10038" s="105"/>
      <c r="C10038" s="77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7"/>
      <c r="B10039" s="105"/>
      <c r="C10039" s="77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7"/>
      <c r="B10040" s="105"/>
      <c r="C10040" s="77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7"/>
      <c r="B10041" s="105"/>
      <c r="C10041" s="77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7"/>
      <c r="B10042" s="105"/>
      <c r="C10042" s="77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7"/>
      <c r="B10043" s="105"/>
      <c r="C10043" s="77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7"/>
      <c r="B10044" s="105"/>
      <c r="C10044" s="77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7"/>
      <c r="B10045" s="105"/>
      <c r="C10045" s="77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7"/>
      <c r="B10046" s="105"/>
      <c r="C10046" s="77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7"/>
      <c r="B10047" s="105"/>
      <c r="C10047" s="77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7"/>
      <c r="B10048" s="105"/>
      <c r="C10048" s="77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7"/>
      <c r="B10049" s="105"/>
      <c r="C10049" s="77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7"/>
      <c r="B10050" s="105"/>
      <c r="C10050" s="77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7"/>
      <c r="B10051" s="105"/>
      <c r="C10051" s="77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7"/>
      <c r="B10052" s="105"/>
      <c r="C10052" s="77"/>
      <c r="D10052" s="78"/>
      <c r="E10052" s="12"/>
      <c r="F10052" s="79"/>
      <c r="G10052" s="78"/>
      <c r="H10052" s="80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7"/>
      <c r="B10053" s="105"/>
      <c r="C10053" s="77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7"/>
      <c r="B10054" s="105"/>
      <c r="C10054" s="77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7"/>
      <c r="B10055" s="105"/>
      <c r="C10055" s="77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7"/>
      <c r="B10056" s="105"/>
      <c r="C10056" s="77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7"/>
      <c r="B10057" s="105"/>
      <c r="C10057" s="77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7"/>
      <c r="B10058" s="105"/>
      <c r="C10058" s="77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7"/>
      <c r="B10059" s="105"/>
      <c r="C10059" s="77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7"/>
      <c r="B10060" s="105"/>
      <c r="C10060" s="77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7"/>
      <c r="B10061" s="105"/>
      <c r="C10061" s="77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7"/>
      <c r="B10062" s="105"/>
      <c r="C10062" s="77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7"/>
      <c r="B10063" s="105"/>
      <c r="C10063" s="77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7"/>
      <c r="B10064" s="105"/>
      <c r="C10064" s="77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7"/>
      <c r="B10065" s="105"/>
      <c r="C10065" s="77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7"/>
      <c r="B10066" s="105"/>
      <c r="C10066" s="77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7"/>
      <c r="B10067" s="105"/>
      <c r="C10067" s="77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7"/>
      <c r="B10068" s="105"/>
      <c r="C10068" s="77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7"/>
      <c r="B10069" s="105"/>
      <c r="C10069" s="77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7"/>
      <c r="B10070" s="105"/>
      <c r="C10070" s="77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7"/>
      <c r="B10071" s="105"/>
      <c r="C10071" s="77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7"/>
      <c r="B10072" s="105"/>
      <c r="C10072" s="77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7"/>
      <c r="B10073" s="105"/>
      <c r="C10073" s="77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7"/>
      <c r="B10074" s="105"/>
      <c r="C10074" s="77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7"/>
      <c r="B10075" s="105"/>
      <c r="C10075" s="77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7"/>
      <c r="B10076" s="105"/>
      <c r="C10076" s="77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7"/>
      <c r="B10077" s="105"/>
      <c r="C10077" s="77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7"/>
      <c r="B10078" s="105"/>
      <c r="C10078" s="77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7"/>
      <c r="B10079" s="105"/>
      <c r="C10079" s="77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7"/>
      <c r="B10080" s="105"/>
      <c r="C10080" s="77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7"/>
      <c r="B10081" s="105"/>
      <c r="C10081" s="77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7"/>
      <c r="B10082" s="105"/>
      <c r="C10082" s="77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7"/>
      <c r="B10083" s="105"/>
      <c r="C10083" s="77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7"/>
      <c r="B10084" s="105"/>
      <c r="C10084" s="77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7"/>
      <c r="B10085" s="105"/>
      <c r="C10085" s="77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7"/>
      <c r="B10086" s="105"/>
      <c r="C10086" s="77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7"/>
      <c r="B10087" s="105"/>
      <c r="C10087" s="77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7"/>
      <c r="B10088" s="105"/>
      <c r="C10088" s="77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7"/>
      <c r="B10089" s="105"/>
      <c r="C10089" s="77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7"/>
      <c r="B10090" s="105"/>
      <c r="C10090" s="77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7"/>
      <c r="B10091" s="105"/>
      <c r="C10091" s="77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7"/>
      <c r="B10092" s="105"/>
      <c r="C10092" s="77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7"/>
      <c r="B10093" s="105"/>
      <c r="C10093" s="77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7"/>
      <c r="B10094" s="105"/>
      <c r="C10094" s="77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7"/>
      <c r="B10095" s="105"/>
      <c r="C10095" s="77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7"/>
      <c r="B10096" s="105"/>
      <c r="C10096" s="77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7"/>
      <c r="B10097" s="105"/>
      <c r="C10097" s="77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7"/>
      <c r="B10098" s="105"/>
      <c r="C10098" s="77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7"/>
      <c r="B10099" s="105"/>
      <c r="C10099" s="77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7"/>
      <c r="B10100" s="105"/>
      <c r="C10100" s="77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7"/>
      <c r="B10101" s="105"/>
      <c r="C10101" s="77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7"/>
      <c r="B10102" s="105"/>
      <c r="C10102" s="77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7"/>
      <c r="B10103" s="105"/>
      <c r="C10103" s="77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7"/>
      <c r="B10104" s="105"/>
      <c r="C10104" s="77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7"/>
      <c r="B10105" s="105"/>
      <c r="C10105" s="77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7"/>
      <c r="B10106" s="105"/>
      <c r="C10106" s="77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7"/>
      <c r="B10107" s="105"/>
      <c r="C10107" s="77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7"/>
      <c r="B10108" s="105"/>
      <c r="C10108" s="77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7"/>
      <c r="B10109" s="105"/>
      <c r="C10109" s="77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7"/>
      <c r="B10110" s="105"/>
      <c r="C10110" s="77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7"/>
      <c r="B10111" s="105"/>
      <c r="C10111" s="77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7"/>
      <c r="B10112" s="105"/>
      <c r="C10112" s="77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7"/>
      <c r="B10113" s="105"/>
      <c r="C10113" s="77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7"/>
      <c r="B10114" s="105"/>
      <c r="C10114" s="77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7"/>
      <c r="B10115" s="105"/>
      <c r="C10115" s="77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7"/>
      <c r="B10116" s="105"/>
      <c r="C10116" s="77"/>
      <c r="D10116" s="78"/>
      <c r="E10116" s="12"/>
      <c r="F10116" s="79"/>
      <c r="G10116" s="78"/>
      <c r="H10116" s="80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7"/>
      <c r="B10117" s="105"/>
      <c r="C10117" s="77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7"/>
      <c r="B10118" s="105"/>
      <c r="C10118" s="77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7"/>
      <c r="B10119" s="105"/>
      <c r="C10119" s="77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7"/>
      <c r="B10120" s="105"/>
      <c r="C10120" s="77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7"/>
      <c r="B10121" s="105"/>
      <c r="C10121" s="77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7"/>
      <c r="B10122" s="105"/>
      <c r="C10122" s="77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7"/>
      <c r="B10123" s="105"/>
      <c r="C10123" s="77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7"/>
      <c r="B10124" s="105"/>
      <c r="C10124" s="77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7"/>
      <c r="B10125" s="105"/>
      <c r="C10125" s="77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7"/>
      <c r="B10126" s="105"/>
      <c r="C10126" s="77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7"/>
      <c r="B10127" s="105"/>
      <c r="C10127" s="77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7"/>
      <c r="B10128" s="105"/>
      <c r="C10128" s="77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7"/>
      <c r="B10129" s="105"/>
      <c r="C10129" s="77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7"/>
      <c r="B10130" s="105"/>
      <c r="C10130" s="77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7"/>
      <c r="B10131" s="105"/>
      <c r="C10131" s="77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7"/>
      <c r="B10132" s="105"/>
      <c r="C10132" s="77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7"/>
      <c r="B10133" s="105"/>
      <c r="C10133" s="77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7"/>
      <c r="B10134" s="105"/>
      <c r="C10134" s="77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7"/>
      <c r="B10135" s="105"/>
      <c r="C10135" s="77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7"/>
      <c r="B10136" s="105"/>
      <c r="C10136" s="77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7"/>
      <c r="B10137" s="105"/>
      <c r="C10137" s="77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7"/>
      <c r="B10138" s="105"/>
      <c r="C10138" s="77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7"/>
      <c r="B10139" s="105"/>
      <c r="C10139" s="77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7"/>
      <c r="B10140" s="105"/>
      <c r="C10140" s="77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7"/>
      <c r="B10141" s="105"/>
      <c r="C10141" s="77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7"/>
      <c r="B10142" s="105"/>
      <c r="C10142" s="77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7"/>
      <c r="B10143" s="105"/>
      <c r="C10143" s="77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7"/>
      <c r="B10144" s="105"/>
      <c r="C10144" s="77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7"/>
      <c r="B10145" s="105"/>
      <c r="C10145" s="77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7"/>
      <c r="B10146" s="105"/>
      <c r="C10146" s="77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7"/>
      <c r="B10147" s="105"/>
      <c r="C10147" s="77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7"/>
      <c r="B10148" s="105"/>
      <c r="C10148" s="77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7"/>
      <c r="B10149" s="105"/>
      <c r="C10149" s="77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7"/>
      <c r="B10150" s="105"/>
      <c r="C10150" s="77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7"/>
      <c r="B10151" s="105"/>
      <c r="C10151" s="77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7"/>
      <c r="B10152" s="105"/>
      <c r="C10152" s="77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7"/>
      <c r="B10153" s="105"/>
      <c r="C10153" s="77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7"/>
      <c r="B10154" s="105"/>
      <c r="C10154" s="77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7"/>
      <c r="B10155" s="105"/>
      <c r="C10155" s="77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7"/>
      <c r="B10156" s="105"/>
      <c r="C10156" s="77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7"/>
      <c r="B10157" s="105"/>
      <c r="C10157" s="77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7"/>
      <c r="B10158" s="105"/>
      <c r="C10158" s="77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7"/>
      <c r="B10159" s="105"/>
      <c r="C10159" s="77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7"/>
      <c r="B10160" s="105"/>
      <c r="C10160" s="77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7"/>
      <c r="B10161" s="105"/>
      <c r="C10161" s="77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7"/>
      <c r="B10162" s="105"/>
      <c r="C10162" s="77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7"/>
      <c r="B10163" s="105"/>
      <c r="C10163" s="77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7"/>
      <c r="B10164" s="105"/>
      <c r="C10164" s="77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7"/>
      <c r="B10165" s="105"/>
      <c r="C10165" s="77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7"/>
      <c r="B10166" s="105"/>
      <c r="C10166" s="77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7"/>
      <c r="B10167" s="105"/>
      <c r="C10167" s="77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7"/>
      <c r="B10168" s="105"/>
      <c r="C10168" s="77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7"/>
      <c r="B10169" s="105"/>
      <c r="C10169" s="77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7"/>
      <c r="B10170" s="105"/>
      <c r="C10170" s="77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7"/>
      <c r="B10171" s="105"/>
      <c r="C10171" s="77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7"/>
      <c r="B10172" s="105"/>
      <c r="C10172" s="77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7"/>
      <c r="B10173" s="105"/>
      <c r="C10173" s="77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7"/>
      <c r="B10174" s="105"/>
      <c r="C10174" s="77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7"/>
      <c r="B10175" s="105"/>
      <c r="C10175" s="77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7"/>
      <c r="B10176" s="105"/>
      <c r="C10176" s="77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7"/>
      <c r="B10177" s="105"/>
      <c r="C10177" s="77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7"/>
      <c r="B10178" s="105"/>
      <c r="C10178" s="77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7"/>
      <c r="B10179" s="105"/>
      <c r="C10179" s="77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7"/>
      <c r="B10180" s="105"/>
      <c r="C10180" s="77"/>
      <c r="D10180" s="78"/>
      <c r="E10180" s="12"/>
      <c r="F10180" s="79"/>
      <c r="G10180" s="78"/>
      <c r="H10180" s="80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7"/>
      <c r="B10181" s="105"/>
      <c r="C10181" s="77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7"/>
      <c r="B10182" s="105"/>
      <c r="C10182" s="77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7"/>
      <c r="B10183" s="105"/>
      <c r="C10183" s="77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7"/>
      <c r="B10184" s="105"/>
      <c r="C10184" s="77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7"/>
      <c r="B10185" s="105"/>
      <c r="C10185" s="77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7"/>
      <c r="B10186" s="105"/>
      <c r="C10186" s="77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7"/>
      <c r="B10187" s="105"/>
      <c r="C10187" s="77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7"/>
      <c r="B10188" s="105"/>
      <c r="C10188" s="77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7"/>
      <c r="B10189" s="105"/>
      <c r="C10189" s="77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7"/>
      <c r="B10190" s="105"/>
      <c r="C10190" s="77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7"/>
      <c r="B10191" s="105"/>
      <c r="C10191" s="77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7"/>
      <c r="B10192" s="105"/>
      <c r="C10192" s="77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7"/>
      <c r="B10193" s="105"/>
      <c r="C10193" s="77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7"/>
      <c r="B10194" s="105"/>
      <c r="C10194" s="77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7"/>
      <c r="B10195" s="105"/>
      <c r="C10195" s="77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7"/>
      <c r="B10196" s="105"/>
      <c r="C10196" s="77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7"/>
      <c r="B10197" s="105"/>
      <c r="C10197" s="77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7"/>
      <c r="B10198" s="105"/>
      <c r="C10198" s="77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7"/>
      <c r="B10199" s="105"/>
      <c r="C10199" s="77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7"/>
      <c r="B10200" s="105"/>
      <c r="C10200" s="77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7"/>
      <c r="B10201" s="105"/>
      <c r="C10201" s="77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7"/>
      <c r="B10202" s="105"/>
      <c r="C10202" s="77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7"/>
      <c r="B10203" s="105"/>
      <c r="C10203" s="77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7"/>
      <c r="B10204" s="105"/>
      <c r="C10204" s="77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7"/>
      <c r="B10205" s="105"/>
      <c r="C10205" s="77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7"/>
      <c r="B10206" s="105"/>
      <c r="C10206" s="77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7"/>
      <c r="B10207" s="105"/>
      <c r="C10207" s="77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7"/>
      <c r="B10208" s="105"/>
      <c r="C10208" s="77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7"/>
      <c r="B10209" s="105"/>
      <c r="C10209" s="77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7"/>
      <c r="B10210" s="105"/>
      <c r="C10210" s="77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7"/>
      <c r="B10211" s="105"/>
      <c r="C10211" s="77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7"/>
      <c r="B10212" s="105"/>
      <c r="C10212" s="77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7"/>
      <c r="B10213" s="105"/>
      <c r="C10213" s="77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7"/>
      <c r="B10214" s="105"/>
      <c r="C10214" s="77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7"/>
      <c r="B10215" s="105"/>
      <c r="C10215" s="77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7"/>
      <c r="B10216" s="105"/>
      <c r="C10216" s="77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7"/>
      <c r="B10217" s="105"/>
      <c r="C10217" s="77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7"/>
      <c r="B10218" s="105"/>
      <c r="C10218" s="77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7"/>
      <c r="B10219" s="105"/>
      <c r="C10219" s="77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7"/>
      <c r="B10220" s="105"/>
      <c r="C10220" s="77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7"/>
      <c r="B10221" s="105"/>
      <c r="C10221" s="77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7"/>
      <c r="B10222" s="105"/>
      <c r="C10222" s="77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7"/>
      <c r="B10223" s="105"/>
      <c r="C10223" s="77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7"/>
      <c r="B10224" s="105"/>
      <c r="C10224" s="77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7"/>
      <c r="B10225" s="105"/>
      <c r="C10225" s="77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7"/>
      <c r="B10226" s="105"/>
      <c r="C10226" s="77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7"/>
      <c r="B10227" s="105"/>
      <c r="C10227" s="77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7"/>
      <c r="B10228" s="105"/>
      <c r="C10228" s="77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7"/>
      <c r="B10229" s="105"/>
      <c r="C10229" s="77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7"/>
      <c r="B10230" s="105"/>
      <c r="C10230" s="77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7"/>
      <c r="B10231" s="105"/>
      <c r="C10231" s="77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7"/>
      <c r="B10232" s="105"/>
      <c r="C10232" s="77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7"/>
      <c r="B10233" s="105"/>
      <c r="C10233" s="77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7"/>
      <c r="B10234" s="105"/>
      <c r="C10234" s="77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7"/>
      <c r="B10235" s="105"/>
      <c r="C10235" s="77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7"/>
      <c r="B10236" s="105"/>
      <c r="C10236" s="77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7"/>
      <c r="B10237" s="105"/>
      <c r="C10237" s="77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7"/>
      <c r="B10238" s="105"/>
      <c r="C10238" s="77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7"/>
      <c r="B10239" s="105"/>
      <c r="C10239" s="77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7"/>
      <c r="B10240" s="105"/>
      <c r="C10240" s="77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7"/>
      <c r="B10241" s="105"/>
      <c r="C10241" s="77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7"/>
      <c r="B10242" s="105"/>
      <c r="C10242" s="77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7"/>
      <c r="B10243" s="105"/>
      <c r="C10243" s="77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7"/>
      <c r="B10244" s="105"/>
      <c r="C10244" s="77"/>
      <c r="D10244" s="78"/>
      <c r="E10244" s="12"/>
      <c r="F10244" s="79"/>
      <c r="G10244" s="78"/>
      <c r="H10244" s="80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7"/>
      <c r="B10245" s="105"/>
      <c r="C10245" s="77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7"/>
      <c r="B10246" s="105"/>
      <c r="C10246" s="77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7"/>
      <c r="B10247" s="105"/>
      <c r="C10247" s="77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7"/>
      <c r="B10248" s="105"/>
      <c r="C10248" s="77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7"/>
      <c r="B10249" s="105"/>
      <c r="C10249" s="77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7"/>
      <c r="B10250" s="105"/>
      <c r="C10250" s="77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7"/>
      <c r="B10251" s="105"/>
      <c r="C10251" s="77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7"/>
      <c r="B10252" s="105"/>
      <c r="C10252" s="77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7"/>
      <c r="B10253" s="105"/>
      <c r="C10253" s="77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7"/>
      <c r="B10254" s="105"/>
      <c r="C10254" s="77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7"/>
      <c r="B10255" s="105"/>
      <c r="C10255" s="77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7"/>
      <c r="B10256" s="105"/>
      <c r="C10256" s="77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7"/>
      <c r="B10257" s="105"/>
      <c r="C10257" s="77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7"/>
      <c r="B10258" s="105"/>
      <c r="C10258" s="77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7"/>
      <c r="B10259" s="105"/>
      <c r="C10259" s="77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7"/>
      <c r="B10260" s="105"/>
      <c r="C10260" s="77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7"/>
      <c r="B10261" s="105"/>
      <c r="C10261" s="77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7"/>
      <c r="B10262" s="105"/>
      <c r="C10262" s="77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7"/>
      <c r="B10263" s="105"/>
      <c r="C10263" s="77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7"/>
      <c r="B10264" s="105"/>
      <c r="C10264" s="77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7"/>
      <c r="B10265" s="105"/>
      <c r="C10265" s="77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7"/>
      <c r="B10266" s="105"/>
      <c r="C10266" s="77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7"/>
      <c r="B10267" s="105"/>
      <c r="C10267" s="77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7"/>
      <c r="B10268" s="105"/>
      <c r="C10268" s="77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7"/>
      <c r="B10269" s="105"/>
      <c r="C10269" s="77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7"/>
      <c r="B10270" s="105"/>
      <c r="C10270" s="77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7"/>
      <c r="B10271" s="105"/>
      <c r="C10271" s="77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7"/>
      <c r="B10272" s="105"/>
      <c r="C10272" s="77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7"/>
      <c r="B10273" s="105"/>
      <c r="C10273" s="77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7"/>
      <c r="B10274" s="105"/>
      <c r="C10274" s="77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7"/>
      <c r="B10275" s="105"/>
      <c r="C10275" s="77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7"/>
      <c r="B10276" s="105"/>
      <c r="C10276" s="77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7"/>
      <c r="B10277" s="105"/>
      <c r="C10277" s="77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7"/>
      <c r="B10278" s="105"/>
      <c r="C10278" s="77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7"/>
      <c r="B10279" s="105"/>
      <c r="C10279" s="77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7"/>
      <c r="B10280" s="105"/>
      <c r="C10280" s="77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7"/>
      <c r="B10281" s="105"/>
      <c r="C10281" s="77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7"/>
      <c r="B10282" s="105"/>
      <c r="C10282" s="77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7"/>
      <c r="B10283" s="105"/>
      <c r="C10283" s="77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7"/>
      <c r="B10284" s="105"/>
      <c r="C10284" s="77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7"/>
      <c r="B10285" s="105"/>
      <c r="C10285" s="77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7"/>
      <c r="B10286" s="105"/>
      <c r="C10286" s="77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7"/>
      <c r="B10287" s="105"/>
      <c r="C10287" s="77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7"/>
      <c r="B10288" s="105"/>
      <c r="C10288" s="77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7"/>
      <c r="B10289" s="105"/>
      <c r="C10289" s="77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7"/>
      <c r="B10290" s="105"/>
      <c r="C10290" s="77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7"/>
      <c r="B10291" s="105"/>
      <c r="C10291" s="77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7"/>
      <c r="B10292" s="105"/>
      <c r="C10292" s="77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7"/>
      <c r="B10293" s="105"/>
      <c r="C10293" s="77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7"/>
      <c r="B10294" s="105"/>
      <c r="C10294" s="77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7"/>
      <c r="B10295" s="105"/>
      <c r="C10295" s="77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7"/>
      <c r="B10296" s="105"/>
      <c r="C10296" s="77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7"/>
      <c r="B10297" s="105"/>
      <c r="C10297" s="77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7"/>
      <c r="B10298" s="105"/>
      <c r="C10298" s="77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7"/>
      <c r="B10299" s="105"/>
      <c r="C10299" s="77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7"/>
      <c r="B10300" s="105"/>
      <c r="C10300" s="77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7"/>
      <c r="B10301" s="105"/>
      <c r="C10301" s="77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7"/>
      <c r="B10302" s="105"/>
      <c r="C10302" s="77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7"/>
      <c r="B10303" s="105"/>
      <c r="C10303" s="77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7"/>
      <c r="B10304" s="105"/>
      <c r="C10304" s="77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7"/>
      <c r="B10305" s="105"/>
      <c r="C10305" s="77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7"/>
      <c r="B10306" s="105"/>
      <c r="C10306" s="77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7"/>
      <c r="B10307" s="105"/>
      <c r="C10307" s="77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7"/>
      <c r="B10308" s="105"/>
      <c r="C10308" s="77"/>
      <c r="D10308" s="78"/>
      <c r="E10308" s="12"/>
      <c r="F10308" s="79"/>
      <c r="G10308" s="78"/>
      <c r="H10308" s="80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7"/>
      <c r="B10309" s="105"/>
      <c r="C10309" s="77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7"/>
      <c r="B10310" s="105"/>
      <c r="C10310" s="77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7"/>
      <c r="B10311" s="105"/>
      <c r="C10311" s="77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7"/>
      <c r="B10312" s="105"/>
      <c r="C10312" s="77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7"/>
      <c r="B10313" s="105"/>
      <c r="C10313" s="77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7"/>
      <c r="B10314" s="105"/>
      <c r="C10314" s="77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7"/>
      <c r="B10315" s="105"/>
      <c r="C10315" s="77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7"/>
      <c r="B10316" s="105"/>
      <c r="C10316" s="77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7"/>
      <c r="B10317" s="105"/>
      <c r="C10317" s="77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7"/>
      <c r="B10318" s="105"/>
      <c r="C10318" s="77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7"/>
      <c r="B10319" s="105"/>
      <c r="C10319" s="77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7"/>
      <c r="B10320" s="105"/>
      <c r="C10320" s="77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7"/>
      <c r="B10321" s="105"/>
      <c r="C10321" s="77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7"/>
      <c r="B10322" s="105"/>
      <c r="C10322" s="77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7"/>
      <c r="B10323" s="105"/>
      <c r="C10323" s="77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7"/>
      <c r="B10324" s="105"/>
      <c r="C10324" s="77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7"/>
      <c r="B10325" s="105"/>
      <c r="C10325" s="77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7"/>
      <c r="B10326" s="105"/>
      <c r="C10326" s="77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7"/>
      <c r="B10327" s="105"/>
      <c r="C10327" s="77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7"/>
      <c r="B10328" s="105"/>
      <c r="C10328" s="77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7"/>
      <c r="B10329" s="105"/>
      <c r="C10329" s="77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7"/>
      <c r="B10330" s="105"/>
      <c r="C10330" s="77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7"/>
      <c r="B10331" s="105"/>
      <c r="C10331" s="77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7"/>
      <c r="B10332" s="105"/>
      <c r="C10332" s="77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7"/>
      <c r="B10333" s="105"/>
      <c r="C10333" s="77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7"/>
      <c r="B10334" s="105"/>
      <c r="C10334" s="77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7"/>
      <c r="B10335" s="105"/>
      <c r="C10335" s="77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7"/>
      <c r="B10336" s="105"/>
      <c r="C10336" s="77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7"/>
      <c r="B10337" s="105"/>
      <c r="C10337" s="77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7"/>
      <c r="B10338" s="105"/>
      <c r="C10338" s="77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7"/>
      <c r="B10339" s="105"/>
      <c r="C10339" s="77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7"/>
      <c r="B10340" s="105"/>
      <c r="C10340" s="77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7"/>
      <c r="B10341" s="105"/>
      <c r="C10341" s="77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7"/>
      <c r="B10342" s="105"/>
      <c r="C10342" s="77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7"/>
      <c r="B10343" s="105"/>
      <c r="C10343" s="77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7"/>
      <c r="B10344" s="105"/>
      <c r="C10344" s="77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7"/>
      <c r="B10345" s="105"/>
      <c r="C10345" s="77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7"/>
      <c r="B10346" s="105"/>
      <c r="C10346" s="77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7"/>
      <c r="B10347" s="105"/>
      <c r="C10347" s="77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7"/>
      <c r="B10348" s="105"/>
      <c r="C10348" s="77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7"/>
      <c r="B10349" s="105"/>
      <c r="C10349" s="77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7"/>
      <c r="B10350" s="105"/>
      <c r="C10350" s="77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7"/>
      <c r="B10351" s="105"/>
      <c r="C10351" s="77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7"/>
      <c r="B10352" s="105"/>
      <c r="C10352" s="77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7"/>
      <c r="B10353" s="105"/>
      <c r="C10353" s="77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7"/>
      <c r="B10354" s="105"/>
      <c r="C10354" s="77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7"/>
      <c r="B10355" s="105"/>
      <c r="C10355" s="77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7"/>
      <c r="B10356" s="105"/>
      <c r="C10356" s="77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7"/>
      <c r="B10357" s="105"/>
      <c r="C10357" s="77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7"/>
      <c r="B10358" s="105"/>
      <c r="C10358" s="77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7"/>
      <c r="B10359" s="105"/>
      <c r="C10359" s="77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7"/>
      <c r="B10360" s="105"/>
      <c r="C10360" s="77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7"/>
      <c r="B10361" s="105"/>
      <c r="C10361" s="77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7"/>
      <c r="B10362" s="105"/>
      <c r="C10362" s="77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7"/>
      <c r="B10363" s="105"/>
      <c r="C10363" s="77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7"/>
      <c r="B10364" s="105"/>
      <c r="C10364" s="77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7"/>
      <c r="B10365" s="105"/>
      <c r="C10365" s="77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7"/>
      <c r="B10366" s="105"/>
      <c r="C10366" s="77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7"/>
      <c r="B10367" s="105"/>
      <c r="C10367" s="77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7"/>
      <c r="B10368" s="105"/>
      <c r="C10368" s="77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7"/>
      <c r="B10369" s="105"/>
      <c r="C10369" s="77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7"/>
      <c r="B10370" s="105"/>
      <c r="C10370" s="77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7"/>
      <c r="B10371" s="105"/>
      <c r="C10371" s="77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7"/>
      <c r="B10372" s="105"/>
      <c r="C10372" s="77"/>
      <c r="D10372" s="78"/>
      <c r="E10372" s="12"/>
      <c r="F10372" s="79"/>
      <c r="G10372" s="78"/>
      <c r="H10372" s="80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7"/>
      <c r="B10373" s="105"/>
      <c r="C10373" s="77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7"/>
      <c r="B10374" s="105"/>
      <c r="C10374" s="77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7"/>
      <c r="B10375" s="105"/>
      <c r="C10375" s="77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7"/>
      <c r="B10376" s="105"/>
      <c r="C10376" s="77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7"/>
      <c r="B10377" s="105"/>
      <c r="C10377" s="77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7"/>
      <c r="B10378" s="105"/>
      <c r="C10378" s="77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7"/>
      <c r="B10379" s="105"/>
      <c r="C10379" s="77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7"/>
      <c r="B10380" s="105"/>
      <c r="C10380" s="77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7"/>
      <c r="B10381" s="105"/>
      <c r="C10381" s="77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7"/>
      <c r="B10382" s="105"/>
      <c r="C10382" s="77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7"/>
      <c r="B10383" s="105"/>
      <c r="C10383" s="77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7"/>
      <c r="B10384" s="105"/>
      <c r="C10384" s="77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7"/>
      <c r="B10385" s="105"/>
      <c r="C10385" s="77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7"/>
      <c r="B10386" s="105"/>
      <c r="C10386" s="77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7"/>
      <c r="B10387" s="105"/>
      <c r="C10387" s="77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7"/>
      <c r="B10388" s="105"/>
      <c r="C10388" s="77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7"/>
      <c r="B10389" s="105"/>
      <c r="C10389" s="77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7"/>
      <c r="B10390" s="105"/>
      <c r="C10390" s="77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7"/>
      <c r="B10391" s="105"/>
      <c r="C10391" s="77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7"/>
      <c r="B10392" s="105"/>
      <c r="C10392" s="77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7"/>
      <c r="B10393" s="105"/>
      <c r="C10393" s="77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7"/>
      <c r="B10394" s="105"/>
      <c r="C10394" s="77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7"/>
      <c r="B10395" s="105"/>
      <c r="C10395" s="77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7"/>
      <c r="B10396" s="105"/>
      <c r="C10396" s="77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7"/>
      <c r="B10397" s="105"/>
      <c r="C10397" s="77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7"/>
      <c r="B10398" s="105"/>
      <c r="C10398" s="77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7"/>
      <c r="B10399" s="105"/>
      <c r="C10399" s="77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7"/>
      <c r="B10400" s="105"/>
      <c r="C10400" s="77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7"/>
      <c r="B10401" s="105"/>
      <c r="C10401" s="77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7"/>
      <c r="B10402" s="105"/>
      <c r="C10402" s="77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7"/>
      <c r="B10403" s="105"/>
      <c r="C10403" s="77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7"/>
      <c r="B10404" s="105"/>
      <c r="C10404" s="77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7"/>
      <c r="B10405" s="105"/>
      <c r="C10405" s="77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7"/>
      <c r="B10406" s="105"/>
      <c r="C10406" s="77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7"/>
      <c r="B10407" s="105"/>
      <c r="C10407" s="77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7"/>
      <c r="B10408" s="105"/>
      <c r="C10408" s="77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7"/>
      <c r="B10409" s="105"/>
      <c r="C10409" s="77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7"/>
      <c r="B10410" s="105"/>
      <c r="C10410" s="77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7"/>
      <c r="B10411" s="105"/>
      <c r="C10411" s="77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7"/>
      <c r="B10412" s="105"/>
      <c r="C10412" s="77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7"/>
      <c r="B10413" s="105"/>
      <c r="C10413" s="77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7"/>
      <c r="B10414" s="105"/>
      <c r="C10414" s="77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7"/>
      <c r="B10415" s="105"/>
      <c r="C10415" s="77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7"/>
      <c r="B10416" s="105"/>
      <c r="C10416" s="77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7"/>
      <c r="B10417" s="105"/>
      <c r="C10417" s="77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7"/>
      <c r="B10418" s="105"/>
      <c r="C10418" s="77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7"/>
      <c r="B10419" s="105"/>
      <c r="C10419" s="77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7"/>
      <c r="B10420" s="105"/>
      <c r="C10420" s="77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7"/>
      <c r="B10421" s="105"/>
      <c r="C10421" s="77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7"/>
      <c r="B10422" s="105"/>
      <c r="C10422" s="77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7"/>
      <c r="B10423" s="105"/>
      <c r="C10423" s="77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7"/>
      <c r="B10424" s="105"/>
      <c r="C10424" s="77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7"/>
      <c r="B10425" s="105"/>
      <c r="C10425" s="77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7"/>
      <c r="B10426" s="105"/>
      <c r="C10426" s="77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7"/>
      <c r="B10427" s="105"/>
      <c r="C10427" s="77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7"/>
      <c r="B10428" s="105"/>
      <c r="C10428" s="77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7"/>
      <c r="B10429" s="105"/>
      <c r="C10429" s="77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7"/>
      <c r="B10430" s="105"/>
      <c r="C10430" s="77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7"/>
      <c r="B10431" s="105"/>
      <c r="C10431" s="77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7"/>
      <c r="B10432" s="105"/>
      <c r="C10432" s="77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7"/>
      <c r="B10433" s="105"/>
      <c r="C10433" s="77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7"/>
      <c r="B10434" s="105"/>
      <c r="C10434" s="77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7"/>
      <c r="B10435" s="105"/>
      <c r="C10435" s="77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7"/>
      <c r="B10436" s="105"/>
      <c r="C10436" s="77"/>
      <c r="D10436" s="78"/>
      <c r="E10436" s="12"/>
      <c r="F10436" s="79"/>
      <c r="G10436" s="78"/>
      <c r="H10436" s="80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7"/>
      <c r="B10437" s="105"/>
      <c r="C10437" s="77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7"/>
      <c r="B10438" s="105"/>
      <c r="C10438" s="77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7"/>
      <c r="B10439" s="105"/>
      <c r="C10439" s="77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7"/>
      <c r="B10440" s="105"/>
      <c r="C10440" s="77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7"/>
      <c r="B10441" s="105"/>
      <c r="C10441" s="77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7"/>
      <c r="B10442" s="105"/>
      <c r="C10442" s="77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7"/>
      <c r="B10443" s="105"/>
      <c r="C10443" s="77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7"/>
      <c r="B10444" s="105"/>
      <c r="C10444" s="77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7"/>
      <c r="B10445" s="105"/>
      <c r="C10445" s="77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7"/>
      <c r="B10446" s="105"/>
      <c r="C10446" s="77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7"/>
      <c r="B10447" s="105"/>
      <c r="C10447" s="77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7"/>
      <c r="B10448" s="105"/>
      <c r="C10448" s="77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7"/>
      <c r="B10449" s="105"/>
      <c r="C10449" s="77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7"/>
      <c r="B10450" s="105"/>
      <c r="C10450" s="77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7"/>
      <c r="B10451" s="105"/>
      <c r="C10451" s="77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7"/>
      <c r="B10452" s="105"/>
      <c r="C10452" s="77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7"/>
      <c r="B10453" s="105"/>
      <c r="C10453" s="77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7"/>
      <c r="B10454" s="105"/>
      <c r="C10454" s="77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7"/>
      <c r="B10455" s="105"/>
      <c r="C10455" s="77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7"/>
      <c r="B10456" s="105"/>
      <c r="C10456" s="77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7"/>
      <c r="B10457" s="105"/>
      <c r="C10457" s="77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7"/>
      <c r="B10458" s="105"/>
      <c r="C10458" s="77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7"/>
      <c r="B10459" s="105"/>
      <c r="C10459" s="77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7"/>
      <c r="B10460" s="105"/>
      <c r="C10460" s="77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7"/>
      <c r="B10461" s="105"/>
      <c r="C10461" s="77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7"/>
      <c r="B10462" s="105"/>
      <c r="C10462" s="77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7"/>
      <c r="B10463" s="105"/>
      <c r="C10463" s="77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7"/>
      <c r="B10464" s="105"/>
      <c r="C10464" s="77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7"/>
      <c r="B10465" s="105"/>
      <c r="C10465" s="77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7"/>
      <c r="B10466" s="105"/>
      <c r="C10466" s="77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7"/>
      <c r="B10467" s="105"/>
      <c r="C10467" s="77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7"/>
      <c r="B10468" s="105"/>
      <c r="C10468" s="77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7"/>
      <c r="B10469" s="105"/>
      <c r="C10469" s="77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7"/>
      <c r="B10470" s="105"/>
      <c r="C10470" s="77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7"/>
      <c r="B10471" s="105"/>
      <c r="C10471" s="77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7"/>
      <c r="B10472" s="105"/>
      <c r="C10472" s="77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7"/>
      <c r="B10473" s="105"/>
      <c r="C10473" s="77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7"/>
      <c r="B10474" s="105"/>
      <c r="C10474" s="77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7"/>
      <c r="B10475" s="105"/>
      <c r="C10475" s="77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7"/>
      <c r="B10476" s="105"/>
      <c r="C10476" s="77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7"/>
      <c r="B10477" s="105"/>
      <c r="C10477" s="77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7"/>
      <c r="B10478" s="105"/>
      <c r="C10478" s="77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7"/>
      <c r="B10479" s="105"/>
      <c r="C10479" s="77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7"/>
      <c r="B10480" s="105"/>
      <c r="C10480" s="77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7"/>
      <c r="B10481" s="105"/>
      <c r="C10481" s="77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7"/>
      <c r="B10482" s="105"/>
      <c r="C10482" s="77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7"/>
      <c r="B10483" s="105"/>
      <c r="C10483" s="77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7"/>
      <c r="B10484" s="105"/>
      <c r="C10484" s="77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7"/>
      <c r="B10485" s="105"/>
      <c r="C10485" s="77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7"/>
      <c r="B10486" s="105"/>
      <c r="C10486" s="77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7"/>
      <c r="B10487" s="105"/>
      <c r="C10487" s="77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7"/>
      <c r="B10488" s="105"/>
      <c r="C10488" s="77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7"/>
      <c r="B10489" s="105"/>
      <c r="C10489" s="77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7"/>
      <c r="B10490" s="105"/>
      <c r="C10490" s="77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7"/>
      <c r="B10491" s="105"/>
      <c r="C10491" s="77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7"/>
      <c r="B10492" s="105"/>
      <c r="C10492" s="77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7"/>
      <c r="B10493" s="105"/>
      <c r="C10493" s="77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7"/>
      <c r="B10494" s="105"/>
      <c r="C10494" s="77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7"/>
      <c r="B10495" s="105"/>
      <c r="C10495" s="77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7"/>
      <c r="B10496" s="105"/>
      <c r="C10496" s="77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7"/>
      <c r="B10497" s="105"/>
      <c r="C10497" s="77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7"/>
      <c r="B10498" s="105"/>
      <c r="C10498" s="77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7"/>
      <c r="B10499" s="105"/>
      <c r="C10499" s="77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7"/>
      <c r="B10500" s="105"/>
      <c r="C10500" s="77"/>
      <c r="D10500" s="78"/>
      <c r="E10500" s="12"/>
      <c r="F10500" s="79"/>
      <c r="G10500" s="78"/>
      <c r="H10500" s="80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7"/>
      <c r="B10501" s="105"/>
      <c r="C10501" s="77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7"/>
      <c r="B10502" s="105"/>
      <c r="C10502" s="77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7"/>
      <c r="B10503" s="105"/>
      <c r="C10503" s="77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7"/>
      <c r="B10504" s="105"/>
      <c r="C10504" s="77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7"/>
      <c r="B10505" s="105"/>
      <c r="C10505" s="77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7"/>
      <c r="B10506" s="105"/>
      <c r="C10506" s="77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7"/>
      <c r="B10507" s="105"/>
      <c r="C10507" s="77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7"/>
      <c r="B10508" s="105"/>
      <c r="C10508" s="77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7"/>
      <c r="B10509" s="105"/>
      <c r="C10509" s="77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7"/>
      <c r="B10510" s="105"/>
      <c r="C10510" s="77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7"/>
      <c r="B10511" s="105"/>
      <c r="C10511" s="77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7"/>
      <c r="B10512" s="105"/>
      <c r="C10512" s="77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7"/>
      <c r="B10513" s="105"/>
      <c r="C10513" s="77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7"/>
      <c r="B10514" s="105"/>
      <c r="C10514" s="77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7"/>
      <c r="B10515" s="105"/>
      <c r="C10515" s="77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7"/>
      <c r="B10516" s="105"/>
      <c r="C10516" s="77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7"/>
      <c r="B10517" s="105"/>
      <c r="C10517" s="77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7"/>
      <c r="B10518" s="105"/>
      <c r="C10518" s="77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7"/>
      <c r="B10519" s="105"/>
      <c r="C10519" s="77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7"/>
      <c r="B10520" s="105"/>
      <c r="C10520" s="77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7"/>
      <c r="B10521" s="105"/>
      <c r="C10521" s="77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7"/>
      <c r="B10522" s="105"/>
      <c r="C10522" s="77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7"/>
      <c r="B10523" s="105"/>
      <c r="C10523" s="77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7"/>
      <c r="B10524" s="105"/>
      <c r="C10524" s="77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7"/>
      <c r="B10525" s="105"/>
      <c r="C10525" s="77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7"/>
      <c r="B10526" s="105"/>
      <c r="C10526" s="77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7"/>
      <c r="B10527" s="105"/>
      <c r="C10527" s="77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7"/>
      <c r="B10528" s="105"/>
      <c r="C10528" s="77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7"/>
      <c r="B10529" s="105"/>
      <c r="C10529" s="77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7"/>
      <c r="B10530" s="105"/>
      <c r="C10530" s="77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7"/>
      <c r="B10531" s="105"/>
      <c r="C10531" s="77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7"/>
      <c r="B10532" s="105"/>
      <c r="C10532" s="77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7"/>
      <c r="B10533" s="105"/>
      <c r="C10533" s="77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7"/>
      <c r="B10534" s="105"/>
      <c r="C10534" s="77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7"/>
      <c r="B10535" s="105"/>
      <c r="C10535" s="77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7"/>
      <c r="B10536" s="105"/>
      <c r="C10536" s="77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7"/>
      <c r="B10537" s="105"/>
      <c r="C10537" s="77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7"/>
      <c r="B10538" s="105"/>
      <c r="C10538" s="77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7"/>
      <c r="B10539" s="105"/>
      <c r="C10539" s="77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7"/>
      <c r="B10540" s="105"/>
      <c r="C10540" s="77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7"/>
      <c r="B10541" s="105"/>
      <c r="C10541" s="77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7"/>
      <c r="B10542" s="105"/>
      <c r="C10542" s="77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7"/>
      <c r="B10543" s="105"/>
      <c r="C10543" s="77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7"/>
      <c r="B10544" s="105"/>
      <c r="C10544" s="77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7"/>
      <c r="B10545" s="105"/>
      <c r="C10545" s="77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7"/>
      <c r="B10546" s="105"/>
      <c r="C10546" s="77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7"/>
      <c r="B10547" s="105"/>
      <c r="C10547" s="77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7"/>
      <c r="B10548" s="105"/>
      <c r="C10548" s="77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7"/>
      <c r="B10549" s="105"/>
      <c r="C10549" s="77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7"/>
      <c r="B10550" s="105"/>
      <c r="C10550" s="77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7"/>
      <c r="B10551" s="105"/>
      <c r="C10551" s="77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7"/>
      <c r="B10552" s="105"/>
      <c r="C10552" s="77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7"/>
      <c r="B10553" s="105"/>
      <c r="C10553" s="77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7"/>
      <c r="B10554" s="105"/>
      <c r="C10554" s="77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7"/>
      <c r="B10555" s="105"/>
      <c r="C10555" s="77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7"/>
      <c r="B10556" s="105"/>
      <c r="C10556" s="77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7"/>
      <c r="B10557" s="105"/>
      <c r="C10557" s="77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7"/>
      <c r="B10558" s="105"/>
      <c r="C10558" s="77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7"/>
      <c r="B10559" s="105"/>
      <c r="C10559" s="77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7"/>
      <c r="B10560" s="105"/>
      <c r="C10560" s="77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7"/>
      <c r="B10561" s="105"/>
      <c r="C10561" s="77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7"/>
      <c r="B10562" s="105"/>
      <c r="C10562" s="77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7"/>
      <c r="B10563" s="105"/>
      <c r="C10563" s="77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7"/>
      <c r="B10564" s="105"/>
      <c r="C10564" s="77"/>
      <c r="D10564" s="78"/>
      <c r="E10564" s="12"/>
      <c r="F10564" s="79"/>
      <c r="G10564" s="78"/>
      <c r="H10564" s="80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7"/>
      <c r="B10565" s="105"/>
      <c r="C10565" s="77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7"/>
      <c r="B10566" s="105"/>
      <c r="C10566" s="77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7"/>
      <c r="B10567" s="105"/>
      <c r="C10567" s="77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7"/>
      <c r="B10568" s="105"/>
      <c r="C10568" s="77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7"/>
      <c r="B10569" s="105"/>
      <c r="C10569" s="77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7"/>
      <c r="B10570" s="105"/>
      <c r="C10570" s="77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7"/>
      <c r="B10571" s="105"/>
      <c r="C10571" s="77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7"/>
      <c r="B10572" s="105"/>
      <c r="C10572" s="77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7"/>
      <c r="B10573" s="105"/>
      <c r="C10573" s="77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7"/>
      <c r="B10574" s="105"/>
      <c r="C10574" s="77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7"/>
      <c r="B10575" s="105"/>
      <c r="C10575" s="77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7"/>
      <c r="B10576" s="105"/>
      <c r="C10576" s="77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7"/>
      <c r="B10577" s="105"/>
      <c r="C10577" s="77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7"/>
      <c r="B10578" s="105"/>
      <c r="C10578" s="77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7"/>
      <c r="B10579" s="105"/>
      <c r="C10579" s="77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7"/>
      <c r="B10580" s="105"/>
      <c r="C10580" s="77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7"/>
      <c r="B10581" s="105"/>
      <c r="C10581" s="77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7"/>
      <c r="B10582" s="105"/>
      <c r="C10582" s="77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7"/>
      <c r="B10583" s="105"/>
      <c r="C10583" s="77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7"/>
      <c r="B10584" s="105"/>
      <c r="C10584" s="77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7"/>
      <c r="B10585" s="105"/>
      <c r="C10585" s="77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7"/>
      <c r="B10586" s="105"/>
      <c r="C10586" s="77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7"/>
      <c r="B10587" s="105"/>
      <c r="C10587" s="77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7"/>
      <c r="B10588" s="105"/>
      <c r="C10588" s="77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7"/>
      <c r="B10589" s="105"/>
      <c r="C10589" s="77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7"/>
      <c r="B10590" s="105"/>
      <c r="C10590" s="77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7"/>
      <c r="B10591" s="105"/>
      <c r="C10591" s="77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7"/>
      <c r="B10592" s="105"/>
      <c r="C10592" s="77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7"/>
      <c r="B10593" s="105"/>
      <c r="C10593" s="77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7"/>
      <c r="B10594" s="105"/>
      <c r="C10594" s="77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7"/>
      <c r="B10595" s="105"/>
      <c r="C10595" s="77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7"/>
      <c r="B10596" s="105"/>
      <c r="C10596" s="77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7"/>
      <c r="B10597" s="105"/>
      <c r="C10597" s="77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7"/>
      <c r="B10598" s="105"/>
      <c r="C10598" s="77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7"/>
      <c r="B10599" s="105"/>
      <c r="C10599" s="77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7"/>
      <c r="B10600" s="105"/>
      <c r="C10600" s="77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7"/>
      <c r="B10601" s="105"/>
      <c r="C10601" s="77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7"/>
      <c r="B10602" s="105"/>
      <c r="C10602" s="77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7"/>
      <c r="B10603" s="105"/>
      <c r="C10603" s="77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7"/>
      <c r="B10604" s="105"/>
      <c r="C10604" s="77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7"/>
      <c r="B10605" s="105"/>
      <c r="C10605" s="77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7"/>
      <c r="B10606" s="105"/>
      <c r="C10606" s="77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7"/>
      <c r="B10607" s="105"/>
      <c r="C10607" s="77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7"/>
      <c r="B10608" s="105"/>
      <c r="C10608" s="77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7"/>
      <c r="B10609" s="105"/>
      <c r="C10609" s="77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7"/>
      <c r="B10610" s="105"/>
      <c r="C10610" s="77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7"/>
      <c r="B10611" s="105"/>
      <c r="C10611" s="77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7"/>
      <c r="B10612" s="105"/>
      <c r="C10612" s="77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7"/>
      <c r="B10613" s="105"/>
      <c r="C10613" s="77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7"/>
      <c r="B10614" s="105"/>
      <c r="C10614" s="77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7"/>
      <c r="B10615" s="105"/>
      <c r="C10615" s="77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7"/>
      <c r="B10616" s="105"/>
      <c r="C10616" s="77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7"/>
      <c r="B10617" s="105"/>
      <c r="C10617" s="77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7"/>
      <c r="B10618" s="105"/>
      <c r="C10618" s="77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7"/>
      <c r="B10619" s="105"/>
      <c r="C10619" s="77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7"/>
      <c r="B10620" s="105"/>
      <c r="C10620" s="77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7"/>
      <c r="B10621" s="105"/>
      <c r="C10621" s="77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7"/>
      <c r="B10622" s="105"/>
      <c r="C10622" s="77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7"/>
      <c r="B10623" s="105"/>
      <c r="C10623" s="77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7"/>
      <c r="B10624" s="105"/>
      <c r="C10624" s="77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7"/>
      <c r="B10625" s="105"/>
      <c r="C10625" s="77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7"/>
      <c r="B10626" s="105"/>
      <c r="C10626" s="77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7"/>
      <c r="B10627" s="105"/>
      <c r="C10627" s="77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7"/>
      <c r="B10628" s="105"/>
      <c r="C10628" s="77"/>
      <c r="D10628" s="78"/>
      <c r="E10628" s="12"/>
      <c r="F10628" s="79"/>
      <c r="G10628" s="78"/>
      <c r="H10628" s="80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7"/>
      <c r="B10629" s="105"/>
      <c r="C10629" s="77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7"/>
      <c r="B10630" s="105"/>
      <c r="C10630" s="77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7"/>
      <c r="B10631" s="105"/>
      <c r="C10631" s="77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7"/>
      <c r="B10632" s="105"/>
      <c r="C10632" s="77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7"/>
      <c r="B10633" s="105"/>
      <c r="C10633" s="77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7"/>
      <c r="B10634" s="105"/>
      <c r="C10634" s="77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7"/>
      <c r="B10635" s="105"/>
      <c r="C10635" s="77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7"/>
      <c r="B10636" s="105"/>
      <c r="C10636" s="77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7"/>
      <c r="B10637" s="105"/>
      <c r="C10637" s="77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7"/>
      <c r="B10638" s="105"/>
      <c r="C10638" s="77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7"/>
      <c r="B10639" s="105"/>
      <c r="C10639" s="77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7"/>
      <c r="B10640" s="105"/>
      <c r="C10640" s="77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7"/>
      <c r="B10641" s="105"/>
      <c r="C10641" s="77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7"/>
      <c r="B10642" s="105"/>
      <c r="C10642" s="77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7"/>
      <c r="B10643" s="105"/>
      <c r="C10643" s="77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7"/>
      <c r="B10644" s="105"/>
      <c r="C10644" s="77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7"/>
      <c r="B10645" s="105"/>
      <c r="C10645" s="77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7"/>
      <c r="B10646" s="105"/>
      <c r="C10646" s="77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7"/>
      <c r="B10647" s="105"/>
      <c r="C10647" s="77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7"/>
      <c r="B10648" s="105"/>
      <c r="C10648" s="77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7"/>
      <c r="B10649" s="105"/>
      <c r="C10649" s="77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7"/>
      <c r="B10650" s="105"/>
      <c r="C10650" s="77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7"/>
      <c r="B10651" s="105"/>
      <c r="C10651" s="77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7"/>
      <c r="B10652" s="105"/>
      <c r="C10652" s="77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7"/>
      <c r="B10653" s="105"/>
      <c r="C10653" s="77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7"/>
      <c r="B10654" s="105"/>
      <c r="C10654" s="77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7"/>
      <c r="B10655" s="105"/>
      <c r="C10655" s="77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7"/>
      <c r="B10656" s="105"/>
      <c r="C10656" s="77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7"/>
      <c r="B10657" s="105"/>
      <c r="C10657" s="77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7"/>
      <c r="B10658" s="105"/>
      <c r="C10658" s="77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7"/>
      <c r="B10659" s="105"/>
      <c r="C10659" s="77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7"/>
      <c r="B10660" s="105"/>
      <c r="C10660" s="77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7"/>
      <c r="B10661" s="105"/>
      <c r="C10661" s="77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7"/>
      <c r="B10662" s="105"/>
      <c r="C10662" s="77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7"/>
      <c r="B10663" s="105"/>
      <c r="C10663" s="77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7"/>
      <c r="B10664" s="105"/>
      <c r="C10664" s="77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7"/>
      <c r="B10665" s="105"/>
      <c r="C10665" s="77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7"/>
      <c r="B10666" s="105"/>
      <c r="C10666" s="77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7"/>
      <c r="B10667" s="105"/>
      <c r="C10667" s="77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7"/>
      <c r="B10668" s="105"/>
      <c r="C10668" s="77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7"/>
      <c r="B10669" s="105"/>
      <c r="C10669" s="77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7"/>
      <c r="B10670" s="105"/>
      <c r="C10670" s="77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7"/>
      <c r="B10671" s="105"/>
      <c r="C10671" s="77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7"/>
      <c r="B10672" s="105"/>
      <c r="C10672" s="77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7"/>
      <c r="B10673" s="105"/>
      <c r="C10673" s="77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7"/>
      <c r="B10674" s="105"/>
      <c r="C10674" s="77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7"/>
      <c r="B10675" s="105"/>
      <c r="C10675" s="77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7"/>
      <c r="B10676" s="105"/>
      <c r="C10676" s="77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7"/>
      <c r="B10677" s="105"/>
      <c r="C10677" s="77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7"/>
      <c r="B10678" s="105"/>
      <c r="C10678" s="77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7"/>
      <c r="B10679" s="105"/>
      <c r="C10679" s="77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7"/>
      <c r="B10680" s="105"/>
      <c r="C10680" s="77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7"/>
      <c r="B10681" s="105"/>
      <c r="C10681" s="77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7"/>
      <c r="B10682" s="105"/>
      <c r="C10682" s="77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7"/>
      <c r="B10683" s="105"/>
      <c r="C10683" s="77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7"/>
      <c r="B10684" s="105"/>
      <c r="C10684" s="77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7"/>
      <c r="B10685" s="105"/>
      <c r="C10685" s="77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7"/>
      <c r="B10686" s="105"/>
      <c r="C10686" s="77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7"/>
      <c r="B10687" s="105"/>
      <c r="C10687" s="77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7"/>
      <c r="B10688" s="105"/>
      <c r="C10688" s="77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7"/>
      <c r="B10689" s="105"/>
      <c r="C10689" s="77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7"/>
      <c r="B10690" s="105"/>
      <c r="C10690" s="77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7"/>
      <c r="B10691" s="105"/>
      <c r="C10691" s="77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7"/>
      <c r="B10692" s="105"/>
      <c r="C10692" s="77"/>
      <c r="D10692" s="78"/>
      <c r="E10692" s="12"/>
      <c r="F10692" s="79"/>
      <c r="G10692" s="78"/>
      <c r="H10692" s="80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7"/>
      <c r="B10693" s="105"/>
      <c r="C10693" s="77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7"/>
      <c r="B10694" s="105"/>
      <c r="C10694" s="77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7"/>
      <c r="B10695" s="105"/>
      <c r="C10695" s="77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7"/>
      <c r="B10696" s="105"/>
      <c r="C10696" s="77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7"/>
      <c r="B10697" s="105"/>
      <c r="C10697" s="77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7"/>
      <c r="B10698" s="105"/>
      <c r="C10698" s="77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7"/>
      <c r="B10699" s="105"/>
      <c r="C10699" s="77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7"/>
      <c r="B10700" s="105"/>
      <c r="C10700" s="77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7"/>
      <c r="B10701" s="105"/>
      <c r="C10701" s="77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7"/>
      <c r="B10702" s="105"/>
      <c r="C10702" s="77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7"/>
      <c r="B10703" s="105"/>
      <c r="C10703" s="77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7"/>
      <c r="B10704" s="105"/>
      <c r="C10704" s="77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7"/>
      <c r="B10705" s="105"/>
      <c r="C10705" s="77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7"/>
      <c r="B10706" s="105"/>
      <c r="C10706" s="77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7"/>
      <c r="B10707" s="105"/>
      <c r="C10707" s="77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7"/>
      <c r="B10708" s="105"/>
      <c r="C10708" s="77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7"/>
      <c r="B10709" s="105"/>
      <c r="C10709" s="77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7"/>
      <c r="B10710" s="105"/>
      <c r="C10710" s="77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7"/>
      <c r="B10711" s="105"/>
      <c r="C10711" s="77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7"/>
      <c r="B10712" s="105"/>
      <c r="C10712" s="77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7"/>
      <c r="B10713" s="105"/>
      <c r="C10713" s="77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7"/>
      <c r="B10714" s="105"/>
      <c r="C10714" s="77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7"/>
      <c r="B10715" s="105"/>
      <c r="C10715" s="77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7"/>
      <c r="B10716" s="105"/>
      <c r="C10716" s="77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7"/>
      <c r="B10717" s="105"/>
      <c r="C10717" s="77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7"/>
      <c r="B10718" s="105"/>
      <c r="C10718" s="77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7"/>
      <c r="B10719" s="105"/>
      <c r="C10719" s="77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7"/>
      <c r="B10720" s="105"/>
      <c r="C10720" s="77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7"/>
      <c r="B10721" s="105"/>
      <c r="C10721" s="77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7"/>
      <c r="B10722" s="105"/>
      <c r="C10722" s="77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7"/>
      <c r="B10723" s="105"/>
      <c r="C10723" s="77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7"/>
      <c r="B10724" s="105"/>
      <c r="C10724" s="77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7"/>
      <c r="B10725" s="105"/>
      <c r="C10725" s="77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7"/>
      <c r="B10726" s="105"/>
      <c r="C10726" s="77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7"/>
      <c r="B10727" s="105"/>
      <c r="C10727" s="77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7"/>
      <c r="B10728" s="105"/>
      <c r="C10728" s="77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7"/>
      <c r="B10729" s="105"/>
      <c r="C10729" s="77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7"/>
      <c r="B10730" s="105"/>
      <c r="C10730" s="77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7"/>
      <c r="B10731" s="105"/>
      <c r="C10731" s="77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7"/>
      <c r="B10732" s="105"/>
      <c r="C10732" s="77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7"/>
      <c r="B10733" s="105"/>
      <c r="C10733" s="77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7"/>
      <c r="B10734" s="105"/>
      <c r="C10734" s="77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7"/>
      <c r="B10735" s="105"/>
      <c r="C10735" s="77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7"/>
      <c r="B10736" s="105"/>
      <c r="C10736" s="77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7"/>
      <c r="B10737" s="105"/>
      <c r="C10737" s="77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7"/>
      <c r="B10738" s="105"/>
      <c r="C10738" s="77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7"/>
      <c r="B10739" s="105"/>
      <c r="C10739" s="77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7"/>
      <c r="B10740" s="105"/>
      <c r="C10740" s="77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7"/>
      <c r="B10741" s="105"/>
      <c r="C10741" s="77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7"/>
      <c r="B10742" s="105"/>
      <c r="C10742" s="77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7"/>
      <c r="B10743" s="105"/>
      <c r="C10743" s="77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7"/>
      <c r="B10744" s="105"/>
      <c r="C10744" s="77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7"/>
      <c r="B10745" s="105"/>
      <c r="C10745" s="77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7"/>
      <c r="B10746" s="105"/>
      <c r="C10746" s="77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7"/>
      <c r="B10747" s="105"/>
      <c r="C10747" s="77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7"/>
      <c r="B10748" s="105"/>
      <c r="C10748" s="77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7"/>
      <c r="B10749" s="105"/>
      <c r="C10749" s="77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7"/>
      <c r="B10750" s="105"/>
      <c r="C10750" s="77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7"/>
      <c r="B10751" s="105"/>
      <c r="C10751" s="77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7"/>
      <c r="B10752" s="105"/>
      <c r="C10752" s="77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7"/>
      <c r="B10753" s="105"/>
      <c r="C10753" s="77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7"/>
      <c r="B10754" s="105"/>
      <c r="C10754" s="77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7"/>
      <c r="B10755" s="105"/>
      <c r="C10755" s="77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7"/>
      <c r="B10756" s="105"/>
      <c r="C10756" s="77"/>
      <c r="D10756" s="78"/>
      <c r="E10756" s="12"/>
      <c r="F10756" s="79"/>
      <c r="G10756" s="78"/>
      <c r="H10756" s="80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7"/>
      <c r="B10757" s="105"/>
      <c r="C10757" s="77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7"/>
      <c r="B10758" s="105"/>
      <c r="C10758" s="77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7"/>
      <c r="B10759" s="105"/>
      <c r="C10759" s="77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7"/>
      <c r="B10760" s="105"/>
      <c r="C10760" s="77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7"/>
      <c r="B10761" s="105"/>
      <c r="C10761" s="77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7"/>
      <c r="B10762" s="105"/>
      <c r="C10762" s="77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7"/>
      <c r="B10763" s="105"/>
      <c r="C10763" s="77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7"/>
      <c r="B10764" s="105"/>
      <c r="C10764" s="77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7"/>
      <c r="B10765" s="105"/>
      <c r="C10765" s="77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7"/>
      <c r="B10766" s="105"/>
      <c r="C10766" s="77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7"/>
      <c r="B10767" s="105"/>
      <c r="C10767" s="77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7"/>
      <c r="B10768" s="105"/>
      <c r="C10768" s="77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7"/>
      <c r="B10769" s="105"/>
      <c r="C10769" s="77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7"/>
      <c r="B10770" s="105"/>
      <c r="C10770" s="77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7"/>
      <c r="B10771" s="105"/>
      <c r="C10771" s="77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7"/>
      <c r="B10772" s="105"/>
      <c r="C10772" s="77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7"/>
      <c r="B10773" s="105"/>
      <c r="C10773" s="77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7"/>
      <c r="B10774" s="105"/>
      <c r="C10774" s="77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7"/>
      <c r="B10775" s="105"/>
      <c r="C10775" s="77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7"/>
      <c r="B10776" s="105"/>
      <c r="C10776" s="77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7"/>
      <c r="B10777" s="105"/>
      <c r="C10777" s="77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7"/>
      <c r="B10778" s="105"/>
      <c r="C10778" s="77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7"/>
      <c r="B10779" s="105"/>
      <c r="C10779" s="77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7"/>
      <c r="B10780" s="105"/>
      <c r="C10780" s="77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7"/>
      <c r="B10781" s="105"/>
      <c r="C10781" s="77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7"/>
      <c r="B10782" s="105"/>
      <c r="C10782" s="77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7"/>
      <c r="B10783" s="105"/>
      <c r="C10783" s="77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7"/>
      <c r="B10784" s="105"/>
      <c r="C10784" s="77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7"/>
      <c r="B10785" s="105"/>
      <c r="C10785" s="77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7"/>
      <c r="B10786" s="105"/>
      <c r="C10786" s="77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7"/>
      <c r="B10787" s="105"/>
      <c r="C10787" s="77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7"/>
      <c r="B10788" s="105"/>
      <c r="C10788" s="77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7"/>
      <c r="B10789" s="105"/>
      <c r="C10789" s="77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7"/>
      <c r="B10790" s="105"/>
      <c r="C10790" s="77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7"/>
      <c r="B10791" s="105"/>
      <c r="C10791" s="77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7"/>
      <c r="B10792" s="105"/>
      <c r="C10792" s="77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7"/>
      <c r="B10793" s="105"/>
      <c r="C10793" s="77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7"/>
      <c r="B10794" s="105"/>
      <c r="C10794" s="77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7"/>
      <c r="B10795" s="105"/>
      <c r="C10795" s="77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7"/>
      <c r="B10796" s="105"/>
      <c r="C10796" s="77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7"/>
      <c r="B10797" s="105"/>
      <c r="C10797" s="77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7"/>
      <c r="B10798" s="105"/>
      <c r="C10798" s="77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7"/>
      <c r="B10799" s="105"/>
      <c r="C10799" s="77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7"/>
      <c r="B10800" s="105"/>
      <c r="C10800" s="77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7"/>
      <c r="B10801" s="105"/>
      <c r="C10801" s="77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7"/>
      <c r="B10802" s="105"/>
      <c r="C10802" s="77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7"/>
      <c r="B10803" s="105"/>
      <c r="C10803" s="77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7"/>
      <c r="B10804" s="105"/>
      <c r="C10804" s="77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7"/>
      <c r="B10805" s="105"/>
      <c r="C10805" s="77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7"/>
      <c r="B10806" s="105"/>
      <c r="C10806" s="77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7"/>
      <c r="B10807" s="105"/>
      <c r="C10807" s="77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7"/>
      <c r="B10808" s="105"/>
      <c r="C10808" s="77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7"/>
      <c r="B10809" s="105"/>
      <c r="C10809" s="77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7"/>
      <c r="B10810" s="105"/>
      <c r="C10810" s="77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7"/>
      <c r="B10811" s="105"/>
      <c r="C10811" s="77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7"/>
      <c r="B10812" s="105"/>
      <c r="C10812" s="77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7"/>
      <c r="B10813" s="105"/>
      <c r="C10813" s="77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7"/>
      <c r="B10814" s="105"/>
      <c r="C10814" s="77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7"/>
      <c r="B10815" s="105"/>
      <c r="C10815" s="77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7"/>
      <c r="B10816" s="105"/>
      <c r="C10816" s="77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7"/>
      <c r="B10817" s="105"/>
      <c r="C10817" s="77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7"/>
      <c r="B10818" s="105"/>
      <c r="C10818" s="77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7"/>
      <c r="B10819" s="105"/>
      <c r="C10819" s="77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7"/>
      <c r="B10820" s="105"/>
      <c r="C10820" s="77"/>
      <c r="D10820" s="78"/>
      <c r="E10820" s="12"/>
      <c r="F10820" s="79"/>
      <c r="G10820" s="78"/>
      <c r="H10820" s="80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7"/>
      <c r="B10821" s="105"/>
      <c r="C10821" s="77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7"/>
      <c r="B10822" s="105"/>
      <c r="C10822" s="77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7"/>
      <c r="B10823" s="105"/>
      <c r="C10823" s="77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7"/>
      <c r="B10824" s="105"/>
      <c r="C10824" s="77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7"/>
      <c r="B10825" s="105"/>
      <c r="C10825" s="77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7"/>
      <c r="B10826" s="105"/>
      <c r="C10826" s="77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7"/>
      <c r="B10827" s="105"/>
      <c r="C10827" s="77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7"/>
      <c r="B10828" s="105"/>
      <c r="C10828" s="77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7"/>
      <c r="B10829" s="105"/>
      <c r="C10829" s="77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7"/>
      <c r="B10830" s="105"/>
      <c r="C10830" s="77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7"/>
      <c r="B10831" s="105"/>
      <c r="C10831" s="77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7"/>
      <c r="B10832" s="105"/>
      <c r="C10832" s="77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7"/>
      <c r="B10833" s="105"/>
      <c r="C10833" s="77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7"/>
      <c r="B10834" s="105"/>
      <c r="C10834" s="77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7"/>
      <c r="B10835" s="105"/>
      <c r="C10835" s="77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7"/>
      <c r="B10836" s="105"/>
      <c r="C10836" s="77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7"/>
      <c r="B10837" s="105"/>
      <c r="C10837" s="77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7"/>
      <c r="B10838" s="105"/>
      <c r="C10838" s="77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7"/>
      <c r="B10839" s="105"/>
      <c r="C10839" s="77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7"/>
      <c r="B10840" s="105"/>
      <c r="C10840" s="77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7"/>
      <c r="B10841" s="105"/>
      <c r="C10841" s="77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7"/>
      <c r="B10842" s="105"/>
      <c r="C10842" s="77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7"/>
      <c r="B10843" s="105"/>
      <c r="C10843" s="77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7"/>
      <c r="B10844" s="105"/>
      <c r="C10844" s="77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7"/>
      <c r="B10845" s="105"/>
      <c r="C10845" s="77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7"/>
      <c r="B10846" s="105"/>
      <c r="C10846" s="77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7"/>
      <c r="B10847" s="105"/>
      <c r="C10847" s="77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7"/>
      <c r="B10848" s="105"/>
      <c r="C10848" s="77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7"/>
      <c r="B10849" s="105"/>
      <c r="C10849" s="77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7"/>
      <c r="B10850" s="105"/>
      <c r="C10850" s="77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7"/>
      <c r="B10851" s="105"/>
      <c r="C10851" s="77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7"/>
      <c r="B10852" s="105"/>
      <c r="C10852" s="77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7"/>
      <c r="B10853" s="105"/>
      <c r="C10853" s="77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7"/>
      <c r="B10854" s="105"/>
      <c r="C10854" s="77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7"/>
      <c r="B10855" s="105"/>
      <c r="C10855" s="77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7"/>
      <c r="B10856" s="105"/>
      <c r="C10856" s="77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7"/>
      <c r="B10857" s="105"/>
      <c r="C10857" s="77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7"/>
      <c r="B10858" s="105"/>
      <c r="C10858" s="77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7"/>
      <c r="B10859" s="105"/>
      <c r="C10859" s="77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7"/>
      <c r="B10860" s="105"/>
      <c r="C10860" s="77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7"/>
      <c r="B10861" s="105"/>
      <c r="C10861" s="77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7"/>
      <c r="B10862" s="105"/>
      <c r="C10862" s="77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7"/>
      <c r="B10863" s="105"/>
      <c r="C10863" s="77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7"/>
      <c r="B10864" s="105"/>
      <c r="C10864" s="77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7"/>
      <c r="B10865" s="105"/>
      <c r="C10865" s="77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7"/>
      <c r="B10866" s="105"/>
      <c r="C10866" s="77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7"/>
      <c r="B10867" s="105"/>
      <c r="C10867" s="77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7"/>
      <c r="B10868" s="105"/>
      <c r="C10868" s="77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7"/>
      <c r="B10869" s="105"/>
      <c r="C10869" s="77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7"/>
      <c r="B10870" s="105"/>
      <c r="C10870" s="77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7"/>
      <c r="B10871" s="105"/>
      <c r="C10871" s="77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7"/>
      <c r="B10872" s="105"/>
      <c r="C10872" s="77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7"/>
      <c r="B10873" s="105"/>
      <c r="C10873" s="77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7"/>
      <c r="B10874" s="105"/>
      <c r="C10874" s="77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7"/>
      <c r="B10875" s="105"/>
      <c r="C10875" s="77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7"/>
      <c r="B10876" s="105"/>
      <c r="C10876" s="77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7"/>
      <c r="B10877" s="105"/>
      <c r="C10877" s="77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7"/>
      <c r="B10878" s="105"/>
      <c r="C10878" s="77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7"/>
      <c r="B10879" s="105"/>
      <c r="C10879" s="77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7"/>
      <c r="B10880" s="105"/>
      <c r="C10880" s="77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7"/>
      <c r="B10881" s="105"/>
      <c r="C10881" s="77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7"/>
      <c r="B10882" s="105"/>
      <c r="C10882" s="77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7"/>
      <c r="B10883" s="105"/>
      <c r="C10883" s="77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7"/>
      <c r="B10884" s="105"/>
      <c r="C10884" s="77"/>
      <c r="D10884" s="78"/>
      <c r="E10884" s="12"/>
      <c r="F10884" s="79"/>
      <c r="G10884" s="78"/>
      <c r="H10884" s="80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7"/>
      <c r="B10885" s="105"/>
      <c r="C10885" s="77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7"/>
      <c r="B10886" s="105"/>
      <c r="C10886" s="77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7"/>
      <c r="B10887" s="105"/>
      <c r="C10887" s="77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7"/>
      <c r="B10888" s="105"/>
      <c r="C10888" s="77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7"/>
      <c r="B10889" s="105"/>
      <c r="C10889" s="77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7"/>
      <c r="B10890" s="105"/>
      <c r="C10890" s="77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7"/>
      <c r="B10891" s="105"/>
      <c r="C10891" s="77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7"/>
      <c r="B10892" s="105"/>
      <c r="C10892" s="77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7"/>
      <c r="B10893" s="105"/>
      <c r="C10893" s="77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7"/>
      <c r="B10894" s="105"/>
      <c r="C10894" s="77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7"/>
      <c r="B10895" s="105"/>
      <c r="C10895" s="77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7"/>
      <c r="B10896" s="105"/>
      <c r="C10896" s="77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7"/>
      <c r="B10897" s="105"/>
      <c r="C10897" s="77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7"/>
      <c r="B10898" s="105"/>
      <c r="C10898" s="77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7"/>
      <c r="B10899" s="105"/>
      <c r="C10899" s="77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7"/>
      <c r="B10900" s="105"/>
      <c r="C10900" s="77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7"/>
      <c r="B10901" s="105"/>
      <c r="C10901" s="77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7"/>
      <c r="B10902" s="105"/>
      <c r="C10902" s="77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7"/>
      <c r="B10903" s="105"/>
      <c r="C10903" s="77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7"/>
      <c r="B10904" s="105"/>
      <c r="C10904" s="77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7"/>
      <c r="B10905" s="105"/>
      <c r="C10905" s="77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7"/>
      <c r="B10906" s="105"/>
      <c r="C10906" s="77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7"/>
      <c r="B10907" s="105"/>
      <c r="C10907" s="77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7"/>
      <c r="B10908" s="105"/>
      <c r="C10908" s="77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7"/>
      <c r="B10909" s="105"/>
      <c r="C10909" s="77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7"/>
      <c r="B10910" s="105"/>
      <c r="C10910" s="77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7"/>
      <c r="B10911" s="105"/>
      <c r="C10911" s="77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7"/>
      <c r="B10912" s="105"/>
      <c r="C10912" s="77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7"/>
      <c r="B10913" s="105"/>
      <c r="C10913" s="77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7"/>
      <c r="B10914" s="105"/>
      <c r="C10914" s="77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7"/>
      <c r="B10915" s="105"/>
      <c r="C10915" s="77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7"/>
      <c r="B10916" s="105"/>
      <c r="C10916" s="77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7"/>
      <c r="B10917" s="105"/>
      <c r="C10917" s="77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7"/>
      <c r="B10918" s="105"/>
      <c r="C10918" s="77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7"/>
      <c r="B10919" s="105"/>
      <c r="C10919" s="77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7"/>
      <c r="B10920" s="105"/>
      <c r="C10920" s="77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7"/>
      <c r="B10921" s="105"/>
      <c r="C10921" s="77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7"/>
      <c r="B10922" s="105"/>
      <c r="C10922" s="77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7"/>
      <c r="B10923" s="105"/>
      <c r="C10923" s="77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7"/>
      <c r="B10924" s="105"/>
      <c r="C10924" s="77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7"/>
      <c r="B10925" s="105"/>
      <c r="C10925" s="77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7"/>
      <c r="B10926" s="105"/>
      <c r="C10926" s="77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7"/>
      <c r="B10927" s="105"/>
      <c r="C10927" s="77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7"/>
      <c r="B10928" s="105"/>
      <c r="C10928" s="77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7"/>
      <c r="B10929" s="105"/>
      <c r="C10929" s="77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7"/>
      <c r="B10930" s="105"/>
      <c r="C10930" s="77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7"/>
      <c r="B10931" s="105"/>
      <c r="C10931" s="77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7"/>
      <c r="B10932" s="105"/>
      <c r="C10932" s="77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7"/>
      <c r="B10933" s="105"/>
      <c r="C10933" s="77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7"/>
      <c r="B10934" s="105"/>
      <c r="C10934" s="77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7"/>
      <c r="B10935" s="105"/>
      <c r="C10935" s="77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7"/>
      <c r="B10936" s="105"/>
      <c r="C10936" s="77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7"/>
      <c r="B10937" s="105"/>
      <c r="C10937" s="77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7"/>
      <c r="B10938" s="105"/>
      <c r="C10938" s="77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7"/>
      <c r="B10939" s="105"/>
      <c r="C10939" s="77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7"/>
      <c r="B10940" s="105"/>
      <c r="C10940" s="77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7"/>
      <c r="B10941" s="105"/>
      <c r="C10941" s="77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7"/>
      <c r="B10942" s="105"/>
      <c r="C10942" s="77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7"/>
      <c r="B10943" s="105"/>
      <c r="C10943" s="77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7"/>
      <c r="B10944" s="105"/>
      <c r="C10944" s="77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7"/>
      <c r="B10945" s="105"/>
      <c r="C10945" s="77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7"/>
      <c r="B10946" s="105"/>
      <c r="C10946" s="77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7"/>
      <c r="B10947" s="105"/>
      <c r="C10947" s="77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7"/>
      <c r="B10948" s="105"/>
      <c r="C10948" s="77"/>
      <c r="D10948" s="78"/>
      <c r="E10948" s="12"/>
      <c r="F10948" s="79"/>
      <c r="G10948" s="78"/>
      <c r="H10948" s="80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7"/>
      <c r="B10949" s="105"/>
      <c r="C10949" s="77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7"/>
      <c r="B10950" s="105"/>
      <c r="C10950" s="77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7"/>
      <c r="B10951" s="105"/>
      <c r="C10951" s="77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7"/>
      <c r="B10952" s="105"/>
      <c r="C10952" s="77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7"/>
      <c r="B10953" s="105"/>
      <c r="C10953" s="77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7"/>
      <c r="B10954" s="105"/>
      <c r="C10954" s="77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7"/>
      <c r="B10955" s="105"/>
      <c r="C10955" s="77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7"/>
      <c r="B10956" s="105"/>
      <c r="C10956" s="77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7"/>
      <c r="B10957" s="105"/>
      <c r="C10957" s="77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7"/>
      <c r="B10958" s="105"/>
      <c r="C10958" s="77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7"/>
      <c r="B10959" s="105"/>
      <c r="C10959" s="77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7"/>
      <c r="B10960" s="105"/>
      <c r="C10960" s="77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7"/>
      <c r="B10961" s="105"/>
      <c r="C10961" s="77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7"/>
      <c r="B10962" s="105"/>
      <c r="C10962" s="77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7"/>
      <c r="B10963" s="105"/>
      <c r="C10963" s="77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7"/>
      <c r="B10964" s="105"/>
      <c r="C10964" s="77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7"/>
      <c r="B10965" s="105"/>
      <c r="C10965" s="77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7"/>
      <c r="B10966" s="105"/>
      <c r="C10966" s="77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7"/>
      <c r="B10967" s="105"/>
      <c r="C10967" s="77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7"/>
      <c r="B10968" s="105"/>
      <c r="C10968" s="77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7"/>
      <c r="B10969" s="105"/>
      <c r="C10969" s="77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7"/>
      <c r="B10970" s="105"/>
      <c r="C10970" s="77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7"/>
      <c r="B10971" s="105"/>
      <c r="C10971" s="77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7"/>
      <c r="B10972" s="105"/>
      <c r="C10972" s="77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7"/>
      <c r="B10973" s="105"/>
      <c r="C10973" s="77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7"/>
      <c r="B10974" s="105"/>
      <c r="C10974" s="77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7"/>
      <c r="B10975" s="105"/>
      <c r="C10975" s="77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7"/>
      <c r="B10976" s="105"/>
      <c r="C10976" s="77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7"/>
      <c r="B10977" s="105"/>
      <c r="C10977" s="77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7"/>
      <c r="B10978" s="105"/>
      <c r="C10978" s="77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7"/>
      <c r="B10979" s="105"/>
      <c r="C10979" s="77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7"/>
      <c r="B10980" s="105"/>
      <c r="C10980" s="77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7"/>
      <c r="B10981" s="105"/>
      <c r="C10981" s="77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7"/>
      <c r="B10982" s="105"/>
      <c r="C10982" s="77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7"/>
      <c r="B10983" s="105"/>
      <c r="C10983" s="77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7"/>
      <c r="B10984" s="105"/>
      <c r="C10984" s="77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7"/>
      <c r="B10985" s="105"/>
      <c r="C10985" s="77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7"/>
      <c r="B10986" s="105"/>
      <c r="C10986" s="77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7"/>
      <c r="B10987" s="105"/>
      <c r="C10987" s="77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7"/>
      <c r="B10988" s="105"/>
      <c r="C10988" s="77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7"/>
      <c r="B10989" s="105"/>
      <c r="C10989" s="77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7"/>
      <c r="B10990" s="105"/>
      <c r="C10990" s="77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7"/>
      <c r="B10991" s="105"/>
      <c r="C10991" s="77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7"/>
      <c r="B10992" s="105"/>
      <c r="C10992" s="77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7"/>
      <c r="B10993" s="105"/>
      <c r="C10993" s="77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7"/>
      <c r="B10994" s="105"/>
      <c r="C10994" s="77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7"/>
      <c r="B10995" s="105"/>
      <c r="C10995" s="77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7"/>
      <c r="B10996" s="105"/>
      <c r="C10996" s="77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7"/>
      <c r="B10997" s="105"/>
      <c r="C10997" s="77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7"/>
      <c r="B10998" s="105"/>
      <c r="C10998" s="77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7"/>
      <c r="B10999" s="105"/>
      <c r="C10999" s="77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7"/>
      <c r="B11000" s="105"/>
      <c r="C11000" s="77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7"/>
      <c r="B11001" s="105"/>
      <c r="C11001" s="77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7"/>
      <c r="B11002" s="105"/>
      <c r="C11002" s="77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7"/>
      <c r="B11003" s="105"/>
      <c r="C11003" s="77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7"/>
      <c r="B11004" s="105"/>
      <c r="C11004" s="77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7"/>
      <c r="B11005" s="105"/>
      <c r="C11005" s="77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7"/>
      <c r="B11006" s="105"/>
      <c r="C11006" s="77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7"/>
      <c r="B11007" s="105"/>
      <c r="C11007" s="77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7"/>
      <c r="B11008" s="105"/>
      <c r="C11008" s="77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7"/>
      <c r="B11009" s="105"/>
      <c r="C11009" s="77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7"/>
      <c r="B11010" s="105"/>
      <c r="C11010" s="77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7"/>
      <c r="B11011" s="105"/>
      <c r="C11011" s="77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7"/>
      <c r="B11012" s="105"/>
      <c r="C11012" s="77"/>
      <c r="D11012" s="78"/>
      <c r="E11012" s="12"/>
      <c r="F11012" s="79"/>
      <c r="G11012" s="78"/>
      <c r="H11012" s="80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7"/>
      <c r="B11013" s="105"/>
      <c r="C11013" s="77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7"/>
      <c r="B11014" s="105"/>
      <c r="C11014" s="77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7"/>
      <c r="B11015" s="105"/>
      <c r="C11015" s="77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7"/>
      <c r="B11016" s="105"/>
      <c r="C11016" s="77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7"/>
      <c r="B11017" s="105"/>
      <c r="C11017" s="77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7"/>
      <c r="B11018" s="105"/>
      <c r="C11018" s="77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7"/>
      <c r="B11019" s="105"/>
      <c r="C11019" s="77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7"/>
      <c r="B11020" s="105"/>
      <c r="C11020" s="77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7"/>
      <c r="B11021" s="105"/>
      <c r="C11021" s="77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7"/>
      <c r="B11022" s="105"/>
      <c r="C11022" s="77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7"/>
      <c r="B11023" s="105"/>
      <c r="C11023" s="77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7"/>
      <c r="B11024" s="105"/>
      <c r="C11024" s="77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7"/>
      <c r="B11025" s="105"/>
      <c r="C11025" s="77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7"/>
      <c r="B11026" s="105"/>
      <c r="C11026" s="77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7"/>
      <c r="B11027" s="105"/>
      <c r="C11027" s="77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7"/>
      <c r="B11028" s="105"/>
      <c r="C11028" s="77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7"/>
      <c r="B11029" s="105"/>
      <c r="C11029" s="77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7"/>
      <c r="B11030" s="105"/>
      <c r="C11030" s="77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7"/>
      <c r="B11031" s="105"/>
      <c r="C11031" s="77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7"/>
      <c r="B11032" s="105"/>
      <c r="C11032" s="77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7"/>
      <c r="B11033" s="105"/>
      <c r="C11033" s="77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7"/>
      <c r="B11034" s="105"/>
      <c r="C11034" s="77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7"/>
      <c r="B11035" s="105"/>
      <c r="C11035" s="77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7"/>
      <c r="B11036" s="105"/>
      <c r="C11036" s="77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7"/>
      <c r="B11037" s="105"/>
      <c r="C11037" s="77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7"/>
      <c r="B11038" s="105"/>
      <c r="C11038" s="77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7"/>
      <c r="B11039" s="105"/>
      <c r="C11039" s="77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7"/>
      <c r="B11040" s="105"/>
      <c r="C11040" s="77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7"/>
      <c r="B11041" s="105"/>
      <c r="C11041" s="77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7"/>
      <c r="B11042" s="105"/>
      <c r="C11042" s="77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7"/>
      <c r="B11043" s="105"/>
      <c r="C11043" s="77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7"/>
      <c r="B11044" s="105"/>
      <c r="C11044" s="77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7"/>
      <c r="B11045" s="105"/>
      <c r="C11045" s="77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7"/>
      <c r="B11046" s="105"/>
      <c r="C11046" s="77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7"/>
      <c r="B11047" s="105"/>
      <c r="C11047" s="77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7"/>
      <c r="B11048" s="105"/>
      <c r="C11048" s="77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7"/>
      <c r="B11049" s="105"/>
      <c r="C11049" s="77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7"/>
      <c r="B11050" s="105"/>
      <c r="C11050" s="77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7"/>
      <c r="B11051" s="105"/>
      <c r="C11051" s="77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7"/>
      <c r="B11052" s="105"/>
      <c r="C11052" s="77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7"/>
      <c r="B11053" s="105"/>
      <c r="C11053" s="77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7"/>
      <c r="B11054" s="105"/>
      <c r="C11054" s="77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7"/>
      <c r="B11055" s="105"/>
      <c r="C11055" s="77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7"/>
      <c r="B11056" s="105"/>
      <c r="C11056" s="77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7"/>
      <c r="B11057" s="105"/>
      <c r="C11057" s="77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7"/>
      <c r="B11058" s="105"/>
      <c r="C11058" s="77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7"/>
      <c r="B11059" s="105"/>
      <c r="C11059" s="77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7"/>
      <c r="B11060" s="105"/>
      <c r="C11060" s="77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7"/>
      <c r="B11061" s="105"/>
      <c r="C11061" s="77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7"/>
      <c r="B11062" s="105"/>
      <c r="C11062" s="77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7"/>
      <c r="B11063" s="105"/>
      <c r="C11063" s="77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7"/>
      <c r="B11064" s="105"/>
      <c r="C11064" s="77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7"/>
      <c r="B11065" s="105"/>
      <c r="C11065" s="77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7"/>
      <c r="B11066" s="105"/>
      <c r="C11066" s="77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7"/>
      <c r="B11067" s="105"/>
      <c r="C11067" s="77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7"/>
      <c r="B11068" s="105"/>
      <c r="C11068" s="77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7"/>
      <c r="B11069" s="105"/>
      <c r="C11069" s="77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7"/>
      <c r="B11070" s="105"/>
      <c r="C11070" s="77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7"/>
      <c r="B11071" s="105"/>
      <c r="C11071" s="77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7"/>
      <c r="B11072" s="105"/>
      <c r="C11072" s="77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7"/>
      <c r="B11073" s="105"/>
      <c r="C11073" s="77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7"/>
      <c r="B11074" s="105"/>
      <c r="C11074" s="77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7"/>
      <c r="B11075" s="105"/>
      <c r="C11075" s="77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7"/>
      <c r="B11076" s="105"/>
      <c r="C11076" s="77"/>
      <c r="D11076" s="78"/>
      <c r="E11076" s="12"/>
      <c r="F11076" s="79"/>
      <c r="G11076" s="78"/>
      <c r="H11076" s="80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7"/>
      <c r="B11077" s="105"/>
      <c r="C11077" s="77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7"/>
      <c r="B11078" s="105"/>
      <c r="C11078" s="77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7"/>
      <c r="B11079" s="105"/>
      <c r="C11079" s="77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7"/>
      <c r="B11080" s="105"/>
      <c r="C11080" s="77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7"/>
      <c r="B11081" s="105"/>
      <c r="C11081" s="77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7"/>
      <c r="B11082" s="105"/>
      <c r="C11082" s="77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7"/>
      <c r="B11083" s="105"/>
      <c r="C11083" s="77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7"/>
      <c r="B11084" s="105"/>
      <c r="C11084" s="77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7"/>
      <c r="B11085" s="105"/>
      <c r="C11085" s="77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7"/>
      <c r="B11086" s="105"/>
      <c r="C11086" s="77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7"/>
      <c r="B11087" s="105"/>
      <c r="C11087" s="77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7"/>
      <c r="B11088" s="105"/>
      <c r="C11088" s="77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7"/>
      <c r="B11089" s="105"/>
      <c r="C11089" s="77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7"/>
      <c r="B11090" s="105"/>
      <c r="C11090" s="77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7"/>
      <c r="B11091" s="105"/>
      <c r="C11091" s="77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7"/>
      <c r="B11092" s="105"/>
      <c r="C11092" s="77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7"/>
      <c r="B11093" s="105"/>
      <c r="C11093" s="77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7"/>
      <c r="B11094" s="105"/>
      <c r="C11094" s="77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7"/>
      <c r="B11095" s="105"/>
      <c r="C11095" s="77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7"/>
      <c r="B11096" s="105"/>
      <c r="C11096" s="77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7"/>
      <c r="B11097" s="105"/>
      <c r="C11097" s="77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7"/>
      <c r="B11098" s="105"/>
      <c r="C11098" s="77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7"/>
      <c r="B11099" s="105"/>
      <c r="C11099" s="77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7"/>
      <c r="B11100" s="105"/>
      <c r="C11100" s="77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7"/>
      <c r="B11101" s="105"/>
      <c r="C11101" s="77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7"/>
      <c r="B11102" s="105"/>
      <c r="C11102" s="77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7"/>
      <c r="B11103" s="105"/>
      <c r="C11103" s="77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7"/>
      <c r="B11104" s="105"/>
      <c r="C11104" s="77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7"/>
      <c r="B11105" s="105"/>
      <c r="C11105" s="77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7"/>
      <c r="B11106" s="105"/>
      <c r="C11106" s="77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7"/>
      <c r="B11107" s="105"/>
      <c r="C11107" s="77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7"/>
      <c r="B11108" s="105"/>
      <c r="C11108" s="77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7"/>
      <c r="B11109" s="105"/>
      <c r="C11109" s="77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7"/>
      <c r="B11110" s="105"/>
      <c r="C11110" s="77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7"/>
      <c r="B11111" s="105"/>
      <c r="C11111" s="77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7"/>
      <c r="B11112" s="105"/>
      <c r="C11112" s="77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7"/>
      <c r="B11113" s="105"/>
      <c r="C11113" s="77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7"/>
      <c r="B11114" s="105"/>
      <c r="C11114" s="77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7"/>
      <c r="B11115" s="105"/>
      <c r="C11115" s="77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7"/>
      <c r="B11116" s="105"/>
      <c r="C11116" s="77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7"/>
      <c r="B11117" s="105"/>
      <c r="C11117" s="77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7"/>
      <c r="B11118" s="105"/>
      <c r="C11118" s="77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7"/>
      <c r="B11119" s="105"/>
      <c r="C11119" s="77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7"/>
      <c r="B11120" s="105"/>
      <c r="C11120" s="77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7"/>
      <c r="B11121" s="105"/>
      <c r="C11121" s="77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7"/>
      <c r="B11122" s="105"/>
      <c r="C11122" s="77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7"/>
      <c r="B11123" s="105"/>
      <c r="C11123" s="77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7"/>
      <c r="B11124" s="105"/>
      <c r="C11124" s="77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7"/>
      <c r="B11125" s="105"/>
      <c r="C11125" s="77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7"/>
      <c r="B11126" s="105"/>
      <c r="C11126" s="77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7"/>
      <c r="B11127" s="105"/>
      <c r="C11127" s="77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7"/>
      <c r="B11128" s="105"/>
      <c r="C11128" s="77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7"/>
      <c r="B11129" s="105"/>
      <c r="C11129" s="77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7"/>
      <c r="B11130" s="105"/>
      <c r="C11130" s="77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7"/>
      <c r="B11131" s="105"/>
      <c r="C11131" s="77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7"/>
      <c r="B11132" s="105"/>
      <c r="C11132" s="77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7"/>
      <c r="B11133" s="105"/>
      <c r="C11133" s="77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7"/>
      <c r="B11134" s="105"/>
      <c r="C11134" s="77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7"/>
      <c r="B11135" s="105"/>
      <c r="C11135" s="77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7"/>
      <c r="B11136" s="105"/>
      <c r="C11136" s="77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7"/>
      <c r="B11137" s="105"/>
      <c r="C11137" s="77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7"/>
      <c r="B11138" s="105"/>
      <c r="C11138" s="77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7"/>
      <c r="B11139" s="105"/>
      <c r="C11139" s="77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7"/>
      <c r="B11140" s="105"/>
      <c r="C11140" s="77"/>
      <c r="D11140" s="78"/>
      <c r="E11140" s="12"/>
      <c r="F11140" s="79"/>
      <c r="G11140" s="78"/>
      <c r="H11140" s="80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7"/>
      <c r="B11141" s="105"/>
      <c r="C11141" s="77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7"/>
      <c r="B11142" s="105"/>
      <c r="C11142" s="77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7"/>
      <c r="B11143" s="105"/>
      <c r="C11143" s="77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7"/>
      <c r="B11144" s="105"/>
      <c r="C11144" s="77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7"/>
      <c r="B11145" s="105"/>
      <c r="C11145" s="77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7"/>
      <c r="B11146" s="105"/>
      <c r="C11146" s="77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7"/>
      <c r="B11147" s="105"/>
      <c r="C11147" s="77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7"/>
      <c r="B11148" s="105"/>
      <c r="C11148" s="77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7"/>
      <c r="B11149" s="105"/>
      <c r="C11149" s="77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7"/>
      <c r="B11150" s="105"/>
      <c r="C11150" s="77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7"/>
      <c r="B11151" s="105"/>
      <c r="C11151" s="77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7"/>
      <c r="B11152" s="105"/>
      <c r="C11152" s="77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7"/>
      <c r="B11153" s="105"/>
      <c r="C11153" s="77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7"/>
      <c r="B11154" s="105"/>
      <c r="C11154" s="77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7"/>
      <c r="B11155" s="105"/>
      <c r="C11155" s="77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7"/>
      <c r="B11156" s="105"/>
      <c r="C11156" s="77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7"/>
      <c r="B11157" s="105"/>
      <c r="C11157" s="77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7"/>
      <c r="B11158" s="105"/>
      <c r="C11158" s="77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7"/>
      <c r="B11159" s="105"/>
      <c r="C11159" s="77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7"/>
      <c r="B11160" s="105"/>
      <c r="C11160" s="77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7"/>
      <c r="B11161" s="105"/>
      <c r="C11161" s="77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7"/>
      <c r="B11162" s="105"/>
      <c r="C11162" s="77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7"/>
      <c r="B11163" s="105"/>
      <c r="C11163" s="77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7"/>
      <c r="B11164" s="105"/>
      <c r="C11164" s="77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7"/>
      <c r="B11165" s="105"/>
      <c r="C11165" s="77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7"/>
      <c r="B11166" s="105"/>
      <c r="C11166" s="77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7"/>
      <c r="B11167" s="105"/>
      <c r="C11167" s="77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7"/>
      <c r="B11168" s="105"/>
      <c r="C11168" s="77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7"/>
      <c r="B11169" s="105"/>
      <c r="C11169" s="77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7"/>
      <c r="B11170" s="105"/>
      <c r="C11170" s="77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7"/>
      <c r="B11171" s="105"/>
      <c r="C11171" s="77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7"/>
      <c r="B11172" s="105"/>
      <c r="C11172" s="77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7"/>
      <c r="B11173" s="105"/>
      <c r="C11173" s="77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7"/>
      <c r="B11174" s="105"/>
      <c r="C11174" s="77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7"/>
      <c r="B11175" s="105"/>
      <c r="C11175" s="77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7"/>
      <c r="B11176" s="105"/>
      <c r="C11176" s="77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7"/>
      <c r="B11177" s="105"/>
      <c r="C11177" s="77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7"/>
      <c r="B11178" s="105"/>
      <c r="C11178" s="77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7"/>
      <c r="B11179" s="105"/>
      <c r="C11179" s="77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7"/>
      <c r="B11180" s="105"/>
      <c r="C11180" s="77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7"/>
      <c r="B11181" s="105"/>
      <c r="C11181" s="77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7"/>
      <c r="B11182" s="105"/>
      <c r="C11182" s="77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7"/>
      <c r="B11183" s="105"/>
      <c r="C11183" s="77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7"/>
      <c r="B11184" s="105"/>
      <c r="C11184" s="77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7"/>
      <c r="B11185" s="105"/>
      <c r="C11185" s="77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7"/>
      <c r="B11186" s="105"/>
      <c r="C11186" s="77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7"/>
      <c r="B11187" s="105"/>
      <c r="C11187" s="77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7"/>
      <c r="B11188" s="105"/>
      <c r="C11188" s="77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7"/>
      <c r="B11189" s="105"/>
      <c r="C11189" s="77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7"/>
      <c r="B11190" s="105"/>
      <c r="C11190" s="77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7"/>
      <c r="B11191" s="105"/>
      <c r="C11191" s="77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7"/>
      <c r="B11192" s="105"/>
      <c r="C11192" s="77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7"/>
      <c r="B11193" s="105"/>
      <c r="C11193" s="77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7"/>
      <c r="B11194" s="105"/>
      <c r="C11194" s="77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7"/>
      <c r="B11195" s="105"/>
      <c r="C11195" s="77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7"/>
      <c r="B11196" s="105"/>
      <c r="C11196" s="77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7"/>
      <c r="B11197" s="105"/>
      <c r="C11197" s="77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7"/>
      <c r="B11198" s="105"/>
      <c r="C11198" s="77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7"/>
      <c r="B11199" s="105"/>
      <c r="C11199" s="77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7"/>
      <c r="B11200" s="105"/>
      <c r="C11200" s="77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7"/>
      <c r="B11201" s="105"/>
      <c r="C11201" s="77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7"/>
      <c r="B11202" s="105"/>
      <c r="C11202" s="77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7"/>
      <c r="B11203" s="105"/>
      <c r="C11203" s="77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7"/>
      <c r="B11204" s="105"/>
      <c r="C11204" s="77"/>
      <c r="D11204" s="78"/>
      <c r="E11204" s="12"/>
      <c r="F11204" s="79"/>
      <c r="G11204" s="78"/>
      <c r="H11204" s="80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7"/>
      <c r="B11205" s="105"/>
      <c r="C11205" s="77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7"/>
      <c r="B11206" s="105"/>
      <c r="C11206" s="77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7"/>
      <c r="B11207" s="105"/>
      <c r="C11207" s="77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7"/>
      <c r="B11208" s="105"/>
      <c r="C11208" s="77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7"/>
      <c r="B11209" s="105"/>
      <c r="C11209" s="77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7"/>
      <c r="B11210" s="105"/>
      <c r="C11210" s="77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7"/>
      <c r="B11211" s="105"/>
      <c r="C11211" s="77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7"/>
      <c r="B11212" s="105"/>
      <c r="C11212" s="77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7"/>
      <c r="B11213" s="105"/>
      <c r="C11213" s="77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7"/>
      <c r="B11214" s="105"/>
      <c r="C11214" s="77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7"/>
      <c r="B11215" s="105"/>
      <c r="C11215" s="77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7"/>
      <c r="B11216" s="105"/>
      <c r="C11216" s="77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7"/>
      <c r="B11217" s="105"/>
      <c r="C11217" s="77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7"/>
      <c r="B11218" s="105"/>
      <c r="C11218" s="77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7"/>
      <c r="B11219" s="105"/>
      <c r="C11219" s="77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7"/>
      <c r="B11220" s="105"/>
      <c r="C11220" s="77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7"/>
      <c r="B11221" s="105"/>
      <c r="C11221" s="77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7"/>
      <c r="B11222" s="105"/>
      <c r="C11222" s="77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7"/>
      <c r="B11223" s="105"/>
      <c r="C11223" s="77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7"/>
      <c r="B11224" s="105"/>
      <c r="C11224" s="77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7"/>
      <c r="B11225" s="105"/>
      <c r="C11225" s="77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7"/>
      <c r="B11226" s="105"/>
      <c r="C11226" s="77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7"/>
      <c r="B11227" s="105"/>
      <c r="C11227" s="77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7"/>
      <c r="B11228" s="105"/>
      <c r="C11228" s="77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7"/>
      <c r="B11229" s="105"/>
      <c r="C11229" s="77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7"/>
      <c r="B11230" s="105"/>
      <c r="C11230" s="77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7"/>
      <c r="B11231" s="105"/>
      <c r="C11231" s="77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7"/>
      <c r="B11232" s="105"/>
      <c r="C11232" s="77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7"/>
      <c r="B11233" s="105"/>
      <c r="C11233" s="77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7"/>
      <c r="B11234" s="105"/>
      <c r="C11234" s="77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7"/>
      <c r="B11235" s="105"/>
      <c r="C11235" s="77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7"/>
      <c r="B11236" s="105"/>
      <c r="C11236" s="77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7"/>
      <c r="B11237" s="105"/>
      <c r="C11237" s="77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7"/>
      <c r="B11238" s="105"/>
      <c r="C11238" s="77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7"/>
      <c r="B11239" s="105"/>
      <c r="C11239" s="77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7"/>
      <c r="B11240" s="105"/>
      <c r="C11240" s="77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7"/>
      <c r="B11241" s="105"/>
      <c r="C11241" s="77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7"/>
      <c r="B11242" s="105"/>
      <c r="C11242" s="77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7"/>
      <c r="B11243" s="105"/>
      <c r="C11243" s="77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7"/>
      <c r="B11244" s="105"/>
      <c r="C11244" s="77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7"/>
      <c r="B11245" s="105"/>
      <c r="C11245" s="77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7"/>
      <c r="B11246" s="105"/>
      <c r="C11246" s="77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7"/>
      <c r="B11247" s="105"/>
      <c r="C11247" s="77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7"/>
      <c r="B11248" s="105"/>
      <c r="C11248" s="77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7"/>
      <c r="B11249" s="105"/>
      <c r="C11249" s="77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7"/>
      <c r="B11250" s="105"/>
      <c r="C11250" s="77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7"/>
      <c r="B11251" s="105"/>
      <c r="C11251" s="77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7"/>
      <c r="B11252" s="105"/>
      <c r="C11252" s="77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7"/>
      <c r="B11253" s="105"/>
      <c r="C11253" s="77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7"/>
      <c r="B11254" s="105"/>
      <c r="C11254" s="77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7"/>
      <c r="B11255" s="105"/>
      <c r="C11255" s="77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7"/>
      <c r="B11256" s="105"/>
      <c r="C11256" s="77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7"/>
      <c r="B11257" s="105"/>
      <c r="C11257" s="77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7"/>
      <c r="B11258" s="105"/>
      <c r="C11258" s="77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7"/>
      <c r="B11259" s="105"/>
      <c r="C11259" s="77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7"/>
      <c r="B11260" s="105"/>
      <c r="C11260" s="77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7"/>
      <c r="B11261" s="105"/>
      <c r="C11261" s="77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7"/>
      <c r="B11262" s="105"/>
      <c r="C11262" s="77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7"/>
      <c r="B11263" s="105"/>
      <c r="C11263" s="77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7"/>
      <c r="B11264" s="105"/>
      <c r="C11264" s="77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7"/>
      <c r="B11265" s="105"/>
      <c r="C11265" s="77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7"/>
      <c r="B11266" s="105"/>
      <c r="C11266" s="77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7"/>
      <c r="B11267" s="105"/>
      <c r="C11267" s="77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7"/>
      <c r="B11268" s="105"/>
      <c r="C11268" s="77"/>
      <c r="D11268" s="78"/>
      <c r="E11268" s="12"/>
      <c r="F11268" s="79"/>
      <c r="G11268" s="78"/>
      <c r="H11268" s="80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7"/>
      <c r="B11269" s="105"/>
      <c r="C11269" s="77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7"/>
      <c r="B11270" s="105"/>
      <c r="C11270" s="77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7"/>
      <c r="B11271" s="105"/>
      <c r="C11271" s="77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7"/>
      <c r="B11272" s="105"/>
      <c r="C11272" s="77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7"/>
      <c r="B11273" s="105"/>
      <c r="C11273" s="77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7"/>
      <c r="B11274" s="105"/>
      <c r="C11274" s="77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7"/>
      <c r="B11275" s="105"/>
      <c r="C11275" s="77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7"/>
      <c r="B11276" s="105"/>
      <c r="C11276" s="77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7"/>
      <c r="B11277" s="105"/>
      <c r="C11277" s="77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7"/>
      <c r="B11278" s="105"/>
      <c r="C11278" s="77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7"/>
      <c r="B11279" s="105"/>
      <c r="C11279" s="77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7"/>
      <c r="B11280" s="105"/>
      <c r="C11280" s="77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7"/>
      <c r="B11281" s="105"/>
      <c r="C11281" s="77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7"/>
      <c r="B11282" s="105"/>
      <c r="C11282" s="77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7"/>
      <c r="B11283" s="105"/>
      <c r="C11283" s="77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7"/>
      <c r="B11284" s="105"/>
      <c r="C11284" s="77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7"/>
      <c r="B11285" s="105"/>
      <c r="C11285" s="77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7"/>
      <c r="B11286" s="105"/>
      <c r="C11286" s="77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7"/>
      <c r="B11287" s="105"/>
      <c r="C11287" s="77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7"/>
      <c r="B11288" s="105"/>
      <c r="C11288" s="77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7"/>
      <c r="B11289" s="105"/>
      <c r="C11289" s="77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7"/>
      <c r="B11290" s="105"/>
      <c r="C11290" s="77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7"/>
      <c r="B11291" s="105"/>
      <c r="C11291" s="77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7"/>
      <c r="B11292" s="105"/>
      <c r="C11292" s="77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7"/>
      <c r="B11293" s="105"/>
      <c r="C11293" s="77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7"/>
      <c r="B11294" s="105"/>
      <c r="C11294" s="77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7"/>
      <c r="B11295" s="105"/>
      <c r="C11295" s="77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7"/>
      <c r="B11296" s="105"/>
      <c r="C11296" s="77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7"/>
      <c r="B11297" s="105"/>
      <c r="C11297" s="77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7"/>
      <c r="B11298" s="105"/>
      <c r="C11298" s="77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7"/>
      <c r="B11299" s="105"/>
      <c r="C11299" s="77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7"/>
      <c r="B11300" s="105"/>
      <c r="C11300" s="77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7"/>
      <c r="B11301" s="105"/>
      <c r="C11301" s="77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7"/>
      <c r="B11302" s="105"/>
      <c r="C11302" s="77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7"/>
      <c r="B11303" s="105"/>
      <c r="C11303" s="77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7"/>
      <c r="B11304" s="105"/>
      <c r="C11304" s="77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7"/>
      <c r="B11305" s="105"/>
      <c r="C11305" s="77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7"/>
      <c r="B11306" s="105"/>
      <c r="C11306" s="77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7"/>
      <c r="B11307" s="105"/>
      <c r="C11307" s="77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7"/>
      <c r="B11308" s="105"/>
      <c r="C11308" s="77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7"/>
      <c r="B11309" s="105"/>
      <c r="C11309" s="77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7"/>
      <c r="B11310" s="105"/>
      <c r="C11310" s="77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7"/>
      <c r="B11311" s="105"/>
      <c r="C11311" s="77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7"/>
      <c r="B11312" s="105"/>
      <c r="C11312" s="77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7"/>
      <c r="B11313" s="105"/>
      <c r="C11313" s="77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7"/>
      <c r="B11314" s="105"/>
      <c r="C11314" s="77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7"/>
      <c r="B11315" s="105"/>
      <c r="C11315" s="77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7"/>
      <c r="B11316" s="105"/>
      <c r="C11316" s="77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7"/>
      <c r="B11317" s="105"/>
      <c r="C11317" s="77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7"/>
      <c r="B11318" s="105"/>
      <c r="C11318" s="77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7"/>
      <c r="B11319" s="105"/>
      <c r="C11319" s="77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7"/>
      <c r="B11320" s="105"/>
      <c r="C11320" s="77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7"/>
      <c r="B11321" s="105"/>
      <c r="C11321" s="77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7"/>
      <c r="B11322" s="105"/>
      <c r="C11322" s="77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7"/>
      <c r="B11323" s="105"/>
      <c r="C11323" s="77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7"/>
      <c r="B11324" s="105"/>
      <c r="C11324" s="77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7"/>
      <c r="B11325" s="105"/>
      <c r="C11325" s="77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7"/>
      <c r="B11326" s="105"/>
      <c r="C11326" s="77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7"/>
      <c r="B11327" s="105"/>
      <c r="C11327" s="77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7"/>
      <c r="B11328" s="105"/>
      <c r="C11328" s="77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7"/>
      <c r="B11329" s="105"/>
      <c r="C11329" s="77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7"/>
      <c r="B11330" s="105"/>
      <c r="C11330" s="77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7"/>
      <c r="B11331" s="105"/>
      <c r="C11331" s="77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7"/>
      <c r="B11332" s="105"/>
      <c r="C11332" s="77"/>
      <c r="D11332" s="78"/>
      <c r="E11332" s="12"/>
      <c r="F11332" s="79"/>
      <c r="G11332" s="78"/>
      <c r="H11332" s="80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7"/>
      <c r="B11333" s="105"/>
      <c r="C11333" s="77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7"/>
      <c r="B11334" s="105"/>
      <c r="C11334" s="77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7"/>
      <c r="B11335" s="105"/>
      <c r="C11335" s="77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7"/>
      <c r="B11336" s="105"/>
      <c r="C11336" s="77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7"/>
      <c r="B11337" s="105"/>
      <c r="C11337" s="77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7"/>
      <c r="B11338" s="105"/>
      <c r="C11338" s="77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7"/>
      <c r="B11339" s="105"/>
      <c r="C11339" s="77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7"/>
      <c r="B11340" s="105"/>
      <c r="C11340" s="77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7"/>
      <c r="B11341" s="105"/>
      <c r="C11341" s="77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7"/>
      <c r="B11342" s="105"/>
      <c r="C11342" s="77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7"/>
      <c r="B11343" s="105"/>
      <c r="C11343" s="77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7"/>
      <c r="B11344" s="105"/>
      <c r="C11344" s="77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7"/>
      <c r="B11345" s="105"/>
      <c r="C11345" s="77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7"/>
      <c r="B11346" s="105"/>
      <c r="C11346" s="77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7"/>
      <c r="B11347" s="105"/>
      <c r="C11347" s="77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7"/>
      <c r="B11348" s="105"/>
      <c r="C11348" s="77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7"/>
      <c r="B11349" s="105"/>
      <c r="C11349" s="77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7"/>
      <c r="B11350" s="105"/>
      <c r="C11350" s="77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7"/>
      <c r="B11351" s="105"/>
      <c r="C11351" s="77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7"/>
      <c r="B11352" s="105"/>
      <c r="C11352" s="77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7"/>
      <c r="B11353" s="105"/>
      <c r="C11353" s="77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7"/>
      <c r="B11354" s="105"/>
      <c r="C11354" s="77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7"/>
      <c r="B11355" s="105"/>
      <c r="C11355" s="77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7"/>
      <c r="B11356" s="105"/>
      <c r="C11356" s="77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7"/>
      <c r="B11357" s="105"/>
      <c r="C11357" s="77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7"/>
      <c r="B11358" s="105"/>
      <c r="C11358" s="77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7"/>
      <c r="B11359" s="105"/>
      <c r="C11359" s="77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7"/>
      <c r="B11360" s="105"/>
      <c r="C11360" s="77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7"/>
      <c r="B11361" s="105"/>
      <c r="C11361" s="77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7"/>
      <c r="B11362" s="105"/>
      <c r="C11362" s="77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7"/>
      <c r="B11363" s="105"/>
      <c r="C11363" s="77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7"/>
      <c r="B11364" s="105"/>
      <c r="C11364" s="77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7"/>
      <c r="B11365" s="105"/>
      <c r="C11365" s="77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7"/>
      <c r="B11366" s="105"/>
      <c r="C11366" s="77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7"/>
      <c r="B11367" s="105"/>
      <c r="C11367" s="77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7"/>
      <c r="B11368" s="105"/>
      <c r="C11368" s="77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7"/>
      <c r="B11369" s="105"/>
      <c r="C11369" s="77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7"/>
      <c r="B11370" s="105"/>
      <c r="C11370" s="77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7"/>
      <c r="B11371" s="105"/>
      <c r="C11371" s="77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7"/>
      <c r="B11372" s="105"/>
      <c r="C11372" s="77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7"/>
      <c r="B11373" s="105"/>
      <c r="C11373" s="77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7"/>
      <c r="B11374" s="105"/>
      <c r="C11374" s="77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7"/>
      <c r="B11375" s="105"/>
      <c r="C11375" s="77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7"/>
      <c r="B11376" s="105"/>
      <c r="C11376" s="77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7"/>
      <c r="B11377" s="105"/>
      <c r="C11377" s="77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7"/>
      <c r="B11378" s="105"/>
      <c r="C11378" s="77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7"/>
      <c r="B11379" s="105"/>
      <c r="C11379" s="77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7"/>
      <c r="B11380" s="105"/>
      <c r="C11380" s="77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7"/>
      <c r="B11381" s="105"/>
      <c r="C11381" s="77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7"/>
      <c r="B11382" s="105"/>
      <c r="C11382" s="77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7"/>
      <c r="B11383" s="105"/>
      <c r="C11383" s="77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7"/>
      <c r="B11384" s="105"/>
      <c r="C11384" s="77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7"/>
      <c r="B11385" s="105"/>
      <c r="C11385" s="77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7"/>
      <c r="B11386" s="105"/>
      <c r="C11386" s="77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7"/>
      <c r="B11387" s="105"/>
      <c r="C11387" s="77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7"/>
      <c r="B11388" s="105"/>
      <c r="C11388" s="77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7"/>
      <c r="B11389" s="105"/>
      <c r="C11389" s="77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7"/>
      <c r="B11390" s="105"/>
      <c r="C11390" s="77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7"/>
      <c r="B11391" s="105"/>
      <c r="C11391" s="77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7"/>
      <c r="B11392" s="105"/>
      <c r="C11392" s="77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7"/>
      <c r="B11393" s="105"/>
      <c r="C11393" s="77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7"/>
      <c r="B11394" s="105"/>
      <c r="C11394" s="77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7"/>
      <c r="B11395" s="105"/>
      <c r="C11395" s="77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7"/>
      <c r="B11396" s="105"/>
      <c r="C11396" s="77"/>
      <c r="D11396" s="78"/>
      <c r="E11396" s="12"/>
      <c r="F11396" s="79"/>
      <c r="G11396" s="78"/>
      <c r="H11396" s="80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7"/>
      <c r="B11397" s="105"/>
      <c r="C11397" s="77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7"/>
      <c r="B11398" s="105"/>
      <c r="C11398" s="77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7"/>
      <c r="B11399" s="105"/>
      <c r="C11399" s="77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7"/>
      <c r="B11400" s="105"/>
      <c r="C11400" s="77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7"/>
      <c r="B11401" s="105"/>
      <c r="C11401" s="77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7"/>
      <c r="B11402" s="105"/>
      <c r="C11402" s="77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7"/>
      <c r="B11403" s="105"/>
      <c r="C11403" s="77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7"/>
      <c r="B11404" s="105"/>
      <c r="C11404" s="77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7"/>
      <c r="B11405" s="105"/>
      <c r="C11405" s="77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7"/>
      <c r="B11406" s="105"/>
      <c r="C11406" s="77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7"/>
      <c r="B11407" s="105"/>
      <c r="C11407" s="77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7"/>
      <c r="B11408" s="105"/>
      <c r="C11408" s="77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7"/>
      <c r="B11409" s="105"/>
      <c r="C11409" s="77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7"/>
      <c r="B11410" s="105"/>
      <c r="C11410" s="77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7"/>
      <c r="B11411" s="105"/>
      <c r="C11411" s="77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7"/>
      <c r="B11412" s="105"/>
      <c r="C11412" s="77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7"/>
      <c r="B11413" s="105"/>
      <c r="C11413" s="77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7"/>
      <c r="B11414" s="105"/>
      <c r="C11414" s="77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7"/>
      <c r="B11415" s="105"/>
      <c r="C11415" s="77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7"/>
      <c r="B11416" s="105"/>
      <c r="C11416" s="77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7"/>
      <c r="B11417" s="105"/>
      <c r="C11417" s="77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7"/>
      <c r="B11418" s="105"/>
      <c r="C11418" s="77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7"/>
      <c r="B11419" s="105"/>
      <c r="C11419" s="77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7"/>
      <c r="B11420" s="105"/>
      <c r="C11420" s="77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7"/>
      <c r="B11421" s="105"/>
      <c r="C11421" s="77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7"/>
      <c r="B11422" s="105"/>
      <c r="C11422" s="77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7"/>
      <c r="B11423" s="105"/>
      <c r="C11423" s="77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7"/>
      <c r="B11424" s="105"/>
      <c r="C11424" s="77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7"/>
      <c r="B11425" s="105"/>
      <c r="C11425" s="77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7"/>
      <c r="B11426" s="105"/>
      <c r="C11426" s="77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7"/>
      <c r="B11427" s="105"/>
      <c r="C11427" s="77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7"/>
      <c r="B11428" s="105"/>
      <c r="C11428" s="77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7"/>
      <c r="B11429" s="105"/>
      <c r="C11429" s="77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7"/>
      <c r="B11430" s="105"/>
      <c r="C11430" s="77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7"/>
      <c r="B11431" s="105"/>
      <c r="C11431" s="77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7"/>
      <c r="B11432" s="105"/>
      <c r="C11432" s="77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7"/>
      <c r="B11433" s="105"/>
      <c r="C11433" s="77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7"/>
      <c r="B11434" s="105"/>
      <c r="C11434" s="77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7"/>
      <c r="B11435" s="105"/>
      <c r="C11435" s="77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7"/>
      <c r="B11436" s="105"/>
      <c r="C11436" s="77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7"/>
      <c r="B11437" s="105"/>
      <c r="C11437" s="77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7"/>
      <c r="B11438" s="105"/>
      <c r="C11438" s="77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7"/>
      <c r="B11439" s="105"/>
      <c r="C11439" s="77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7"/>
      <c r="B11440" s="105"/>
      <c r="C11440" s="77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7"/>
      <c r="B11441" s="105"/>
      <c r="C11441" s="77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7"/>
      <c r="B11442" s="105"/>
      <c r="C11442" s="77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7"/>
      <c r="B11443" s="105"/>
      <c r="C11443" s="77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7"/>
      <c r="B11444" s="105"/>
      <c r="C11444" s="77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7"/>
      <c r="B11445" s="105"/>
      <c r="C11445" s="77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7"/>
      <c r="B11446" s="105"/>
      <c r="C11446" s="77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7"/>
      <c r="B11447" s="105"/>
      <c r="C11447" s="77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7"/>
      <c r="B11448" s="105"/>
      <c r="C11448" s="77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7"/>
      <c r="B11449" s="105"/>
      <c r="C11449" s="77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7"/>
      <c r="B11450" s="105"/>
      <c r="C11450" s="77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7"/>
      <c r="B11451" s="105"/>
      <c r="C11451" s="77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7"/>
      <c r="B11452" s="105"/>
      <c r="C11452" s="77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7"/>
      <c r="B11453" s="105"/>
      <c r="C11453" s="77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7"/>
      <c r="B11454" s="105"/>
      <c r="C11454" s="77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7"/>
      <c r="B11455" s="105"/>
      <c r="C11455" s="77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7"/>
      <c r="B11456" s="105"/>
      <c r="C11456" s="77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7"/>
      <c r="B11457" s="105"/>
      <c r="C11457" s="77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7"/>
      <c r="B11458" s="105"/>
      <c r="C11458" s="77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7"/>
      <c r="B11459" s="105"/>
      <c r="C11459" s="77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7"/>
      <c r="B11460" s="105"/>
      <c r="C11460" s="77"/>
      <c r="D11460" s="78"/>
      <c r="E11460" s="12"/>
      <c r="F11460" s="79"/>
      <c r="G11460" s="78"/>
      <c r="H11460" s="80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7"/>
      <c r="B11461" s="105"/>
      <c r="C11461" s="77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7"/>
      <c r="B11462" s="105"/>
      <c r="C11462" s="77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7"/>
      <c r="B11463" s="105"/>
      <c r="C11463" s="77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7"/>
      <c r="B11464" s="105"/>
      <c r="C11464" s="77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7"/>
      <c r="B11465" s="105"/>
      <c r="C11465" s="77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7"/>
      <c r="B11466" s="105"/>
      <c r="C11466" s="77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7"/>
      <c r="B11467" s="105"/>
      <c r="C11467" s="77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7"/>
      <c r="B11468" s="105"/>
      <c r="C11468" s="77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7"/>
      <c r="B11469" s="105"/>
      <c r="C11469" s="77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7"/>
      <c r="B11470" s="105"/>
      <c r="C11470" s="77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7"/>
      <c r="B11471" s="105"/>
      <c r="C11471" s="77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7"/>
      <c r="B11472" s="105"/>
      <c r="C11472" s="77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7"/>
      <c r="B11473" s="105"/>
      <c r="C11473" s="77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7"/>
      <c r="B11474" s="105"/>
      <c r="C11474" s="77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7"/>
      <c r="B11475" s="105"/>
      <c r="C11475" s="77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7"/>
      <c r="B11476" s="105"/>
      <c r="C11476" s="77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7"/>
      <c r="B11477" s="105"/>
      <c r="C11477" s="77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7"/>
      <c r="B11478" s="105"/>
      <c r="C11478" s="77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7"/>
      <c r="B11479" s="105"/>
      <c r="C11479" s="77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7"/>
      <c r="B11480" s="105"/>
      <c r="C11480" s="77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7"/>
      <c r="B11481" s="105"/>
      <c r="C11481" s="77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7"/>
      <c r="B11482" s="105"/>
      <c r="C11482" s="77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7"/>
      <c r="B11483" s="105"/>
      <c r="C11483" s="77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7"/>
      <c r="B11484" s="105"/>
      <c r="C11484" s="77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7"/>
      <c r="B11485" s="105"/>
      <c r="C11485" s="77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7"/>
      <c r="B11486" s="105"/>
      <c r="C11486" s="77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7"/>
      <c r="B11487" s="105"/>
      <c r="C11487" s="77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7"/>
      <c r="B11488" s="105"/>
      <c r="C11488" s="77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7"/>
      <c r="B11489" s="105"/>
      <c r="C11489" s="77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7"/>
      <c r="B11490" s="105"/>
      <c r="C11490" s="77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7"/>
      <c r="B11491" s="105"/>
      <c r="C11491" s="77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7"/>
      <c r="B11492" s="105"/>
      <c r="C11492" s="77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7"/>
      <c r="B11493" s="105"/>
      <c r="C11493" s="77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7"/>
      <c r="B11494" s="105"/>
      <c r="C11494" s="77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7"/>
      <c r="B11495" s="105"/>
      <c r="C11495" s="77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7"/>
      <c r="B11496" s="105"/>
      <c r="C11496" s="77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7"/>
      <c r="B11497" s="105"/>
      <c r="C11497" s="77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7"/>
      <c r="B11498" s="105"/>
      <c r="C11498" s="77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7"/>
      <c r="B11499" s="105"/>
      <c r="C11499" s="77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7"/>
      <c r="B11500" s="105"/>
      <c r="C11500" s="77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7"/>
      <c r="B11501" s="105"/>
      <c r="C11501" s="77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7"/>
      <c r="B11502" s="105"/>
      <c r="C11502" s="77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7"/>
      <c r="B11503" s="105"/>
      <c r="C11503" s="77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7"/>
      <c r="B11504" s="105"/>
      <c r="C11504" s="77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7"/>
      <c r="B11505" s="105"/>
      <c r="C11505" s="77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7"/>
      <c r="B11506" s="105"/>
      <c r="C11506" s="77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7"/>
      <c r="B11507" s="105"/>
      <c r="C11507" s="77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7"/>
      <c r="B11508" s="105"/>
      <c r="C11508" s="77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7"/>
      <c r="B11509" s="105"/>
      <c r="C11509" s="77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7"/>
      <c r="B11510" s="105"/>
      <c r="C11510" s="77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7"/>
      <c r="B11511" s="105"/>
      <c r="C11511" s="77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7"/>
      <c r="B11512" s="105"/>
      <c r="C11512" s="77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7"/>
      <c r="B11513" s="105"/>
      <c r="C11513" s="77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7"/>
      <c r="B11514" s="105"/>
      <c r="C11514" s="77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7"/>
      <c r="B11515" s="105"/>
      <c r="C11515" s="77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7"/>
      <c r="B11516" s="105"/>
      <c r="C11516" s="77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7"/>
      <c r="B11517" s="105"/>
      <c r="C11517" s="77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7"/>
      <c r="B11518" s="105"/>
      <c r="C11518" s="77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7"/>
      <c r="B11519" s="105"/>
      <c r="C11519" s="77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7"/>
      <c r="B11520" s="105"/>
      <c r="C11520" s="77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7"/>
      <c r="B11521" s="105"/>
      <c r="C11521" s="77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7"/>
      <c r="B11522" s="105"/>
      <c r="C11522" s="77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7"/>
      <c r="B11523" s="105"/>
      <c r="C11523" s="77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7"/>
      <c r="B11524" s="105"/>
      <c r="C11524" s="77"/>
      <c r="D11524" s="78"/>
      <c r="E11524" s="12"/>
      <c r="F11524" s="79"/>
      <c r="G11524" s="78"/>
      <c r="H11524" s="80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7"/>
      <c r="B11525" s="105"/>
      <c r="C11525" s="77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7"/>
      <c r="B11526" s="105"/>
      <c r="C11526" s="77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7"/>
      <c r="B11527" s="105"/>
      <c r="C11527" s="77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7"/>
      <c r="B11528" s="105"/>
      <c r="C11528" s="77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7"/>
      <c r="B11529" s="105"/>
      <c r="C11529" s="77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7"/>
      <c r="B11530" s="105"/>
      <c r="C11530" s="77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7"/>
      <c r="B11531" s="105"/>
      <c r="C11531" s="77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7"/>
      <c r="B11532" s="105"/>
      <c r="C11532" s="77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7"/>
      <c r="B11533" s="105"/>
      <c r="C11533" s="77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7"/>
      <c r="B11534" s="105"/>
      <c r="C11534" s="77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7"/>
      <c r="B11535" s="105"/>
      <c r="C11535" s="77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7"/>
      <c r="B11536" s="105"/>
      <c r="C11536" s="77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7"/>
      <c r="B11537" s="105"/>
      <c r="C11537" s="77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7"/>
      <c r="B11538" s="105"/>
      <c r="C11538" s="77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7"/>
      <c r="B11539" s="105"/>
      <c r="C11539" s="77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7"/>
      <c r="B11540" s="105"/>
      <c r="C11540" s="77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7"/>
      <c r="B11541" s="105"/>
      <c r="C11541" s="77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7"/>
      <c r="B11542" s="105"/>
      <c r="C11542" s="77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7"/>
      <c r="B11543" s="105"/>
      <c r="C11543" s="77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7"/>
      <c r="B11544" s="105"/>
      <c r="C11544" s="77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7"/>
      <c r="B11545" s="105"/>
      <c r="C11545" s="77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7"/>
      <c r="B11546" s="105"/>
      <c r="C11546" s="77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7"/>
      <c r="B11547" s="105"/>
      <c r="C11547" s="77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7"/>
      <c r="B11548" s="105"/>
      <c r="C11548" s="77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7"/>
      <c r="B11549" s="105"/>
      <c r="C11549" s="77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7"/>
      <c r="B11550" s="105"/>
      <c r="C11550" s="77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7"/>
      <c r="B11551" s="105"/>
      <c r="C11551" s="77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7"/>
      <c r="B11552" s="105"/>
      <c r="C11552" s="77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7"/>
      <c r="B11553" s="105"/>
      <c r="C11553" s="77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7"/>
      <c r="B11554" s="105"/>
      <c r="C11554" s="77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7"/>
      <c r="B11555" s="105"/>
      <c r="C11555" s="77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7"/>
      <c r="B11556" s="105"/>
      <c r="C11556" s="77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7"/>
      <c r="B11557" s="105"/>
      <c r="C11557" s="77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7"/>
      <c r="B11558" s="105"/>
      <c r="C11558" s="77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7"/>
      <c r="B11559" s="105"/>
      <c r="C11559" s="77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7"/>
      <c r="B11560" s="105"/>
      <c r="C11560" s="77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7"/>
      <c r="B11561" s="105"/>
      <c r="C11561" s="77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7"/>
      <c r="B11562" s="105"/>
      <c r="C11562" s="77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7"/>
      <c r="B11563" s="105"/>
      <c r="C11563" s="77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7"/>
      <c r="B11564" s="105"/>
      <c r="C11564" s="77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7"/>
      <c r="B11565" s="105"/>
      <c r="C11565" s="77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7"/>
      <c r="B11566" s="105"/>
      <c r="C11566" s="77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7"/>
      <c r="B11567" s="105"/>
      <c r="C11567" s="77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7"/>
      <c r="B11568" s="105"/>
      <c r="C11568" s="77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7"/>
      <c r="B11569" s="105"/>
      <c r="C11569" s="77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7"/>
      <c r="B11570" s="105"/>
      <c r="C11570" s="77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7"/>
      <c r="B11571" s="105"/>
      <c r="C11571" s="77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7"/>
      <c r="B11572" s="105"/>
      <c r="C11572" s="77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7"/>
      <c r="B11573" s="105"/>
      <c r="C11573" s="77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7"/>
      <c r="B11574" s="105"/>
      <c r="C11574" s="77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7"/>
      <c r="B11575" s="105"/>
      <c r="C11575" s="77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7"/>
      <c r="B11576" s="105"/>
      <c r="C11576" s="77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7"/>
      <c r="B11577" s="105"/>
      <c r="C11577" s="77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7"/>
      <c r="B11578" s="105"/>
      <c r="C11578" s="77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7"/>
      <c r="B11579" s="105"/>
      <c r="C11579" s="77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7"/>
      <c r="B11580" s="105"/>
      <c r="C11580" s="77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7"/>
      <c r="B11581" s="105"/>
      <c r="C11581" s="77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7"/>
      <c r="B11582" s="105"/>
      <c r="C11582" s="77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7"/>
      <c r="B11583" s="105"/>
      <c r="C11583" s="77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7"/>
      <c r="B11584" s="105"/>
      <c r="C11584" s="77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7"/>
      <c r="B11585" s="105"/>
      <c r="C11585" s="77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7"/>
      <c r="B11586" s="105"/>
      <c r="C11586" s="77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7"/>
      <c r="B11587" s="105"/>
      <c r="C11587" s="77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7"/>
      <c r="B11588" s="105"/>
      <c r="C11588" s="77"/>
      <c r="D11588" s="78"/>
      <c r="E11588" s="12"/>
      <c r="F11588" s="79"/>
      <c r="G11588" s="78"/>
      <c r="H11588" s="80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7"/>
      <c r="B11589" s="105"/>
      <c r="C11589" s="77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7"/>
      <c r="B11590" s="105"/>
      <c r="C11590" s="77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7"/>
      <c r="B11591" s="105"/>
      <c r="C11591" s="77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7"/>
      <c r="B11592" s="105"/>
      <c r="C11592" s="77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7"/>
      <c r="B11593" s="105"/>
      <c r="C11593" s="77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7"/>
      <c r="B11594" s="105"/>
      <c r="C11594" s="77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7"/>
      <c r="B11595" s="105"/>
      <c r="C11595" s="77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7"/>
      <c r="B11596" s="105"/>
      <c r="C11596" s="77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7"/>
      <c r="B11597" s="105"/>
      <c r="C11597" s="77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7"/>
      <c r="B11598" s="105"/>
      <c r="C11598" s="77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7"/>
      <c r="B11599" s="105"/>
      <c r="C11599" s="77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7"/>
      <c r="B11600" s="105"/>
      <c r="C11600" s="77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7"/>
      <c r="B11601" s="105"/>
      <c r="C11601" s="77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7"/>
      <c r="B11602" s="105"/>
      <c r="C11602" s="77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7"/>
      <c r="B11603" s="105"/>
      <c r="C11603" s="77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7"/>
      <c r="B11604" s="105"/>
      <c r="C11604" s="77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7"/>
      <c r="B11605" s="105"/>
      <c r="C11605" s="77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7"/>
      <c r="B11606" s="105"/>
      <c r="C11606" s="77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7"/>
      <c r="B11607" s="105"/>
      <c r="C11607" s="77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7"/>
      <c r="B11608" s="105"/>
      <c r="C11608" s="77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7"/>
      <c r="B11609" s="105"/>
      <c r="C11609" s="77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7"/>
      <c r="B11610" s="105"/>
      <c r="C11610" s="77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7"/>
      <c r="B11611" s="105"/>
      <c r="C11611" s="77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7"/>
      <c r="B11612" s="105"/>
      <c r="C11612" s="77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7"/>
      <c r="B11613" s="105"/>
      <c r="C11613" s="77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7"/>
      <c r="B11614" s="105"/>
      <c r="C11614" s="77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7"/>
      <c r="B11615" s="105"/>
      <c r="C11615" s="77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7"/>
      <c r="B11616" s="105"/>
      <c r="C11616" s="77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7"/>
      <c r="B11617" s="105"/>
      <c r="C11617" s="77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7"/>
      <c r="B11618" s="105"/>
      <c r="C11618" s="77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7"/>
      <c r="B11619" s="105"/>
      <c r="C11619" s="77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7"/>
      <c r="B11620" s="105"/>
      <c r="C11620" s="77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7"/>
      <c r="B11621" s="105"/>
      <c r="C11621" s="77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7"/>
      <c r="B11622" s="105"/>
      <c r="C11622" s="77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7"/>
      <c r="B11623" s="105"/>
      <c r="C11623" s="77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7"/>
      <c r="B11624" s="105"/>
      <c r="C11624" s="77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7"/>
      <c r="B11625" s="105"/>
      <c r="C11625" s="77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7"/>
      <c r="B11626" s="105"/>
      <c r="C11626" s="77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7"/>
      <c r="B11627" s="105"/>
      <c r="C11627" s="77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7"/>
      <c r="B11628" s="105"/>
      <c r="C11628" s="77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7"/>
      <c r="B11629" s="105"/>
      <c r="C11629" s="77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7"/>
      <c r="B11630" s="105"/>
      <c r="C11630" s="77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7"/>
      <c r="B11631" s="105"/>
      <c r="C11631" s="77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7"/>
      <c r="B11632" s="105"/>
      <c r="C11632" s="77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7"/>
      <c r="B11633" s="105"/>
      <c r="C11633" s="77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7"/>
      <c r="B11634" s="105"/>
      <c r="C11634" s="77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7"/>
      <c r="B11635" s="105"/>
      <c r="C11635" s="77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7"/>
      <c r="B11636" s="105"/>
      <c r="C11636" s="77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7"/>
      <c r="B11637" s="105"/>
      <c r="C11637" s="77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7"/>
      <c r="B11638" s="105"/>
      <c r="C11638" s="77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7"/>
      <c r="B11639" s="105"/>
      <c r="C11639" s="77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7"/>
      <c r="B11640" s="105"/>
      <c r="C11640" s="77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7"/>
      <c r="B11641" s="105"/>
      <c r="C11641" s="77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7"/>
      <c r="B11642" s="105"/>
      <c r="C11642" s="77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7"/>
      <c r="B11643" s="105"/>
      <c r="C11643" s="77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7"/>
      <c r="B11644" s="105"/>
      <c r="C11644" s="77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7"/>
      <c r="B11645" s="105"/>
      <c r="C11645" s="77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7"/>
      <c r="B11646" s="105"/>
      <c r="C11646" s="77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7"/>
      <c r="B11647" s="105"/>
      <c r="C11647" s="77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7"/>
      <c r="B11648" s="105"/>
      <c r="C11648" s="77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7"/>
      <c r="B11649" s="105"/>
      <c r="C11649" s="77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7"/>
      <c r="B11650" s="105"/>
      <c r="C11650" s="77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7"/>
      <c r="B11651" s="105"/>
      <c r="C11651" s="77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7"/>
      <c r="B11652" s="105"/>
      <c r="C11652" s="77"/>
      <c r="D11652" s="78"/>
      <c r="E11652" s="12"/>
      <c r="F11652" s="79"/>
      <c r="G11652" s="78"/>
      <c r="H11652" s="80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7"/>
      <c r="B11653" s="105"/>
      <c r="C11653" s="77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7"/>
      <c r="B11654" s="105"/>
      <c r="C11654" s="77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7"/>
      <c r="B11655" s="105"/>
      <c r="C11655" s="77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7"/>
      <c r="B11656" s="105"/>
      <c r="C11656" s="77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7"/>
      <c r="B11657" s="105"/>
      <c r="C11657" s="77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7"/>
      <c r="B11658" s="105"/>
      <c r="C11658" s="77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7"/>
      <c r="B11659" s="105"/>
      <c r="C11659" s="77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7"/>
      <c r="B11660" s="105"/>
      <c r="C11660" s="77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7"/>
      <c r="B11661" s="105"/>
      <c r="C11661" s="77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7"/>
      <c r="B11662" s="105"/>
      <c r="C11662" s="77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7"/>
      <c r="B11663" s="105"/>
      <c r="C11663" s="77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7"/>
      <c r="B11664" s="105"/>
      <c r="C11664" s="77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7"/>
      <c r="B11665" s="105"/>
      <c r="C11665" s="77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7"/>
      <c r="B11666" s="105"/>
      <c r="C11666" s="77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7"/>
      <c r="B11667" s="105"/>
      <c r="C11667" s="77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7"/>
      <c r="B11668" s="105"/>
      <c r="C11668" s="77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7"/>
      <c r="B11669" s="105"/>
      <c r="C11669" s="77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7"/>
      <c r="B11670" s="105"/>
      <c r="C11670" s="77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7"/>
      <c r="B11671" s="105"/>
      <c r="C11671" s="77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7"/>
      <c r="B11672" s="105"/>
      <c r="C11672" s="77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7"/>
      <c r="B11673" s="105"/>
      <c r="C11673" s="77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7"/>
      <c r="B11674" s="105"/>
      <c r="C11674" s="77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7"/>
      <c r="B11675" s="105"/>
      <c r="C11675" s="77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7"/>
      <c r="B11676" s="105"/>
      <c r="C11676" s="77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7"/>
      <c r="B11677" s="105"/>
      <c r="C11677" s="77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7"/>
      <c r="B11678" s="105"/>
      <c r="C11678" s="77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7"/>
      <c r="B11679" s="105"/>
      <c r="C11679" s="77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7"/>
      <c r="B11680" s="105"/>
      <c r="C11680" s="77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7"/>
      <c r="B11681" s="105"/>
      <c r="C11681" s="77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7"/>
      <c r="B11682" s="105"/>
      <c r="C11682" s="77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7"/>
      <c r="B11683" s="105"/>
      <c r="C11683" s="77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7"/>
      <c r="B11684" s="105"/>
      <c r="C11684" s="77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7"/>
      <c r="B11685" s="105"/>
      <c r="C11685" s="77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7"/>
      <c r="B11686" s="105"/>
      <c r="C11686" s="77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7"/>
      <c r="B11687" s="105"/>
      <c r="C11687" s="77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7"/>
      <c r="B11688" s="105"/>
      <c r="C11688" s="77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7"/>
      <c r="B11689" s="105"/>
      <c r="C11689" s="77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7"/>
      <c r="B11690" s="105"/>
      <c r="C11690" s="77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7"/>
      <c r="B11691" s="105"/>
      <c r="C11691" s="77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7"/>
      <c r="B11692" s="105"/>
      <c r="C11692" s="77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7"/>
      <c r="B11693" s="105"/>
      <c r="C11693" s="77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7"/>
      <c r="B11694" s="105"/>
      <c r="C11694" s="77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7"/>
      <c r="B11695" s="105"/>
      <c r="C11695" s="77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7"/>
      <c r="B11696" s="105"/>
      <c r="C11696" s="77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7"/>
      <c r="B11697" s="105"/>
      <c r="C11697" s="77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7"/>
      <c r="B11698" s="105"/>
      <c r="C11698" s="77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7"/>
      <c r="B11699" s="105"/>
      <c r="C11699" s="77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7"/>
      <c r="B11700" s="105"/>
      <c r="C11700" s="77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7"/>
      <c r="B11701" s="105"/>
      <c r="C11701" s="77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7"/>
      <c r="B11702" s="105"/>
      <c r="C11702" s="77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7"/>
      <c r="B11703" s="105"/>
      <c r="C11703" s="77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7"/>
      <c r="B11704" s="105"/>
      <c r="C11704" s="77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7"/>
      <c r="B11705" s="105"/>
      <c r="C11705" s="77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7"/>
      <c r="B11706" s="105"/>
      <c r="C11706" s="77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7"/>
      <c r="B11707" s="105"/>
      <c r="C11707" s="77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7"/>
      <c r="B11708" s="105"/>
      <c r="C11708" s="77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7"/>
      <c r="B11709" s="105"/>
      <c r="C11709" s="77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7"/>
      <c r="B11710" s="105"/>
      <c r="C11710" s="77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7"/>
      <c r="B11711" s="105"/>
      <c r="C11711" s="77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7"/>
      <c r="B11712" s="105"/>
      <c r="C11712" s="77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7"/>
      <c r="B11713" s="105"/>
      <c r="C11713" s="77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7"/>
      <c r="B11714" s="105"/>
      <c r="C11714" s="77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7"/>
      <c r="B11715" s="105"/>
      <c r="C11715" s="77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7"/>
      <c r="B11716" s="105"/>
      <c r="C11716" s="77"/>
      <c r="D11716" s="78"/>
      <c r="E11716" s="12"/>
      <c r="F11716" s="79"/>
      <c r="G11716" s="78"/>
      <c r="H11716" s="80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7"/>
      <c r="B11717" s="105"/>
      <c r="C11717" s="77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7"/>
      <c r="B11718" s="105"/>
      <c r="C11718" s="77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7"/>
      <c r="B11719" s="105"/>
      <c r="C11719" s="77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7"/>
      <c r="B11720" s="105"/>
      <c r="C11720" s="77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7"/>
      <c r="B11721" s="105"/>
      <c r="C11721" s="77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7"/>
      <c r="B11722" s="105"/>
      <c r="C11722" s="77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7"/>
      <c r="B11723" s="105"/>
      <c r="C11723" s="77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7"/>
      <c r="B11724" s="105"/>
      <c r="C11724" s="77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7"/>
      <c r="B11725" s="105"/>
      <c r="C11725" s="77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7"/>
      <c r="B11726" s="105"/>
      <c r="C11726" s="77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7"/>
      <c r="B11727" s="105"/>
      <c r="C11727" s="77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7"/>
      <c r="B11728" s="105"/>
      <c r="C11728" s="77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7"/>
      <c r="B11729" s="105"/>
      <c r="C11729" s="77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7"/>
      <c r="B11730" s="105"/>
      <c r="C11730" s="77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7"/>
      <c r="B11731" s="105"/>
      <c r="C11731" s="77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7"/>
      <c r="B11732" s="105"/>
      <c r="C11732" s="77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7"/>
      <c r="B11733" s="105"/>
      <c r="C11733" s="77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7"/>
      <c r="B11734" s="105"/>
      <c r="C11734" s="77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7"/>
      <c r="B11735" s="105"/>
      <c r="C11735" s="77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7"/>
      <c r="B11736" s="105"/>
      <c r="C11736" s="77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7"/>
      <c r="B11737" s="105"/>
      <c r="C11737" s="77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7"/>
      <c r="B11738" s="105"/>
      <c r="C11738" s="77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7"/>
      <c r="B11739" s="105"/>
      <c r="C11739" s="77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7"/>
      <c r="B11740" s="105"/>
      <c r="C11740" s="77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7"/>
      <c r="B11741" s="105"/>
      <c r="C11741" s="77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7"/>
      <c r="B11742" s="105"/>
      <c r="C11742" s="77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7"/>
      <c r="B11743" s="105"/>
      <c r="C11743" s="77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7"/>
      <c r="B11744" s="105"/>
      <c r="C11744" s="77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7"/>
      <c r="B11745" s="105"/>
      <c r="C11745" s="77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7"/>
      <c r="B11746" s="105"/>
      <c r="C11746" s="77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7"/>
      <c r="B11747" s="105"/>
      <c r="C11747" s="77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7"/>
      <c r="B11748" s="105"/>
      <c r="C11748" s="77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7"/>
      <c r="B11749" s="105"/>
      <c r="C11749" s="77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7"/>
      <c r="B11750" s="105"/>
      <c r="C11750" s="77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7"/>
      <c r="B11751" s="105"/>
      <c r="C11751" s="77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7"/>
      <c r="B11752" s="105"/>
      <c r="C11752" s="77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7"/>
      <c r="B11753" s="105"/>
      <c r="C11753" s="77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7"/>
      <c r="B11754" s="105"/>
      <c r="C11754" s="77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7"/>
      <c r="B11755" s="105"/>
      <c r="C11755" s="77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7"/>
      <c r="B11756" s="105"/>
      <c r="C11756" s="77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7"/>
      <c r="B11757" s="105"/>
      <c r="C11757" s="77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7"/>
      <c r="B11758" s="105"/>
      <c r="C11758" s="77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7"/>
      <c r="B11759" s="105"/>
      <c r="C11759" s="77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7"/>
      <c r="B11760" s="105"/>
      <c r="C11760" s="77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7"/>
      <c r="B11761" s="105"/>
      <c r="C11761" s="77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7"/>
      <c r="B11762" s="105"/>
      <c r="C11762" s="77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7"/>
      <c r="B11763" s="105"/>
      <c r="C11763" s="77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7"/>
      <c r="B11764" s="105"/>
      <c r="C11764" s="77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7"/>
      <c r="B11765" s="105"/>
      <c r="C11765" s="77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7"/>
      <c r="B11766" s="105"/>
      <c r="C11766" s="77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7"/>
      <c r="B11767" s="105"/>
      <c r="C11767" s="77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7"/>
      <c r="B11768" s="105"/>
      <c r="C11768" s="77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7"/>
      <c r="B11769" s="105"/>
      <c r="C11769" s="77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7"/>
      <c r="B11770" s="105"/>
      <c r="C11770" s="77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7"/>
      <c r="B11771" s="105"/>
      <c r="C11771" s="77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7"/>
      <c r="B11772" s="105"/>
      <c r="C11772" s="77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7"/>
      <c r="B11773" s="105"/>
      <c r="C11773" s="77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7"/>
      <c r="B11774" s="105"/>
      <c r="C11774" s="77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7"/>
      <c r="B11775" s="105"/>
      <c r="C11775" s="77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7"/>
      <c r="B11776" s="105"/>
      <c r="C11776" s="77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7"/>
      <c r="B11777" s="105"/>
      <c r="C11777" s="77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7"/>
      <c r="B11778" s="105"/>
      <c r="C11778" s="77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7"/>
      <c r="B11779" s="105"/>
      <c r="C11779" s="77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7"/>
      <c r="B11780" s="105"/>
      <c r="C11780" s="77"/>
      <c r="D11780" s="78"/>
      <c r="E11780" s="12"/>
      <c r="F11780" s="79"/>
      <c r="G11780" s="78"/>
      <c r="H11780" s="80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7"/>
      <c r="B11781" s="105"/>
      <c r="C11781" s="77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7"/>
      <c r="B11782" s="105"/>
      <c r="C11782" s="77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7"/>
      <c r="B11783" s="105"/>
      <c r="C11783" s="77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7"/>
      <c r="B11784" s="105"/>
      <c r="C11784" s="77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7"/>
      <c r="B11785" s="105"/>
      <c r="C11785" s="77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7"/>
      <c r="B11786" s="105"/>
      <c r="C11786" s="77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7"/>
      <c r="B11787" s="105"/>
      <c r="C11787" s="77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7"/>
      <c r="B11788" s="105"/>
      <c r="C11788" s="77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7"/>
      <c r="B11789" s="105"/>
      <c r="C11789" s="77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7"/>
      <c r="B11790" s="105"/>
      <c r="C11790" s="77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7"/>
      <c r="B11791" s="105"/>
      <c r="C11791" s="77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7"/>
      <c r="B11792" s="105"/>
      <c r="C11792" s="77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7"/>
      <c r="B11793" s="105"/>
      <c r="C11793" s="77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7"/>
      <c r="B11794" s="105"/>
      <c r="C11794" s="77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7"/>
      <c r="B11795" s="105"/>
      <c r="C11795" s="77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7"/>
      <c r="B11796" s="105"/>
      <c r="C11796" s="77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7"/>
      <c r="B11797" s="105"/>
      <c r="C11797" s="77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7"/>
      <c r="B11798" s="105"/>
      <c r="C11798" s="77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7"/>
      <c r="B11799" s="105"/>
      <c r="C11799" s="77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7"/>
      <c r="B11800" s="105"/>
      <c r="C11800" s="77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7"/>
      <c r="B11801" s="105"/>
      <c r="C11801" s="77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7"/>
      <c r="B11802" s="105"/>
      <c r="C11802" s="77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7"/>
      <c r="B11803" s="105"/>
      <c r="C11803" s="77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7"/>
      <c r="B11804" s="105"/>
      <c r="C11804" s="77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7"/>
      <c r="B11805" s="105"/>
      <c r="C11805" s="77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7"/>
      <c r="B11806" s="105"/>
      <c r="C11806" s="77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7"/>
      <c r="B11807" s="105"/>
      <c r="C11807" s="77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7"/>
      <c r="B11808" s="105"/>
      <c r="C11808" s="77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7"/>
      <c r="B11809" s="105"/>
      <c r="C11809" s="77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7"/>
      <c r="B11810" s="105"/>
      <c r="C11810" s="77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7"/>
      <c r="B11811" s="105"/>
      <c r="C11811" s="77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7"/>
      <c r="B11812" s="105"/>
      <c r="C11812" s="77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7"/>
      <c r="B11813" s="105"/>
      <c r="C11813" s="77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7"/>
      <c r="B11814" s="105"/>
      <c r="C11814" s="77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7"/>
      <c r="B11815" s="105"/>
      <c r="C11815" s="77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7"/>
      <c r="B11816" s="105"/>
      <c r="C11816" s="77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7"/>
      <c r="B11817" s="105"/>
      <c r="C11817" s="77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7"/>
      <c r="B11818" s="105"/>
      <c r="C11818" s="77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7"/>
      <c r="B11819" s="105"/>
      <c r="C11819" s="77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7"/>
      <c r="B11820" s="105"/>
      <c r="C11820" s="77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7"/>
      <c r="B11821" s="105"/>
      <c r="C11821" s="77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7"/>
      <c r="B11822" s="105"/>
      <c r="C11822" s="77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7"/>
      <c r="B11823" s="105"/>
      <c r="C11823" s="77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7"/>
      <c r="B11824" s="105"/>
      <c r="C11824" s="77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7"/>
      <c r="B11825" s="105"/>
      <c r="C11825" s="77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7"/>
      <c r="B11826" s="105"/>
      <c r="C11826" s="77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7"/>
      <c r="B11827" s="105"/>
      <c r="C11827" s="77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7"/>
      <c r="B11828" s="105"/>
      <c r="C11828" s="77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7"/>
      <c r="B11829" s="105"/>
      <c r="C11829" s="77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7"/>
      <c r="B11830" s="105"/>
      <c r="C11830" s="77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7"/>
      <c r="B11831" s="105"/>
      <c r="C11831" s="77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7"/>
      <c r="B11832" s="105"/>
      <c r="C11832" s="77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7"/>
      <c r="B11833" s="105"/>
      <c r="C11833" s="77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7"/>
      <c r="B11834" s="105"/>
      <c r="C11834" s="77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7"/>
      <c r="B11835" s="105"/>
      <c r="C11835" s="77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7"/>
      <c r="B11836" s="105"/>
      <c r="C11836" s="77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7"/>
      <c r="B11837" s="105"/>
      <c r="C11837" s="77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7"/>
      <c r="B11838" s="105"/>
      <c r="C11838" s="77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7"/>
      <c r="B11839" s="105"/>
      <c r="C11839" s="77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7"/>
      <c r="B11840" s="105"/>
      <c r="C11840" s="77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7"/>
      <c r="B11841" s="105"/>
      <c r="C11841" s="77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7"/>
      <c r="B11842" s="105"/>
      <c r="C11842" s="77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7"/>
      <c r="B11843" s="105"/>
      <c r="C11843" s="77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7"/>
      <c r="B11844" s="105"/>
      <c r="C11844" s="77"/>
      <c r="D11844" s="78"/>
      <c r="E11844" s="12"/>
      <c r="F11844" s="79"/>
      <c r="G11844" s="78"/>
      <c r="H11844" s="80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7"/>
      <c r="B11845" s="105"/>
      <c r="C11845" s="77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7"/>
      <c r="B11846" s="105"/>
      <c r="C11846" s="77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7"/>
      <c r="B11847" s="105"/>
      <c r="C11847" s="77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7"/>
      <c r="B11848" s="105"/>
      <c r="C11848" s="77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7"/>
      <c r="B11849" s="105"/>
      <c r="C11849" s="77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7"/>
      <c r="B11850" s="105"/>
      <c r="C11850" s="77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7"/>
      <c r="B11851" s="105"/>
      <c r="C11851" s="77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7"/>
      <c r="B11852" s="105"/>
      <c r="C11852" s="77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7"/>
      <c r="B11853" s="105"/>
      <c r="C11853" s="77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7"/>
      <c r="B11854" s="105"/>
      <c r="C11854" s="77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7"/>
      <c r="B11855" s="105"/>
      <c r="C11855" s="77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7"/>
      <c r="B11856" s="105"/>
      <c r="C11856" s="77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7"/>
      <c r="B11857" s="105"/>
      <c r="C11857" s="77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7"/>
      <c r="B11858" s="105"/>
      <c r="C11858" s="77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7"/>
      <c r="B11859" s="105"/>
      <c r="C11859" s="77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7"/>
      <c r="B11860" s="105"/>
      <c r="C11860" s="77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7"/>
      <c r="B11861" s="105"/>
      <c r="C11861" s="77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7"/>
      <c r="B11862" s="105"/>
      <c r="C11862" s="77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7"/>
      <c r="B11863" s="105"/>
      <c r="C11863" s="77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7"/>
      <c r="B11864" s="105"/>
      <c r="C11864" s="77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7"/>
      <c r="B11865" s="105"/>
      <c r="C11865" s="77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7"/>
      <c r="B11866" s="105"/>
      <c r="C11866" s="77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7"/>
      <c r="B11867" s="105"/>
      <c r="C11867" s="77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7"/>
      <c r="B11868" s="105"/>
      <c r="C11868" s="77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7"/>
      <c r="B11869" s="105"/>
      <c r="C11869" s="77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7"/>
      <c r="B11870" s="105"/>
      <c r="C11870" s="77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7"/>
      <c r="B11871" s="105"/>
      <c r="C11871" s="77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7"/>
      <c r="B11872" s="105"/>
      <c r="C11872" s="77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7"/>
      <c r="B11873" s="105"/>
      <c r="C11873" s="77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7"/>
      <c r="B11874" s="105"/>
      <c r="C11874" s="77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7"/>
      <c r="B11875" s="105"/>
      <c r="C11875" s="77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7"/>
      <c r="B11876" s="105"/>
      <c r="C11876" s="77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7"/>
      <c r="B11877" s="105"/>
      <c r="C11877" s="77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7"/>
      <c r="B11878" s="105"/>
      <c r="C11878" s="77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7"/>
      <c r="B11879" s="105"/>
      <c r="C11879" s="77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7"/>
      <c r="B11880" s="105"/>
      <c r="C11880" s="77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7"/>
      <c r="B11881" s="105"/>
      <c r="C11881" s="77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7"/>
      <c r="B11882" s="105"/>
      <c r="C11882" s="77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7"/>
      <c r="B11883" s="105"/>
      <c r="C11883" s="77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7"/>
      <c r="B11884" s="105"/>
      <c r="C11884" s="77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7"/>
      <c r="B11885" s="105"/>
      <c r="C11885" s="77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7"/>
      <c r="B11886" s="105"/>
      <c r="C11886" s="77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7"/>
      <c r="B11887" s="105"/>
      <c r="C11887" s="77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7"/>
      <c r="B11888" s="105"/>
      <c r="C11888" s="77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7"/>
      <c r="B11889" s="105"/>
      <c r="C11889" s="77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7"/>
      <c r="B11890" s="105"/>
      <c r="C11890" s="77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7"/>
      <c r="B11891" s="105"/>
      <c r="C11891" s="77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7"/>
      <c r="B11892" s="105"/>
      <c r="C11892" s="77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7"/>
      <c r="B11893" s="105"/>
      <c r="C11893" s="77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7"/>
      <c r="B11894" s="105"/>
      <c r="C11894" s="77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7"/>
      <c r="B11895" s="105"/>
      <c r="C11895" s="77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7"/>
      <c r="B11896" s="105"/>
      <c r="C11896" s="77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7"/>
      <c r="B11897" s="105"/>
      <c r="C11897" s="77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7"/>
      <c r="B11898" s="105"/>
      <c r="C11898" s="77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7"/>
      <c r="B11899" s="105"/>
      <c r="C11899" s="77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7"/>
      <c r="B11900" s="105"/>
      <c r="C11900" s="77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7"/>
      <c r="B11901" s="105"/>
      <c r="C11901" s="77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7"/>
      <c r="B11902" s="105"/>
      <c r="C11902" s="77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7"/>
      <c r="B11903" s="105"/>
      <c r="C11903" s="77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7"/>
      <c r="B11904" s="105"/>
      <c r="C11904" s="77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7"/>
      <c r="B11905" s="105"/>
      <c r="C11905" s="77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7"/>
      <c r="B11906" s="105"/>
      <c r="C11906" s="77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7"/>
      <c r="B11907" s="105"/>
      <c r="C11907" s="77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7"/>
      <c r="B11908" s="105"/>
      <c r="C11908" s="77"/>
      <c r="D11908" s="78"/>
      <c r="E11908" s="12"/>
      <c r="F11908" s="79"/>
      <c r="G11908" s="78"/>
      <c r="H11908" s="80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7"/>
      <c r="B11909" s="105"/>
      <c r="C11909" s="77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7"/>
      <c r="B11910" s="105"/>
      <c r="C11910" s="77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7"/>
      <c r="B11911" s="105"/>
      <c r="C11911" s="77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7"/>
      <c r="B11912" s="105"/>
      <c r="C11912" s="77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7"/>
      <c r="B11913" s="105"/>
      <c r="C11913" s="77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7"/>
      <c r="B11914" s="105"/>
      <c r="C11914" s="77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7"/>
      <c r="B11915" s="105"/>
      <c r="C11915" s="77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7"/>
      <c r="B11916" s="105"/>
      <c r="C11916" s="77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7"/>
      <c r="B11917" s="105"/>
      <c r="C11917" s="77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7"/>
      <c r="B11918" s="105"/>
      <c r="C11918" s="77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7"/>
      <c r="B11919" s="105"/>
      <c r="C11919" s="77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7"/>
      <c r="B11920" s="105"/>
      <c r="C11920" s="77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7"/>
      <c r="B11921" s="105"/>
      <c r="C11921" s="77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7"/>
      <c r="B11922" s="105"/>
      <c r="C11922" s="77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7"/>
      <c r="B11923" s="105"/>
      <c r="C11923" s="77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7"/>
      <c r="B11924" s="105"/>
      <c r="C11924" s="77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7"/>
      <c r="B11925" s="105"/>
      <c r="C11925" s="77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7"/>
      <c r="B11926" s="105"/>
      <c r="C11926" s="77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7"/>
      <c r="B11927" s="105"/>
      <c r="C11927" s="77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7"/>
      <c r="B11928" s="105"/>
      <c r="C11928" s="77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7"/>
      <c r="B11929" s="105"/>
      <c r="C11929" s="77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7"/>
      <c r="B11930" s="105"/>
      <c r="C11930" s="77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7"/>
      <c r="B11931" s="105"/>
      <c r="C11931" s="77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7"/>
      <c r="B11932" s="105"/>
      <c r="C11932" s="77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7"/>
      <c r="B11933" s="105"/>
      <c r="C11933" s="77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7"/>
      <c r="B11934" s="105"/>
      <c r="C11934" s="77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7"/>
      <c r="B11935" s="105"/>
      <c r="C11935" s="77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7"/>
      <c r="B11936" s="105"/>
      <c r="C11936" s="77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7"/>
      <c r="B11937" s="105"/>
      <c r="C11937" s="77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7"/>
      <c r="B11938" s="105"/>
      <c r="C11938" s="77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7"/>
      <c r="B11939" s="105"/>
      <c r="C11939" s="77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7"/>
      <c r="B11940" s="105"/>
      <c r="C11940" s="77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7"/>
      <c r="B11941" s="105"/>
      <c r="C11941" s="77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7"/>
      <c r="B11942" s="105"/>
      <c r="C11942" s="77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7"/>
      <c r="B11943" s="105"/>
      <c r="C11943" s="77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7"/>
      <c r="B11944" s="105"/>
      <c r="C11944" s="77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7"/>
      <c r="B11945" s="105"/>
      <c r="C11945" s="77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7"/>
      <c r="B11946" s="105"/>
      <c r="C11946" s="77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7"/>
      <c r="B11947" s="105"/>
      <c r="C11947" s="77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7"/>
      <c r="B11948" s="105"/>
      <c r="C11948" s="77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7"/>
      <c r="B11949" s="105"/>
      <c r="C11949" s="77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7"/>
      <c r="B11950" s="105"/>
      <c r="C11950" s="77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7"/>
      <c r="B11951" s="105"/>
      <c r="C11951" s="77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7"/>
      <c r="B11952" s="105"/>
      <c r="C11952" s="77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7"/>
      <c r="B11953" s="105"/>
      <c r="C11953" s="77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7"/>
      <c r="B11954" s="105"/>
      <c r="C11954" s="77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7"/>
      <c r="B11955" s="105"/>
      <c r="C11955" s="77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7"/>
      <c r="B11956" s="105"/>
      <c r="C11956" s="77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7"/>
      <c r="B11957" s="105"/>
      <c r="C11957" s="77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7"/>
      <c r="B11958" s="105"/>
      <c r="C11958" s="77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7"/>
      <c r="B11959" s="105"/>
      <c r="C11959" s="77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7"/>
      <c r="B11960" s="105"/>
      <c r="C11960" s="77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7"/>
      <c r="B11961" s="105"/>
      <c r="C11961" s="77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7"/>
      <c r="B11962" s="105"/>
      <c r="C11962" s="77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7"/>
      <c r="B11963" s="105"/>
      <c r="C11963" s="77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7"/>
      <c r="B11964" s="105"/>
      <c r="C11964" s="77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7"/>
      <c r="B11965" s="105"/>
      <c r="C11965" s="77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7"/>
      <c r="B11966" s="105"/>
      <c r="C11966" s="77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7"/>
      <c r="B11967" s="105"/>
      <c r="C11967" s="77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7"/>
      <c r="B11968" s="105"/>
      <c r="C11968" s="77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7"/>
      <c r="B11969" s="105"/>
      <c r="C11969" s="77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7"/>
      <c r="B11970" s="105"/>
      <c r="C11970" s="77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7"/>
      <c r="B11971" s="105"/>
      <c r="C11971" s="77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7"/>
      <c r="B11972" s="105"/>
      <c r="C11972" s="77"/>
      <c r="D11972" s="78"/>
      <c r="E11972" s="12"/>
      <c r="F11972" s="79"/>
      <c r="G11972" s="78"/>
      <c r="H11972" s="80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7"/>
      <c r="B11973" s="105"/>
      <c r="C11973" s="77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7"/>
      <c r="B11974" s="105"/>
      <c r="C11974" s="77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7"/>
      <c r="B11975" s="105"/>
      <c r="C11975" s="77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7"/>
      <c r="B11976" s="105"/>
      <c r="C11976" s="77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7"/>
      <c r="B11977" s="105"/>
      <c r="C11977" s="77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7"/>
      <c r="B11978" s="105"/>
      <c r="C11978" s="77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7"/>
      <c r="B11979" s="105"/>
      <c r="C11979" s="77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7"/>
      <c r="B11980" s="105"/>
      <c r="C11980" s="77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7"/>
      <c r="B11981" s="105"/>
      <c r="C11981" s="77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7"/>
      <c r="B11982" s="105"/>
      <c r="C11982" s="77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7"/>
      <c r="B11983" s="105"/>
      <c r="C11983" s="77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7"/>
      <c r="B11984" s="105"/>
      <c r="C11984" s="77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7"/>
      <c r="B11985" s="105"/>
      <c r="C11985" s="77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7"/>
      <c r="B11986" s="105"/>
      <c r="C11986" s="77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7"/>
      <c r="B11987" s="105"/>
      <c r="C11987" s="77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7"/>
      <c r="B11988" s="105"/>
      <c r="C11988" s="77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7"/>
      <c r="B11989" s="105"/>
      <c r="C11989" s="77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7"/>
      <c r="B11990" s="105"/>
      <c r="C11990" s="77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7"/>
      <c r="B11991" s="105"/>
      <c r="C11991" s="77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7"/>
      <c r="B11992" s="105"/>
      <c r="C11992" s="77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7"/>
      <c r="B11993" s="105"/>
      <c r="C11993" s="77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7"/>
      <c r="B11994" s="105"/>
      <c r="C11994" s="77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7"/>
      <c r="B11995" s="105"/>
      <c r="C11995" s="77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7"/>
      <c r="B11996" s="105"/>
      <c r="C11996" s="77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7"/>
      <c r="B11997" s="105"/>
      <c r="C11997" s="77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7"/>
      <c r="B11998" s="105"/>
      <c r="C11998" s="77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7"/>
      <c r="B11999" s="105"/>
      <c r="C11999" s="77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7"/>
      <c r="B12000" s="105"/>
      <c r="C12000" s="77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7"/>
      <c r="B12001" s="105"/>
      <c r="C12001" s="77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7"/>
      <c r="B12002" s="105"/>
      <c r="C12002" s="77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7"/>
      <c r="B12003" s="105"/>
      <c r="C12003" s="77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7"/>
      <c r="B12004" s="105"/>
      <c r="C12004" s="77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7"/>
      <c r="B12005" s="105"/>
      <c r="C12005" s="77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7"/>
      <c r="B12006" s="105"/>
      <c r="C12006" s="77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7"/>
      <c r="B12007" s="105"/>
      <c r="C12007" s="77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7"/>
      <c r="B12008" s="105"/>
      <c r="C12008" s="77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7"/>
      <c r="B12009" s="105"/>
      <c r="C12009" s="77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7"/>
      <c r="B12010" s="105"/>
      <c r="C12010" s="77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7"/>
      <c r="B12011" s="105"/>
      <c r="C12011" s="77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7"/>
      <c r="B12012" s="105"/>
      <c r="C12012" s="77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7"/>
      <c r="B12013" s="105"/>
      <c r="C12013" s="77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7"/>
      <c r="B12014" s="105"/>
      <c r="C12014" s="77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7"/>
      <c r="B12015" s="105"/>
      <c r="C12015" s="77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7"/>
      <c r="B12016" s="105"/>
      <c r="C12016" s="77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7"/>
      <c r="B12017" s="105"/>
      <c r="C12017" s="77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7"/>
      <c r="B12018" s="105"/>
      <c r="C12018" s="77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7"/>
      <c r="B12019" s="105"/>
      <c r="C12019" s="77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7"/>
      <c r="B12020" s="105"/>
      <c r="C12020" s="77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7"/>
      <c r="B12021" s="105"/>
      <c r="C12021" s="77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7"/>
      <c r="B12022" s="105"/>
      <c r="C12022" s="77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7"/>
      <c r="B12023" s="105"/>
      <c r="C12023" s="77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7"/>
      <c r="B12024" s="105"/>
      <c r="C12024" s="77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7"/>
      <c r="B12025" s="105"/>
      <c r="C12025" s="77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7"/>
      <c r="B12026" s="105"/>
      <c r="C12026" s="77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7"/>
      <c r="B12027" s="105"/>
      <c r="C12027" s="77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7"/>
      <c r="B12028" s="105"/>
      <c r="C12028" s="77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7"/>
      <c r="B12029" s="105"/>
      <c r="C12029" s="77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7"/>
      <c r="B12030" s="105"/>
      <c r="C12030" s="77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7"/>
      <c r="B12031" s="105"/>
      <c r="C12031" s="77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7"/>
      <c r="B12032" s="105"/>
      <c r="C12032" s="77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7"/>
      <c r="B12033" s="105"/>
      <c r="C12033" s="77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7"/>
      <c r="B12034" s="105"/>
      <c r="C12034" s="77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7"/>
      <c r="B12035" s="105"/>
      <c r="C12035" s="77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7"/>
      <c r="B12036" s="105"/>
      <c r="C12036" s="77"/>
      <c r="D12036" s="78"/>
      <c r="E12036" s="12"/>
      <c r="F12036" s="79"/>
      <c r="G12036" s="78"/>
      <c r="H12036" s="80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7"/>
      <c r="B12037" s="105"/>
      <c r="C12037" s="77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7"/>
      <c r="B12038" s="105"/>
      <c r="C12038" s="77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7"/>
      <c r="B12039" s="105"/>
      <c r="C12039" s="77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7"/>
      <c r="B12040" s="105"/>
      <c r="C12040" s="77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7"/>
      <c r="B12041" s="105"/>
      <c r="C12041" s="77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7"/>
      <c r="B12042" s="105"/>
      <c r="C12042" s="77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7"/>
      <c r="B12043" s="105"/>
      <c r="C12043" s="77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7"/>
      <c r="B12044" s="105"/>
      <c r="C12044" s="77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7"/>
      <c r="B12045" s="105"/>
      <c r="C12045" s="77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7"/>
      <c r="B12046" s="105"/>
      <c r="C12046" s="77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7"/>
      <c r="B12047" s="105"/>
      <c r="C12047" s="77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7"/>
      <c r="B12048" s="105"/>
      <c r="C12048" s="77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7"/>
      <c r="B12049" s="105"/>
      <c r="C12049" s="77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7"/>
      <c r="B12050" s="105"/>
      <c r="C12050" s="77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7"/>
      <c r="B12051" s="105"/>
      <c r="C12051" s="77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7"/>
      <c r="B12052" s="105"/>
      <c r="C12052" s="77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7"/>
      <c r="B12053" s="105"/>
      <c r="C12053" s="77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7"/>
      <c r="B12054" s="105"/>
      <c r="C12054" s="77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7"/>
      <c r="B12055" s="105"/>
      <c r="C12055" s="77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7"/>
      <c r="B12056" s="105"/>
      <c r="C12056" s="77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7"/>
      <c r="B12057" s="105"/>
      <c r="C12057" s="77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7"/>
      <c r="B12058" s="105"/>
      <c r="C12058" s="77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7"/>
      <c r="B12059" s="105"/>
      <c r="C12059" s="77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7"/>
      <c r="B12060" s="105"/>
      <c r="C12060" s="77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7"/>
      <c r="B12061" s="105"/>
      <c r="C12061" s="77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7"/>
      <c r="B12062" s="105"/>
      <c r="C12062" s="77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7"/>
      <c r="B12063" s="105"/>
      <c r="C12063" s="77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7"/>
      <c r="B12064" s="105"/>
      <c r="C12064" s="77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7"/>
      <c r="B12065" s="105"/>
      <c r="C12065" s="77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7"/>
      <c r="B12066" s="105"/>
      <c r="C12066" s="77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7"/>
      <c r="B12067" s="105"/>
      <c r="C12067" s="77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7"/>
      <c r="B12068" s="105"/>
      <c r="C12068" s="77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7"/>
      <c r="B12069" s="105"/>
      <c r="C12069" s="77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7"/>
      <c r="B12070" s="105"/>
      <c r="C12070" s="77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7"/>
      <c r="B12071" s="105"/>
      <c r="C12071" s="77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7"/>
      <c r="B12072" s="105"/>
      <c r="C12072" s="77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7"/>
      <c r="B12073" s="105"/>
      <c r="C12073" s="77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7"/>
      <c r="B12074" s="105"/>
      <c r="C12074" s="77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7"/>
      <c r="B12075" s="105"/>
      <c r="C12075" s="77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7"/>
      <c r="B12076" s="105"/>
      <c r="C12076" s="77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7"/>
      <c r="B12077" s="105"/>
      <c r="C12077" s="77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7"/>
      <c r="B12078" s="105"/>
      <c r="C12078" s="77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7"/>
      <c r="B12079" s="105"/>
      <c r="C12079" s="77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7"/>
      <c r="B12080" s="105"/>
      <c r="C12080" s="77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7"/>
      <c r="B12081" s="105"/>
      <c r="C12081" s="77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7"/>
      <c r="B12082" s="105"/>
      <c r="C12082" s="77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7"/>
      <c r="B12083" s="105"/>
      <c r="C12083" s="77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7"/>
      <c r="B12084" s="105"/>
      <c r="C12084" s="77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7"/>
      <c r="B12085" s="105"/>
      <c r="C12085" s="77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7"/>
      <c r="B12086" s="105"/>
      <c r="C12086" s="77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7"/>
      <c r="B12087" s="105"/>
      <c r="C12087" s="77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7"/>
      <c r="B12088" s="105"/>
      <c r="C12088" s="77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7"/>
      <c r="B12089" s="105"/>
      <c r="C12089" s="77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7"/>
      <c r="B12090" s="105"/>
      <c r="C12090" s="77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7"/>
      <c r="B12091" s="105"/>
      <c r="C12091" s="77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7"/>
      <c r="B12092" s="105"/>
      <c r="C12092" s="77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7"/>
      <c r="B12093" s="105"/>
      <c r="C12093" s="77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7"/>
      <c r="B12094" s="105"/>
      <c r="C12094" s="77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7"/>
      <c r="B12095" s="105"/>
      <c r="C12095" s="77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7"/>
      <c r="B12096" s="105"/>
      <c r="C12096" s="77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7"/>
      <c r="B12097" s="105"/>
      <c r="C12097" s="77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7"/>
      <c r="B12098" s="105"/>
      <c r="C12098" s="77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7"/>
      <c r="B12099" s="105"/>
      <c r="C12099" s="77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7"/>
      <c r="B12100" s="105"/>
      <c r="C12100" s="77"/>
      <c r="D12100" s="78"/>
      <c r="E12100" s="12"/>
      <c r="F12100" s="79"/>
      <c r="G12100" s="78"/>
      <c r="H12100" s="80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7"/>
      <c r="B12101" s="105"/>
      <c r="C12101" s="77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7"/>
      <c r="B12102" s="105"/>
      <c r="C12102" s="77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7"/>
      <c r="B12103" s="105"/>
      <c r="C12103" s="77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7"/>
      <c r="B12104" s="105"/>
      <c r="C12104" s="77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7"/>
      <c r="B12105" s="105"/>
      <c r="C12105" s="77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7"/>
      <c r="B12106" s="105"/>
      <c r="C12106" s="77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7"/>
      <c r="B12107" s="105"/>
      <c r="C12107" s="77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7"/>
      <c r="B12108" s="105"/>
      <c r="C12108" s="77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7"/>
      <c r="B12109" s="105"/>
      <c r="C12109" s="77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7"/>
      <c r="B12110" s="105"/>
      <c r="C12110" s="77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7"/>
      <c r="B12111" s="105"/>
      <c r="C12111" s="77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7"/>
      <c r="B12112" s="105"/>
      <c r="C12112" s="77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7"/>
      <c r="B12113" s="105"/>
      <c r="C12113" s="77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7"/>
      <c r="B12114" s="105"/>
      <c r="C12114" s="77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7"/>
      <c r="B12115" s="105"/>
      <c r="C12115" s="77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7"/>
      <c r="B12116" s="105"/>
      <c r="C12116" s="77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7"/>
      <c r="B12117" s="105"/>
      <c r="C12117" s="77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7"/>
      <c r="B12118" s="105"/>
      <c r="C12118" s="77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7"/>
      <c r="B12119" s="105"/>
      <c r="C12119" s="77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7"/>
      <c r="B12120" s="105"/>
      <c r="C12120" s="77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7"/>
      <c r="B12121" s="105"/>
      <c r="C12121" s="77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7"/>
      <c r="B12122" s="105"/>
      <c r="C12122" s="77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7"/>
      <c r="B12123" s="105"/>
      <c r="C12123" s="77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7"/>
      <c r="B12124" s="105"/>
      <c r="C12124" s="77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7"/>
      <c r="B12125" s="105"/>
      <c r="C12125" s="77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7"/>
      <c r="B12126" s="105"/>
      <c r="C12126" s="77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7"/>
      <c r="B12127" s="105"/>
      <c r="C12127" s="77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7"/>
      <c r="B12128" s="105"/>
      <c r="C12128" s="77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7"/>
      <c r="B12129" s="105"/>
      <c r="C12129" s="77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7"/>
      <c r="B12130" s="105"/>
      <c r="C12130" s="77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7"/>
      <c r="B12131" s="105"/>
      <c r="C12131" s="77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7"/>
      <c r="B12132" s="105"/>
      <c r="C12132" s="77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7"/>
      <c r="B12133" s="105"/>
      <c r="C12133" s="77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7"/>
      <c r="B12134" s="105"/>
      <c r="C12134" s="77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7"/>
      <c r="B12135" s="105"/>
      <c r="C12135" s="77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7"/>
      <c r="B12136" s="105"/>
      <c r="C12136" s="77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7"/>
      <c r="B12137" s="105"/>
      <c r="C12137" s="77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7"/>
      <c r="B12138" s="105"/>
      <c r="C12138" s="77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7"/>
      <c r="B12139" s="105"/>
      <c r="C12139" s="77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7"/>
      <c r="B12140" s="105"/>
      <c r="C12140" s="77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7"/>
      <c r="B12141" s="105"/>
      <c r="C12141" s="77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7"/>
      <c r="B12142" s="105"/>
      <c r="C12142" s="77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7"/>
      <c r="B12143" s="105"/>
      <c r="C12143" s="77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7"/>
      <c r="B12144" s="105"/>
      <c r="C12144" s="77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7"/>
      <c r="B12145" s="105"/>
      <c r="C12145" s="77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7"/>
      <c r="B12146" s="105"/>
      <c r="C12146" s="77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7"/>
      <c r="B12147" s="105"/>
      <c r="C12147" s="77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7"/>
      <c r="B12148" s="105"/>
      <c r="C12148" s="77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7"/>
      <c r="B12149" s="105"/>
      <c r="C12149" s="77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7"/>
      <c r="B12150" s="105"/>
      <c r="C12150" s="77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7"/>
      <c r="B12151" s="105"/>
      <c r="C12151" s="77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7"/>
      <c r="B12152" s="105"/>
      <c r="C12152" s="77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7"/>
      <c r="B12153" s="105"/>
      <c r="C12153" s="77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7"/>
      <c r="B12154" s="105"/>
      <c r="C12154" s="77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7"/>
      <c r="B12155" s="105"/>
      <c r="C12155" s="77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7"/>
      <c r="B12156" s="105"/>
      <c r="C12156" s="77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7"/>
      <c r="B12157" s="105"/>
      <c r="C12157" s="77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7"/>
      <c r="B12158" s="105"/>
      <c r="C12158" s="77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7"/>
      <c r="B12159" s="105"/>
      <c r="C12159" s="77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7"/>
      <c r="B12160" s="105"/>
      <c r="C12160" s="77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7"/>
      <c r="B12161" s="105"/>
      <c r="C12161" s="77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7"/>
      <c r="B12162" s="105"/>
      <c r="C12162" s="77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7"/>
      <c r="B12163" s="105"/>
      <c r="C12163" s="77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7"/>
      <c r="B12164" s="105"/>
      <c r="C12164" s="77"/>
      <c r="D12164" s="78"/>
      <c r="E12164" s="12"/>
      <c r="F12164" s="79"/>
      <c r="G12164" s="78"/>
      <c r="H12164" s="80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7"/>
      <c r="B12165" s="105"/>
      <c r="C12165" s="77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7"/>
      <c r="B12166" s="105"/>
      <c r="C12166" s="77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7"/>
      <c r="B12167" s="105"/>
      <c r="C12167" s="77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7"/>
      <c r="B12168" s="105"/>
      <c r="C12168" s="77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7"/>
      <c r="B12169" s="105"/>
      <c r="C12169" s="77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7"/>
      <c r="B12170" s="105"/>
      <c r="C12170" s="77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7"/>
      <c r="B12171" s="105"/>
      <c r="C12171" s="77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7"/>
      <c r="B12172" s="105"/>
      <c r="C12172" s="77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7"/>
      <c r="B12173" s="105"/>
      <c r="C12173" s="77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7"/>
      <c r="B12174" s="105"/>
      <c r="C12174" s="77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7"/>
      <c r="B12175" s="105"/>
      <c r="C12175" s="77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7"/>
      <c r="B12176" s="105"/>
      <c r="C12176" s="77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7"/>
      <c r="B12177" s="105"/>
      <c r="C12177" s="77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7"/>
      <c r="B12178" s="105"/>
      <c r="C12178" s="77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7"/>
      <c r="B12179" s="105"/>
      <c r="C12179" s="77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7"/>
      <c r="B12180" s="105"/>
      <c r="C12180" s="77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7"/>
      <c r="B12181" s="105"/>
      <c r="C12181" s="77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7"/>
      <c r="B12182" s="105"/>
      <c r="C12182" s="77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7"/>
      <c r="B12183" s="105"/>
      <c r="C12183" s="77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7"/>
      <c r="B12184" s="105"/>
      <c r="C12184" s="77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7"/>
      <c r="B12185" s="105"/>
      <c r="C12185" s="77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7"/>
      <c r="B12186" s="105"/>
      <c r="C12186" s="77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7"/>
      <c r="B12187" s="105"/>
      <c r="C12187" s="77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7"/>
      <c r="B12188" s="105"/>
      <c r="C12188" s="77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7"/>
      <c r="B12189" s="105"/>
      <c r="C12189" s="77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7"/>
      <c r="B12190" s="105"/>
      <c r="C12190" s="77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7"/>
      <c r="B12191" s="105"/>
      <c r="C12191" s="77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7"/>
      <c r="B12192" s="105"/>
      <c r="C12192" s="77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7"/>
      <c r="B12193" s="105"/>
      <c r="C12193" s="77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7"/>
      <c r="B12194" s="105"/>
      <c r="C12194" s="77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7"/>
      <c r="B12195" s="105"/>
      <c r="C12195" s="77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7"/>
      <c r="B12196" s="105"/>
      <c r="C12196" s="77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7"/>
      <c r="B12197" s="105"/>
      <c r="C12197" s="77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7"/>
      <c r="B12198" s="105"/>
      <c r="C12198" s="77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7"/>
      <c r="B12199" s="105"/>
      <c r="C12199" s="77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7"/>
      <c r="B12200" s="105"/>
      <c r="C12200" s="77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7"/>
      <c r="B12201" s="105"/>
      <c r="C12201" s="77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7"/>
      <c r="B12202" s="105"/>
      <c r="C12202" s="77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7"/>
      <c r="B12203" s="105"/>
      <c r="C12203" s="77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7"/>
      <c r="B12204" s="105"/>
      <c r="C12204" s="77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7"/>
      <c r="B12205" s="105"/>
      <c r="C12205" s="77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7"/>
      <c r="B12206" s="105"/>
      <c r="C12206" s="77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7"/>
      <c r="B12207" s="105"/>
      <c r="C12207" s="77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7"/>
      <c r="B12208" s="105"/>
      <c r="C12208" s="77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7"/>
      <c r="B12209" s="105"/>
      <c r="C12209" s="77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7"/>
      <c r="B12210" s="105"/>
      <c r="C12210" s="77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7"/>
      <c r="B12211" s="105"/>
      <c r="C12211" s="77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7"/>
      <c r="B12212" s="105"/>
      <c r="C12212" s="77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7"/>
      <c r="B12213" s="105"/>
      <c r="C12213" s="77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7"/>
      <c r="B12214" s="105"/>
      <c r="C12214" s="77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7"/>
      <c r="B12215" s="105"/>
      <c r="C12215" s="77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7"/>
      <c r="B12216" s="105"/>
      <c r="C12216" s="77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7"/>
      <c r="B12217" s="105"/>
      <c r="C12217" s="77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7"/>
      <c r="B12218" s="105"/>
      <c r="C12218" s="77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7"/>
      <c r="B12219" s="105"/>
      <c r="C12219" s="77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7"/>
      <c r="B12220" s="105"/>
      <c r="C12220" s="77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7"/>
      <c r="B12221" s="105"/>
      <c r="C12221" s="77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7"/>
      <c r="B12222" s="105"/>
      <c r="C12222" s="77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7"/>
      <c r="B12223" s="105"/>
      <c r="C12223" s="77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7"/>
      <c r="B12224" s="105"/>
      <c r="C12224" s="77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7"/>
      <c r="B12225" s="105"/>
      <c r="C12225" s="77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7"/>
      <c r="B12226" s="105"/>
      <c r="C12226" s="77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7"/>
      <c r="B12227" s="105"/>
      <c r="C12227" s="77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7"/>
      <c r="B12228" s="105"/>
      <c r="C12228" s="77"/>
      <c r="D12228" s="78"/>
      <c r="E12228" s="12"/>
      <c r="F12228" s="79"/>
      <c r="G12228" s="78"/>
      <c r="H12228" s="80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7"/>
      <c r="B12229" s="105"/>
      <c r="C12229" s="77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7"/>
      <c r="B12230" s="105"/>
      <c r="C12230" s="77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7"/>
      <c r="B12231" s="105"/>
      <c r="C12231" s="77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7"/>
      <c r="B12232" s="105"/>
      <c r="C12232" s="77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7"/>
      <c r="B12233" s="105"/>
      <c r="C12233" s="77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7"/>
      <c r="B12234" s="105"/>
      <c r="C12234" s="77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7"/>
      <c r="B12235" s="105"/>
      <c r="C12235" s="77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7"/>
      <c r="B12236" s="105"/>
      <c r="C12236" s="77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7"/>
      <c r="B12237" s="105"/>
      <c r="C12237" s="77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7"/>
      <c r="B12238" s="105"/>
      <c r="C12238" s="77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7"/>
      <c r="B12239" s="105"/>
      <c r="C12239" s="77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7"/>
      <c r="B12240" s="105"/>
      <c r="C12240" s="77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7"/>
      <c r="B12241" s="105"/>
      <c r="C12241" s="77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7"/>
      <c r="B12242" s="105"/>
      <c r="C12242" s="77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7"/>
      <c r="B12243" s="105"/>
      <c r="C12243" s="77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7"/>
      <c r="B12244" s="105"/>
      <c r="C12244" s="77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7"/>
      <c r="B12245" s="105"/>
      <c r="C12245" s="77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7"/>
      <c r="B12246" s="105"/>
      <c r="C12246" s="77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7"/>
      <c r="B12247" s="105"/>
      <c r="C12247" s="77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7"/>
      <c r="B12248" s="105"/>
      <c r="C12248" s="77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7"/>
      <c r="B12249" s="105"/>
      <c r="C12249" s="77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7"/>
      <c r="B12250" s="105"/>
      <c r="C12250" s="77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7"/>
      <c r="B12251" s="105"/>
      <c r="C12251" s="77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7"/>
      <c r="B12252" s="105"/>
      <c r="C12252" s="77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7"/>
      <c r="B12253" s="105"/>
      <c r="C12253" s="77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7"/>
      <c r="B12254" s="105"/>
      <c r="C12254" s="77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7"/>
      <c r="B12255" s="105"/>
      <c r="C12255" s="77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7"/>
      <c r="B12256" s="105"/>
      <c r="C12256" s="77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7"/>
      <c r="B12257" s="105"/>
      <c r="C12257" s="77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7"/>
      <c r="B12258" s="105"/>
      <c r="C12258" s="77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7"/>
      <c r="B12259" s="105"/>
      <c r="C12259" s="77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7"/>
      <c r="B12260" s="105"/>
      <c r="C12260" s="77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7"/>
      <c r="B12261" s="105"/>
      <c r="C12261" s="77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7"/>
      <c r="B12262" s="105"/>
      <c r="C12262" s="77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7"/>
      <c r="B12263" s="105"/>
      <c r="C12263" s="77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7"/>
      <c r="B12264" s="105"/>
      <c r="C12264" s="77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7"/>
      <c r="B12265" s="105"/>
      <c r="C12265" s="77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7"/>
      <c r="B12266" s="105"/>
      <c r="C12266" s="77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7"/>
      <c r="B12267" s="105"/>
      <c r="C12267" s="77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7"/>
      <c r="B12268" s="105"/>
      <c r="C12268" s="77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7"/>
      <c r="B12269" s="105"/>
      <c r="C12269" s="77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7"/>
      <c r="B12270" s="105"/>
      <c r="C12270" s="77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7"/>
      <c r="B12271" s="105"/>
      <c r="C12271" s="77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7"/>
      <c r="B12272" s="105"/>
      <c r="C12272" s="77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7"/>
      <c r="B12273" s="105"/>
      <c r="C12273" s="77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7"/>
      <c r="B12274" s="105"/>
      <c r="C12274" s="77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7"/>
      <c r="B12275" s="105"/>
      <c r="C12275" s="77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7"/>
      <c r="B12276" s="105"/>
      <c r="C12276" s="77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7"/>
      <c r="B12277" s="105"/>
      <c r="C12277" s="77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7"/>
      <c r="B12278" s="105"/>
      <c r="C12278" s="77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7"/>
      <c r="B12279" s="105"/>
      <c r="C12279" s="77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7"/>
      <c r="B12280" s="105"/>
      <c r="C12280" s="77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7"/>
      <c r="B12281" s="105"/>
      <c r="C12281" s="77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7"/>
      <c r="B12282" s="105"/>
      <c r="C12282" s="77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7"/>
      <c r="B12283" s="105"/>
      <c r="C12283" s="77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7"/>
      <c r="B12284" s="105"/>
      <c r="C12284" s="77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7"/>
      <c r="B12285" s="105"/>
      <c r="C12285" s="77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7"/>
      <c r="B12286" s="105"/>
      <c r="C12286" s="77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7"/>
      <c r="B12287" s="105"/>
      <c r="C12287" s="77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7"/>
      <c r="B12288" s="105"/>
      <c r="C12288" s="77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7"/>
      <c r="B12289" s="105"/>
      <c r="C12289" s="77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7"/>
      <c r="B12290" s="105"/>
      <c r="C12290" s="77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7"/>
      <c r="B12291" s="105"/>
      <c r="C12291" s="77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7"/>
      <c r="B12292" s="105"/>
      <c r="C12292" s="77"/>
      <c r="D12292" s="78"/>
      <c r="E12292" s="12"/>
      <c r="F12292" s="79"/>
      <c r="G12292" s="78"/>
      <c r="H12292" s="80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7"/>
      <c r="B12293" s="105"/>
      <c r="C12293" s="77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7"/>
      <c r="B12294" s="105"/>
      <c r="C12294" s="77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7"/>
      <c r="B12295" s="105"/>
      <c r="C12295" s="77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7"/>
      <c r="B12296" s="105"/>
      <c r="C12296" s="77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7"/>
      <c r="B12297" s="105"/>
      <c r="C12297" s="77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7"/>
      <c r="B12298" s="105"/>
      <c r="C12298" s="77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7"/>
      <c r="B12299" s="105"/>
      <c r="C12299" s="77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7"/>
      <c r="B12300" s="105"/>
      <c r="C12300" s="77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7"/>
      <c r="B12301" s="105"/>
      <c r="C12301" s="77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7"/>
      <c r="B12302" s="105"/>
      <c r="C12302" s="77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7"/>
      <c r="B12303" s="105"/>
      <c r="C12303" s="77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7"/>
      <c r="B12304" s="105"/>
      <c r="C12304" s="77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7"/>
      <c r="B12305" s="105"/>
      <c r="C12305" s="77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7"/>
      <c r="B12306" s="105"/>
      <c r="C12306" s="77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7"/>
      <c r="B12307" s="105"/>
      <c r="C12307" s="77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7"/>
      <c r="B12308" s="105"/>
      <c r="C12308" s="77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7"/>
      <c r="B12309" s="105"/>
      <c r="C12309" s="77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7"/>
      <c r="B12310" s="105"/>
      <c r="C12310" s="77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7"/>
      <c r="B12311" s="105"/>
      <c r="C12311" s="77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7"/>
      <c r="B12312" s="105"/>
      <c r="C12312" s="77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7"/>
      <c r="B12313" s="105"/>
      <c r="C12313" s="77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7"/>
      <c r="B12314" s="105"/>
      <c r="C12314" s="77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7"/>
      <c r="B12315" s="105"/>
      <c r="C12315" s="77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7"/>
      <c r="B12316" s="105"/>
      <c r="C12316" s="77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7"/>
      <c r="B12317" s="105"/>
      <c r="C12317" s="77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7"/>
      <c r="B12318" s="105"/>
      <c r="C12318" s="77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7"/>
      <c r="B12319" s="105"/>
      <c r="C12319" s="77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7"/>
      <c r="B12320" s="105"/>
      <c r="C12320" s="77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7"/>
      <c r="B12321" s="105"/>
      <c r="C12321" s="77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7"/>
      <c r="B12322" s="105"/>
      <c r="C12322" s="77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7"/>
      <c r="B12323" s="105"/>
      <c r="C12323" s="77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7"/>
      <c r="B12324" s="105"/>
      <c r="C12324" s="77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7"/>
      <c r="B12325" s="105"/>
      <c r="C12325" s="77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7"/>
      <c r="B12326" s="105"/>
      <c r="C12326" s="77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7"/>
      <c r="B12327" s="105"/>
      <c r="C12327" s="77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7"/>
      <c r="B12328" s="105"/>
      <c r="C12328" s="77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7"/>
      <c r="B12329" s="105"/>
      <c r="C12329" s="77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7"/>
      <c r="B12330" s="105"/>
      <c r="C12330" s="77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7"/>
      <c r="B12331" s="105"/>
      <c r="C12331" s="77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7"/>
      <c r="B12332" s="105"/>
      <c r="C12332" s="77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7"/>
      <c r="B12333" s="105"/>
      <c r="C12333" s="77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7"/>
      <c r="B12334" s="105"/>
      <c r="C12334" s="77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7"/>
      <c r="B12335" s="105"/>
      <c r="C12335" s="77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7"/>
      <c r="B12336" s="105"/>
      <c r="C12336" s="77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7"/>
      <c r="B12337" s="105"/>
      <c r="C12337" s="77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7"/>
      <c r="B12338" s="105"/>
      <c r="C12338" s="77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7"/>
      <c r="B12339" s="105"/>
      <c r="C12339" s="77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7"/>
      <c r="B12340" s="105"/>
      <c r="C12340" s="77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7"/>
      <c r="B12341" s="105"/>
      <c r="C12341" s="77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7"/>
      <c r="B12342" s="105"/>
      <c r="C12342" s="77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7"/>
      <c r="B12343" s="105"/>
      <c r="C12343" s="77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7"/>
      <c r="B12344" s="105"/>
      <c r="C12344" s="77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7"/>
      <c r="B12345" s="105"/>
      <c r="C12345" s="77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7"/>
      <c r="B12346" s="105"/>
      <c r="C12346" s="77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7"/>
      <c r="B12347" s="105"/>
      <c r="C12347" s="77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7"/>
      <c r="B12348" s="105"/>
      <c r="C12348" s="77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7"/>
      <c r="B12349" s="105"/>
      <c r="C12349" s="77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7"/>
      <c r="B12350" s="105"/>
      <c r="C12350" s="77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7"/>
      <c r="B12351" s="105"/>
      <c r="C12351" s="77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7"/>
      <c r="B12352" s="105"/>
      <c r="C12352" s="77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7"/>
      <c r="B12353" s="105"/>
      <c r="C12353" s="77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7"/>
      <c r="B12354" s="105"/>
      <c r="C12354" s="77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7"/>
      <c r="B12355" s="105"/>
      <c r="C12355" s="77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7"/>
      <c r="B12356" s="105"/>
      <c r="C12356" s="77"/>
      <c r="D12356" s="78"/>
      <c r="E12356" s="12"/>
      <c r="F12356" s="79"/>
      <c r="G12356" s="78"/>
      <c r="H12356" s="80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7"/>
      <c r="B12357" s="105"/>
      <c r="C12357" s="77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7"/>
      <c r="B12358" s="105"/>
      <c r="C12358" s="77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7"/>
      <c r="B12359" s="105"/>
      <c r="C12359" s="77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7"/>
      <c r="B12360" s="105"/>
      <c r="C12360" s="77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7"/>
      <c r="B12361" s="105"/>
      <c r="C12361" s="77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7"/>
      <c r="B12362" s="105"/>
      <c r="C12362" s="77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7"/>
      <c r="B12363" s="105"/>
      <c r="C12363" s="77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7"/>
      <c r="B12364" s="105"/>
      <c r="C12364" s="77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7"/>
      <c r="B12365" s="105"/>
      <c r="C12365" s="77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7"/>
      <c r="B12366" s="105"/>
      <c r="C12366" s="77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7"/>
      <c r="B12367" s="105"/>
      <c r="C12367" s="77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7"/>
      <c r="B12368" s="105"/>
      <c r="C12368" s="77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7"/>
      <c r="B12369" s="105"/>
      <c r="C12369" s="77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7"/>
      <c r="B12370" s="105"/>
      <c r="C12370" s="77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7"/>
      <c r="B12371" s="105"/>
      <c r="C12371" s="77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7"/>
      <c r="B12372" s="105"/>
      <c r="C12372" s="77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7"/>
      <c r="B12373" s="105"/>
      <c r="C12373" s="77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7"/>
      <c r="B12374" s="105"/>
      <c r="C12374" s="77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7"/>
      <c r="B12375" s="105"/>
      <c r="C12375" s="77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7"/>
      <c r="B12376" s="105"/>
      <c r="C12376" s="77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7"/>
      <c r="B12377" s="105"/>
      <c r="C12377" s="77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7"/>
      <c r="B12378" s="105"/>
      <c r="C12378" s="77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7"/>
      <c r="B12379" s="105"/>
      <c r="C12379" s="77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7"/>
      <c r="B12380" s="105"/>
      <c r="C12380" s="77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7"/>
      <c r="B12381" s="105"/>
      <c r="C12381" s="77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7"/>
      <c r="B12382" s="105"/>
      <c r="C12382" s="77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7"/>
      <c r="B12383" s="105"/>
      <c r="C12383" s="77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7"/>
      <c r="B12384" s="105"/>
      <c r="C12384" s="77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7"/>
      <c r="B12385" s="105"/>
      <c r="C12385" s="77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7"/>
      <c r="B12386" s="105"/>
      <c r="C12386" s="77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7"/>
      <c r="B12387" s="105"/>
      <c r="C12387" s="77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7"/>
      <c r="B12388" s="105"/>
      <c r="C12388" s="77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7"/>
      <c r="B12389" s="105"/>
      <c r="C12389" s="77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7"/>
      <c r="B12390" s="105"/>
      <c r="C12390" s="77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7"/>
      <c r="B12391" s="105"/>
      <c r="C12391" s="77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7"/>
      <c r="B12392" s="105"/>
      <c r="C12392" s="77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7"/>
      <c r="B12393" s="105"/>
      <c r="C12393" s="77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7"/>
      <c r="B12394" s="105"/>
      <c r="C12394" s="77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7"/>
      <c r="B12395" s="105"/>
      <c r="C12395" s="77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7"/>
      <c r="B12396" s="105"/>
      <c r="C12396" s="77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7"/>
      <c r="B12397" s="105"/>
      <c r="C12397" s="77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7"/>
      <c r="B12398" s="105"/>
      <c r="C12398" s="77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7"/>
      <c r="B12399" s="105"/>
      <c r="C12399" s="77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7"/>
      <c r="B12400" s="105"/>
      <c r="C12400" s="77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7"/>
      <c r="B12401" s="105"/>
      <c r="C12401" s="77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7"/>
      <c r="B12402" s="105"/>
      <c r="C12402" s="77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7"/>
      <c r="B12403" s="105"/>
      <c r="C12403" s="77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7"/>
      <c r="B12404" s="105"/>
      <c r="C12404" s="77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7"/>
      <c r="B12405" s="105"/>
      <c r="C12405" s="77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7"/>
      <c r="B12406" s="105"/>
      <c r="C12406" s="77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7"/>
      <c r="B12407" s="105"/>
      <c r="C12407" s="77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7"/>
      <c r="B12408" s="105"/>
      <c r="C12408" s="77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7"/>
      <c r="B12409" s="105"/>
      <c r="C12409" s="77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7"/>
      <c r="B12410" s="105"/>
      <c r="C12410" s="77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7"/>
      <c r="B12411" s="105"/>
      <c r="C12411" s="77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7"/>
      <c r="B12412" s="105"/>
      <c r="C12412" s="77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7"/>
      <c r="B12413" s="105"/>
      <c r="C12413" s="77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7"/>
      <c r="B12414" s="105"/>
      <c r="C12414" s="77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7"/>
      <c r="B12415" s="105"/>
      <c r="C12415" s="77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7"/>
      <c r="B12416" s="105"/>
      <c r="C12416" s="77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7"/>
      <c r="B12417" s="105"/>
      <c r="C12417" s="77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7"/>
      <c r="B12418" s="105"/>
      <c r="C12418" s="77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7"/>
      <c r="B12419" s="105"/>
      <c r="C12419" s="77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7"/>
      <c r="B12420" s="105"/>
      <c r="C12420" s="77"/>
      <c r="D12420" s="78"/>
      <c r="E12420" s="12"/>
      <c r="F12420" s="79"/>
      <c r="G12420" s="78"/>
      <c r="H12420" s="80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7"/>
      <c r="B12421" s="105"/>
      <c r="C12421" s="77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7"/>
      <c r="B12422" s="105"/>
      <c r="C12422" s="77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7"/>
      <c r="B12423" s="105"/>
      <c r="C12423" s="77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7"/>
      <c r="B12424" s="105"/>
      <c r="C12424" s="77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7"/>
      <c r="B12425" s="105"/>
      <c r="C12425" s="77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7"/>
      <c r="B12426" s="105"/>
      <c r="C12426" s="77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7"/>
      <c r="B12427" s="105"/>
      <c r="C12427" s="77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7"/>
      <c r="B12428" s="105"/>
      <c r="C12428" s="77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7"/>
      <c r="B12429" s="105"/>
      <c r="C12429" s="77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7"/>
      <c r="B12430" s="105"/>
      <c r="C12430" s="77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7"/>
      <c r="B12431" s="105"/>
      <c r="C12431" s="77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7"/>
      <c r="B12432" s="105"/>
      <c r="C12432" s="77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7"/>
      <c r="B12433" s="105"/>
      <c r="C12433" s="77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7"/>
      <c r="B12434" s="105"/>
      <c r="C12434" s="77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7"/>
      <c r="B12435" s="105"/>
      <c r="C12435" s="77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7"/>
      <c r="B12436" s="105"/>
      <c r="C12436" s="77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7"/>
      <c r="B12437" s="105"/>
      <c r="C12437" s="77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7"/>
      <c r="B12438" s="105"/>
      <c r="C12438" s="77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7"/>
      <c r="B12439" s="105"/>
      <c r="C12439" s="77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7"/>
      <c r="B12440" s="105"/>
      <c r="C12440" s="77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7"/>
      <c r="B12441" s="105"/>
      <c r="C12441" s="77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7"/>
      <c r="B12442" s="105"/>
      <c r="C12442" s="77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7"/>
      <c r="B12443" s="105"/>
      <c r="C12443" s="77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7"/>
      <c r="B12444" s="105"/>
      <c r="C12444" s="77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7"/>
      <c r="B12445" s="105"/>
      <c r="C12445" s="77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7"/>
      <c r="B12446" s="105"/>
      <c r="C12446" s="77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7"/>
      <c r="B12447" s="105"/>
      <c r="C12447" s="77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7"/>
      <c r="B12448" s="105"/>
      <c r="C12448" s="77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7"/>
      <c r="B12449" s="105"/>
      <c r="C12449" s="77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7"/>
      <c r="B12450" s="105"/>
      <c r="C12450" s="77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7"/>
      <c r="B12451" s="105"/>
      <c r="C12451" s="77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7"/>
      <c r="B12452" s="105"/>
      <c r="C12452" s="77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7"/>
      <c r="B12453" s="105"/>
      <c r="C12453" s="77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7"/>
      <c r="B12454" s="105"/>
      <c r="C12454" s="77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7"/>
      <c r="B12455" s="105"/>
      <c r="C12455" s="77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7"/>
      <c r="B12456" s="105"/>
      <c r="C12456" s="77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7"/>
      <c r="B12457" s="105"/>
      <c r="C12457" s="77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7"/>
      <c r="B12458" s="105"/>
      <c r="C12458" s="77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7"/>
      <c r="B12459" s="105"/>
      <c r="C12459" s="77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7"/>
      <c r="B12460" s="105"/>
      <c r="C12460" s="77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7"/>
      <c r="B12461" s="105"/>
      <c r="C12461" s="77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7"/>
      <c r="B12462" s="105"/>
      <c r="C12462" s="77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7"/>
      <c r="B12463" s="105"/>
      <c r="C12463" s="77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7"/>
      <c r="B12464" s="105"/>
      <c r="C12464" s="77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7"/>
      <c r="B12465" s="105"/>
      <c r="C12465" s="77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7"/>
      <c r="B12466" s="105"/>
      <c r="C12466" s="77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7"/>
      <c r="B12467" s="105"/>
      <c r="C12467" s="77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7"/>
      <c r="B12468" s="105"/>
      <c r="C12468" s="77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7"/>
      <c r="B12469" s="105"/>
      <c r="C12469" s="77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7"/>
      <c r="B12470" s="105"/>
      <c r="C12470" s="77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7"/>
      <c r="B12471" s="105"/>
      <c r="C12471" s="77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7"/>
      <c r="B12472" s="105"/>
      <c r="C12472" s="77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7"/>
      <c r="B12473" s="105"/>
      <c r="C12473" s="77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7"/>
      <c r="B12474" s="105"/>
      <c r="C12474" s="77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7"/>
      <c r="B12475" s="105"/>
      <c r="C12475" s="77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7"/>
      <c r="B12476" s="105"/>
      <c r="C12476" s="77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7"/>
      <c r="B12477" s="105"/>
      <c r="C12477" s="77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7"/>
      <c r="B12478" s="105"/>
      <c r="C12478" s="77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7"/>
      <c r="B12479" s="105"/>
      <c r="C12479" s="77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7"/>
      <c r="B12480" s="105"/>
      <c r="C12480" s="77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7"/>
      <c r="B12481" s="105"/>
      <c r="C12481" s="77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7"/>
      <c r="B12482" s="105"/>
      <c r="C12482" s="77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7"/>
      <c r="B12483" s="105"/>
      <c r="C12483" s="77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7"/>
      <c r="B12484" s="105"/>
      <c r="C12484" s="77"/>
      <c r="D12484" s="78"/>
      <c r="E12484" s="12"/>
      <c r="F12484" s="79"/>
      <c r="G12484" s="78"/>
      <c r="H12484" s="80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7"/>
      <c r="B12485" s="105"/>
      <c r="C12485" s="77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7"/>
      <c r="B12486" s="105"/>
      <c r="C12486" s="77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7"/>
      <c r="B12487" s="105"/>
      <c r="C12487" s="77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7"/>
      <c r="B12488" s="105"/>
      <c r="C12488" s="77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7"/>
      <c r="B12489" s="105"/>
      <c r="C12489" s="77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7"/>
      <c r="B12490" s="105"/>
      <c r="C12490" s="77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7"/>
      <c r="B12491" s="105"/>
      <c r="C12491" s="77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7"/>
      <c r="B12492" s="105"/>
      <c r="C12492" s="77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7"/>
      <c r="B12493" s="105"/>
      <c r="C12493" s="77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7"/>
      <c r="B12494" s="105"/>
      <c r="C12494" s="77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7"/>
      <c r="B12495" s="105"/>
      <c r="C12495" s="77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7"/>
      <c r="B12496" s="105"/>
      <c r="C12496" s="77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7"/>
      <c r="B12497" s="105"/>
      <c r="C12497" s="77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7"/>
      <c r="B12498" s="105"/>
      <c r="C12498" s="77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7"/>
      <c r="B12499" s="105"/>
      <c r="C12499" s="77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7"/>
      <c r="B12500" s="105"/>
      <c r="C12500" s="77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7"/>
      <c r="B12501" s="105"/>
      <c r="C12501" s="77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7"/>
      <c r="B12502" s="105"/>
      <c r="C12502" s="77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7"/>
      <c r="B12503" s="105"/>
      <c r="C12503" s="77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7"/>
      <c r="B12504" s="105"/>
      <c r="C12504" s="77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7"/>
      <c r="B12505" s="105"/>
      <c r="C12505" s="77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7"/>
      <c r="B12506" s="105"/>
      <c r="C12506" s="77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7"/>
      <c r="B12507" s="105"/>
      <c r="C12507" s="77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7"/>
      <c r="B12508" s="105"/>
      <c r="C12508" s="77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7"/>
      <c r="B12509" s="105"/>
      <c r="C12509" s="77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7"/>
      <c r="B12510" s="105"/>
      <c r="C12510" s="77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7"/>
      <c r="B12511" s="105"/>
      <c r="C12511" s="77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7"/>
      <c r="B12512" s="105"/>
      <c r="C12512" s="77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7"/>
      <c r="B12513" s="105"/>
      <c r="C12513" s="77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7"/>
      <c r="B12514" s="105"/>
      <c r="C12514" s="77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7"/>
      <c r="B12515" s="105"/>
      <c r="C12515" s="77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7"/>
      <c r="B12516" s="105"/>
      <c r="C12516" s="77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7"/>
      <c r="B12517" s="105"/>
      <c r="C12517" s="77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7"/>
      <c r="B12518" s="105"/>
      <c r="C12518" s="77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7"/>
      <c r="B12519" s="105"/>
      <c r="C12519" s="77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7"/>
      <c r="B12520" s="105"/>
      <c r="C12520" s="77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7"/>
      <c r="B12521" s="105"/>
      <c r="C12521" s="77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7"/>
      <c r="B12522" s="105"/>
      <c r="C12522" s="77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7"/>
      <c r="B12523" s="105"/>
      <c r="C12523" s="77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7"/>
      <c r="B12524" s="105"/>
      <c r="C12524" s="77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7"/>
      <c r="B12525" s="105"/>
      <c r="C12525" s="77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7"/>
      <c r="B12526" s="105"/>
      <c r="C12526" s="77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7"/>
      <c r="B12527" s="105"/>
      <c r="C12527" s="77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7"/>
      <c r="B12528" s="105"/>
      <c r="C12528" s="77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7"/>
      <c r="B12529" s="105"/>
      <c r="C12529" s="77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7"/>
      <c r="B12530" s="105"/>
      <c r="C12530" s="77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7"/>
      <c r="B12531" s="105"/>
      <c r="C12531" s="77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7"/>
      <c r="B12532" s="105"/>
      <c r="C12532" s="77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7"/>
      <c r="B12533" s="105"/>
      <c r="C12533" s="77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7"/>
      <c r="B12534" s="105"/>
      <c r="C12534" s="77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7"/>
      <c r="B12535" s="105"/>
      <c r="C12535" s="77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7"/>
      <c r="B12536" s="105"/>
      <c r="C12536" s="77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7"/>
      <c r="B12537" s="105"/>
      <c r="C12537" s="77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7"/>
      <c r="B12538" s="105"/>
      <c r="C12538" s="77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7"/>
      <c r="B12539" s="105"/>
      <c r="C12539" s="77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7"/>
      <c r="B12540" s="105"/>
      <c r="C12540" s="77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7"/>
      <c r="B12541" s="105"/>
      <c r="C12541" s="77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7"/>
      <c r="B12542" s="105"/>
      <c r="C12542" s="77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7"/>
      <c r="B12543" s="105"/>
      <c r="C12543" s="77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7"/>
      <c r="B12544" s="105"/>
      <c r="C12544" s="77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7"/>
      <c r="B12545" s="105"/>
      <c r="C12545" s="77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7"/>
      <c r="B12546" s="105"/>
      <c r="C12546" s="77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7"/>
      <c r="B12547" s="105"/>
      <c r="C12547" s="77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7"/>
      <c r="B12548" s="105"/>
      <c r="C12548" s="77"/>
      <c r="D12548" s="78"/>
      <c r="E12548" s="12"/>
      <c r="F12548" s="79"/>
      <c r="G12548" s="78"/>
      <c r="H12548" s="80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7"/>
      <c r="B12549" s="105"/>
      <c r="C12549" s="77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7"/>
      <c r="B12550" s="105"/>
      <c r="C12550" s="77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7"/>
      <c r="B12551" s="105"/>
      <c r="C12551" s="77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7"/>
      <c r="B12552" s="105"/>
      <c r="C12552" s="77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7"/>
      <c r="B12553" s="105"/>
      <c r="C12553" s="77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7"/>
      <c r="B12554" s="105"/>
      <c r="C12554" s="77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7"/>
      <c r="B12555" s="105"/>
      <c r="C12555" s="77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7"/>
      <c r="B12556" s="105"/>
      <c r="C12556" s="77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7"/>
      <c r="B12557" s="105"/>
      <c r="C12557" s="77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7"/>
      <c r="B12558" s="105"/>
      <c r="C12558" s="77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7"/>
      <c r="B12559" s="105"/>
      <c r="C12559" s="77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7"/>
      <c r="B12560" s="105"/>
      <c r="C12560" s="77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7"/>
      <c r="B12561" s="105"/>
      <c r="C12561" s="77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7"/>
      <c r="B12562" s="105"/>
      <c r="C12562" s="77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7"/>
      <c r="B12563" s="105"/>
      <c r="C12563" s="77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7"/>
      <c r="B12564" s="105"/>
      <c r="C12564" s="77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7"/>
      <c r="B12565" s="105"/>
      <c r="C12565" s="77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7"/>
      <c r="B12566" s="105"/>
      <c r="C12566" s="77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7"/>
      <c r="B12567" s="105"/>
      <c r="C12567" s="77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7"/>
      <c r="B12568" s="105"/>
      <c r="C12568" s="77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7"/>
      <c r="B12569" s="105"/>
      <c r="C12569" s="77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7"/>
      <c r="B12570" s="105"/>
      <c r="C12570" s="77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7"/>
      <c r="B12571" s="105"/>
      <c r="C12571" s="77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7"/>
      <c r="B12572" s="105"/>
      <c r="C12572" s="77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7"/>
      <c r="B12573" s="105"/>
      <c r="C12573" s="77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7"/>
      <c r="B12574" s="105"/>
      <c r="C12574" s="77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7"/>
      <c r="B12575" s="105"/>
      <c r="C12575" s="77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7"/>
      <c r="B12576" s="105"/>
      <c r="C12576" s="77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7"/>
      <c r="B12577" s="105"/>
      <c r="C12577" s="77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7"/>
      <c r="B12578" s="105"/>
      <c r="C12578" s="77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7"/>
      <c r="B12579" s="105"/>
      <c r="C12579" s="77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7"/>
      <c r="B12580" s="105"/>
      <c r="C12580" s="77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7"/>
      <c r="B12581" s="105"/>
      <c r="C12581" s="77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7"/>
      <c r="B12582" s="105"/>
      <c r="C12582" s="77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7"/>
      <c r="B12583" s="105"/>
      <c r="C12583" s="77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7"/>
      <c r="B12584" s="105"/>
      <c r="C12584" s="77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7"/>
      <c r="B12585" s="105"/>
      <c r="C12585" s="77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7"/>
      <c r="B12586" s="105"/>
      <c r="C12586" s="77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7"/>
      <c r="B12587" s="105"/>
      <c r="C12587" s="77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7"/>
      <c r="B12588" s="105"/>
      <c r="C12588" s="77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7"/>
      <c r="B12589" s="105"/>
      <c r="C12589" s="77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7"/>
      <c r="B12590" s="105"/>
      <c r="C12590" s="77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7"/>
      <c r="B12591" s="105"/>
      <c r="C12591" s="77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7"/>
      <c r="B12592" s="105"/>
      <c r="C12592" s="77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7"/>
      <c r="B12593" s="105"/>
      <c r="C12593" s="77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7"/>
      <c r="B12594" s="105"/>
      <c r="C12594" s="77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7"/>
      <c r="B12595" s="105"/>
      <c r="C12595" s="77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7"/>
      <c r="B12596" s="105"/>
      <c r="C12596" s="77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7"/>
      <c r="B12597" s="105"/>
      <c r="C12597" s="77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7"/>
      <c r="B12598" s="105"/>
      <c r="C12598" s="77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7"/>
      <c r="B12599" s="105"/>
      <c r="C12599" s="77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7"/>
      <c r="B12600" s="105"/>
      <c r="C12600" s="77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7"/>
      <c r="B12601" s="105"/>
      <c r="C12601" s="77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7"/>
      <c r="B12602" s="105"/>
      <c r="C12602" s="77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7"/>
      <c r="B12603" s="105"/>
      <c r="C12603" s="77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7"/>
      <c r="B12604" s="105"/>
      <c r="C12604" s="77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7"/>
      <c r="B12605" s="105"/>
      <c r="C12605" s="77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7"/>
      <c r="B12606" s="105"/>
      <c r="C12606" s="77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7"/>
      <c r="B12607" s="105"/>
      <c r="C12607" s="77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7"/>
      <c r="B12608" s="105"/>
      <c r="C12608" s="77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7"/>
      <c r="B12609" s="105"/>
      <c r="C12609" s="77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7"/>
      <c r="B12610" s="105"/>
      <c r="C12610" s="77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7"/>
      <c r="B12611" s="105"/>
      <c r="C12611" s="77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7"/>
      <c r="B12612" s="105"/>
      <c r="C12612" s="77"/>
      <c r="D12612" s="78"/>
      <c r="E12612" s="12"/>
      <c r="F12612" s="79"/>
      <c r="G12612" s="78"/>
      <c r="H12612" s="80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7"/>
      <c r="B12613" s="105"/>
      <c r="C12613" s="77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7"/>
      <c r="B12614" s="105"/>
      <c r="C12614" s="77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7"/>
      <c r="B12615" s="105"/>
      <c r="C12615" s="77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7"/>
      <c r="B12616" s="105"/>
      <c r="C12616" s="77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7"/>
      <c r="B12617" s="105"/>
      <c r="C12617" s="77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7"/>
      <c r="B12618" s="105"/>
      <c r="C12618" s="77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7"/>
      <c r="B12619" s="105"/>
      <c r="C12619" s="77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7"/>
      <c r="B12620" s="105"/>
      <c r="C12620" s="77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7"/>
      <c r="B12621" s="105"/>
      <c r="C12621" s="77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7"/>
      <c r="B12622" s="105"/>
      <c r="C12622" s="77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7"/>
      <c r="B12623" s="105"/>
      <c r="C12623" s="77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7"/>
      <c r="B12624" s="105"/>
      <c r="C12624" s="77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7"/>
      <c r="B12625" s="105"/>
      <c r="C12625" s="77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7"/>
      <c r="B12626" s="105"/>
      <c r="C12626" s="77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7"/>
      <c r="B12627" s="105"/>
      <c r="C12627" s="77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7"/>
      <c r="B12628" s="105"/>
      <c r="C12628" s="77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7"/>
      <c r="B12629" s="105"/>
      <c r="C12629" s="77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7"/>
      <c r="B12630" s="105"/>
      <c r="C12630" s="77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7"/>
      <c r="B12631" s="105"/>
      <c r="C12631" s="77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7"/>
      <c r="B12632" s="105"/>
      <c r="C12632" s="77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7"/>
      <c r="B12633" s="105"/>
      <c r="C12633" s="77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7"/>
      <c r="B12634" s="105"/>
      <c r="C12634" s="77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7"/>
      <c r="B12635" s="105"/>
      <c r="C12635" s="77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7"/>
      <c r="B12636" s="105"/>
      <c r="C12636" s="77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7"/>
      <c r="B12637" s="105"/>
      <c r="C12637" s="77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7"/>
      <c r="B12638" s="105"/>
      <c r="C12638" s="77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7"/>
      <c r="B12639" s="105"/>
      <c r="C12639" s="77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7"/>
      <c r="B12640" s="105"/>
      <c r="C12640" s="77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7"/>
      <c r="B12641" s="105"/>
      <c r="C12641" s="77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7"/>
      <c r="B12642" s="105"/>
      <c r="C12642" s="77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7"/>
      <c r="B12643" s="105"/>
      <c r="C12643" s="77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7"/>
      <c r="B12644" s="105"/>
      <c r="C12644" s="77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7"/>
      <c r="B12645" s="105"/>
      <c r="C12645" s="77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7"/>
      <c r="B12646" s="105"/>
      <c r="C12646" s="77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7"/>
      <c r="B12647" s="105"/>
      <c r="C12647" s="77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7"/>
      <c r="B12648" s="105"/>
      <c r="C12648" s="77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7"/>
      <c r="B12649" s="105"/>
      <c r="C12649" s="77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7"/>
      <c r="B12650" s="105"/>
      <c r="C12650" s="77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7"/>
      <c r="B12651" s="105"/>
      <c r="C12651" s="77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7"/>
      <c r="B12652" s="105"/>
      <c r="C12652" s="77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7"/>
      <c r="B12653" s="105"/>
      <c r="C12653" s="77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7"/>
      <c r="B12654" s="105"/>
      <c r="C12654" s="77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7"/>
      <c r="B12655" s="105"/>
      <c r="C12655" s="77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7"/>
      <c r="B12656" s="105"/>
      <c r="C12656" s="77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7"/>
      <c r="B12657" s="105"/>
      <c r="C12657" s="77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7"/>
      <c r="B12658" s="105"/>
      <c r="C12658" s="77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7"/>
      <c r="B12659" s="105"/>
      <c r="C12659" s="77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7"/>
      <c r="B12660" s="105"/>
      <c r="C12660" s="77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7"/>
      <c r="B12661" s="105"/>
      <c r="C12661" s="77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7"/>
      <c r="B12662" s="105"/>
      <c r="C12662" s="77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7"/>
      <c r="B12663" s="105"/>
      <c r="C12663" s="77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7"/>
      <c r="B12664" s="105"/>
      <c r="C12664" s="77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7"/>
      <c r="B12665" s="105"/>
      <c r="C12665" s="77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7"/>
      <c r="B12666" s="105"/>
      <c r="C12666" s="77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7"/>
      <c r="B12667" s="105"/>
      <c r="C12667" s="77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7"/>
      <c r="B12668" s="105"/>
      <c r="C12668" s="77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7"/>
      <c r="B12669" s="105"/>
      <c r="C12669" s="77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7"/>
      <c r="B12670" s="105"/>
      <c r="C12670" s="77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7"/>
      <c r="B12671" s="105"/>
      <c r="C12671" s="77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7"/>
      <c r="B12672" s="105"/>
      <c r="C12672" s="77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7"/>
      <c r="B12673" s="105"/>
      <c r="C12673" s="77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7"/>
      <c r="B12674" s="105"/>
      <c r="C12674" s="77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7"/>
      <c r="B12675" s="105"/>
      <c r="C12675" s="77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7"/>
      <c r="B12676" s="105"/>
      <c r="C12676" s="77"/>
      <c r="D12676" s="78"/>
      <c r="E12676" s="12"/>
      <c r="F12676" s="79"/>
      <c r="G12676" s="78"/>
      <c r="H12676" s="80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7"/>
      <c r="B12677" s="105"/>
      <c r="C12677" s="77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7"/>
      <c r="B12678" s="105"/>
      <c r="C12678" s="77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7"/>
      <c r="B12679" s="105"/>
      <c r="C12679" s="77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7"/>
      <c r="B12680" s="105"/>
      <c r="C12680" s="77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7"/>
      <c r="B12681" s="105"/>
      <c r="C12681" s="77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7"/>
      <c r="B12682" s="105"/>
      <c r="C12682" s="77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7"/>
      <c r="B12683" s="105"/>
      <c r="C12683" s="77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7"/>
      <c r="B12684" s="105"/>
      <c r="C12684" s="77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7"/>
      <c r="B12685" s="105"/>
      <c r="C12685" s="77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7"/>
      <c r="B12686" s="105"/>
      <c r="C12686" s="77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7"/>
      <c r="B12687" s="105"/>
      <c r="C12687" s="77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7"/>
      <c r="B12688" s="105"/>
      <c r="C12688" s="77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7"/>
      <c r="B12689" s="105"/>
      <c r="C12689" s="77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7"/>
      <c r="B12690" s="105"/>
      <c r="C12690" s="77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7"/>
      <c r="B12691" s="105"/>
      <c r="C12691" s="77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7"/>
      <c r="B12692" s="105"/>
      <c r="C12692" s="77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7"/>
      <c r="B12693" s="105"/>
      <c r="C12693" s="77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7"/>
      <c r="B12694" s="105"/>
      <c r="C12694" s="77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7"/>
      <c r="B12695" s="105"/>
      <c r="C12695" s="77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7"/>
      <c r="B12696" s="105"/>
      <c r="C12696" s="77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7"/>
      <c r="B12697" s="105"/>
      <c r="C12697" s="77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7"/>
      <c r="B12698" s="105"/>
      <c r="C12698" s="77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7"/>
      <c r="B12699" s="105"/>
      <c r="C12699" s="77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7"/>
      <c r="B12700" s="105"/>
      <c r="C12700" s="77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7"/>
      <c r="B12701" s="105"/>
      <c r="C12701" s="77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7"/>
      <c r="B12702" s="105"/>
      <c r="C12702" s="77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7"/>
      <c r="B12703" s="105"/>
      <c r="C12703" s="77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7"/>
      <c r="B12704" s="105"/>
      <c r="C12704" s="77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7"/>
      <c r="B12705" s="105"/>
      <c r="C12705" s="77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7"/>
      <c r="B12706" s="105"/>
      <c r="C12706" s="77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7"/>
      <c r="B12707" s="105"/>
      <c r="C12707" s="77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7"/>
      <c r="B12708" s="105"/>
      <c r="C12708" s="77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7"/>
      <c r="B12709" s="105"/>
      <c r="C12709" s="77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7"/>
      <c r="B12710" s="105"/>
      <c r="C12710" s="77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7"/>
      <c r="B12711" s="105"/>
      <c r="C12711" s="77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7"/>
      <c r="B12712" s="105"/>
      <c r="C12712" s="77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7"/>
      <c r="B12713" s="105"/>
      <c r="C12713" s="77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7"/>
      <c r="B12714" s="105"/>
      <c r="C12714" s="77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7"/>
      <c r="B12715" s="105"/>
      <c r="C12715" s="77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7"/>
      <c r="B12716" s="105"/>
      <c r="C12716" s="77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7"/>
      <c r="B12717" s="105"/>
      <c r="C12717" s="77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7"/>
      <c r="B12718" s="105"/>
      <c r="C12718" s="77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7"/>
      <c r="B12719" s="105"/>
      <c r="C12719" s="77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7"/>
      <c r="B12720" s="105"/>
      <c r="C12720" s="77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7"/>
      <c r="B12721" s="105"/>
      <c r="C12721" s="77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7"/>
      <c r="B12722" s="105"/>
      <c r="C12722" s="77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7"/>
      <c r="B12723" s="105"/>
      <c r="C12723" s="77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7"/>
      <c r="B12724" s="105"/>
      <c r="C12724" s="77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7"/>
      <c r="B12725" s="105"/>
      <c r="C12725" s="77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7"/>
      <c r="B12726" s="105"/>
      <c r="C12726" s="77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7"/>
      <c r="B12727" s="105"/>
      <c r="C12727" s="77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7"/>
      <c r="B12728" s="105"/>
      <c r="C12728" s="77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7"/>
      <c r="B12729" s="105"/>
      <c r="C12729" s="77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7"/>
      <c r="B12730" s="105"/>
      <c r="C12730" s="77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7"/>
      <c r="B12731" s="105"/>
      <c r="C12731" s="77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7"/>
      <c r="B12732" s="105"/>
      <c r="C12732" s="77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7"/>
      <c r="B12733" s="105"/>
      <c r="C12733" s="77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7"/>
      <c r="B12734" s="105"/>
      <c r="C12734" s="77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7"/>
      <c r="B12735" s="105"/>
      <c r="C12735" s="77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7"/>
      <c r="B12736" s="105"/>
      <c r="C12736" s="77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7"/>
      <c r="B12737" s="105"/>
      <c r="C12737" s="77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7"/>
      <c r="B12738" s="105"/>
      <c r="C12738" s="77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7"/>
      <c r="B12739" s="105"/>
      <c r="C12739" s="77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7"/>
      <c r="B12740" s="105"/>
      <c r="C12740" s="77"/>
      <c r="D12740" s="78"/>
      <c r="E12740" s="12"/>
      <c r="F12740" s="79"/>
      <c r="G12740" s="78"/>
      <c r="H12740" s="80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7"/>
      <c r="B12741" s="105"/>
      <c r="C12741" s="77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7"/>
      <c r="B12742" s="105"/>
      <c r="C12742" s="77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7"/>
      <c r="B12743" s="105"/>
      <c r="C12743" s="77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7"/>
      <c r="B12744" s="105"/>
      <c r="C12744" s="77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7"/>
      <c r="B12745" s="105"/>
      <c r="C12745" s="77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7"/>
      <c r="B12746" s="105"/>
      <c r="C12746" s="77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7"/>
      <c r="B12747" s="105"/>
      <c r="C12747" s="77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7"/>
      <c r="B12748" s="105"/>
      <c r="C12748" s="77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7"/>
      <c r="B12749" s="105"/>
      <c r="C12749" s="77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7"/>
      <c r="B12750" s="105"/>
      <c r="C12750" s="77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7"/>
      <c r="B12751" s="105"/>
      <c r="C12751" s="77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7"/>
      <c r="B12752" s="105"/>
      <c r="C12752" s="77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7"/>
      <c r="B12753" s="105"/>
      <c r="C12753" s="77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7"/>
      <c r="B12754" s="105"/>
      <c r="C12754" s="77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7"/>
      <c r="B12755" s="105"/>
      <c r="C12755" s="77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7"/>
      <c r="B12756" s="105"/>
      <c r="C12756" s="77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7"/>
      <c r="B12757" s="105"/>
      <c r="C12757" s="77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7"/>
      <c r="B12758" s="105"/>
      <c r="C12758" s="77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7"/>
      <c r="B12759" s="105"/>
      <c r="C12759" s="77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7"/>
      <c r="B12760" s="105"/>
      <c r="C12760" s="77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7"/>
      <c r="B12761" s="105"/>
      <c r="C12761" s="77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7"/>
      <c r="B12762" s="105"/>
      <c r="C12762" s="77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7"/>
      <c r="B12763" s="105"/>
      <c r="C12763" s="77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7"/>
      <c r="B12764" s="105"/>
      <c r="C12764" s="77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7"/>
      <c r="B12765" s="105"/>
      <c r="C12765" s="77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7"/>
      <c r="B12766" s="105"/>
      <c r="C12766" s="77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7"/>
      <c r="B12767" s="105"/>
      <c r="C12767" s="77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7"/>
      <c r="B12768" s="105"/>
      <c r="C12768" s="77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7"/>
      <c r="B12769" s="105"/>
      <c r="C12769" s="77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7"/>
      <c r="B12770" s="105"/>
      <c r="C12770" s="77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7"/>
      <c r="B12771" s="105"/>
      <c r="C12771" s="77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7"/>
      <c r="B12772" s="105"/>
      <c r="C12772" s="77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7"/>
      <c r="B12773" s="105"/>
      <c r="C12773" s="77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7"/>
      <c r="B12774" s="105"/>
      <c r="C12774" s="77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7"/>
      <c r="B12775" s="105"/>
      <c r="C12775" s="77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7"/>
      <c r="B12776" s="105"/>
      <c r="C12776" s="77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7"/>
      <c r="B12777" s="105"/>
      <c r="C12777" s="77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7"/>
      <c r="B12778" s="105"/>
      <c r="C12778" s="77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7"/>
      <c r="B12779" s="105"/>
      <c r="C12779" s="77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7"/>
      <c r="B12780" s="105"/>
      <c r="C12780" s="77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7"/>
      <c r="B12781" s="105"/>
      <c r="C12781" s="77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7"/>
      <c r="B12782" s="105"/>
      <c r="C12782" s="77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7"/>
      <c r="B12783" s="105"/>
      <c r="C12783" s="77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7"/>
      <c r="B12784" s="105"/>
      <c r="C12784" s="77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7"/>
      <c r="B12785" s="105"/>
      <c r="C12785" s="77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7"/>
      <c r="B12786" s="105"/>
      <c r="C12786" s="77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7"/>
      <c r="B12787" s="105"/>
      <c r="C12787" s="77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7"/>
      <c r="B12788" s="105"/>
      <c r="C12788" s="77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7"/>
      <c r="B12789" s="105"/>
      <c r="C12789" s="77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7"/>
      <c r="B12790" s="105"/>
      <c r="C12790" s="77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7"/>
      <c r="B12791" s="105"/>
      <c r="C12791" s="77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7"/>
      <c r="B12792" s="105"/>
      <c r="C12792" s="77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7"/>
      <c r="B12793" s="105"/>
      <c r="C12793" s="77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7"/>
      <c r="B12794" s="105"/>
      <c r="C12794" s="77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7"/>
      <c r="B12795" s="105"/>
      <c r="C12795" s="77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7"/>
      <c r="B12796" s="105"/>
      <c r="C12796" s="77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7"/>
      <c r="B12797" s="105"/>
      <c r="C12797" s="77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7"/>
      <c r="B12798" s="105"/>
      <c r="C12798" s="77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7"/>
      <c r="B12799" s="105"/>
      <c r="C12799" s="77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7"/>
      <c r="B12800" s="105"/>
      <c r="C12800" s="77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7"/>
      <c r="B12801" s="105"/>
      <c r="C12801" s="77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7"/>
      <c r="B12802" s="105"/>
      <c r="C12802" s="77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7"/>
      <c r="B12803" s="105"/>
      <c r="C12803" s="77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7"/>
      <c r="B12804" s="105"/>
      <c r="C12804" s="77"/>
      <c r="D12804" s="78"/>
      <c r="E12804" s="12"/>
      <c r="F12804" s="79"/>
      <c r="G12804" s="78"/>
      <c r="H12804" s="80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7"/>
      <c r="B12805" s="105"/>
      <c r="C12805" s="77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7"/>
      <c r="B12806" s="105"/>
      <c r="C12806" s="77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7"/>
      <c r="B12807" s="105"/>
      <c r="C12807" s="77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7"/>
      <c r="B12808" s="105"/>
      <c r="C12808" s="77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7"/>
      <c r="B12809" s="105"/>
      <c r="C12809" s="77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7"/>
      <c r="B12810" s="105"/>
      <c r="C12810" s="77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7"/>
      <c r="B12811" s="105"/>
      <c r="C12811" s="77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7"/>
      <c r="B12812" s="105"/>
      <c r="C12812" s="77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7"/>
      <c r="B12813" s="105"/>
      <c r="C12813" s="77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7"/>
      <c r="B12814" s="105"/>
      <c r="C12814" s="77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7"/>
      <c r="B12815" s="105"/>
      <c r="C12815" s="77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7"/>
      <c r="B12816" s="105"/>
      <c r="C12816" s="77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7"/>
      <c r="B12817" s="105"/>
      <c r="C12817" s="77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7"/>
      <c r="B12818" s="105"/>
      <c r="C12818" s="77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7"/>
      <c r="B12819" s="105"/>
      <c r="C12819" s="77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7"/>
      <c r="B12820" s="105"/>
      <c r="C12820" s="77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7"/>
      <c r="B12821" s="105"/>
      <c r="C12821" s="77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7"/>
      <c r="B12822" s="105"/>
      <c r="C12822" s="77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7"/>
      <c r="B12823" s="105"/>
      <c r="C12823" s="77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7"/>
      <c r="B12824" s="105"/>
      <c r="C12824" s="77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7"/>
      <c r="B12825" s="105"/>
      <c r="C12825" s="77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7"/>
      <c r="B12826" s="105"/>
      <c r="C12826" s="77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7"/>
      <c r="B12827" s="105"/>
      <c r="C12827" s="77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7"/>
      <c r="B12828" s="105"/>
      <c r="C12828" s="77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7"/>
      <c r="B12829" s="105"/>
      <c r="C12829" s="77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7"/>
      <c r="B12830" s="105"/>
      <c r="C12830" s="77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7"/>
      <c r="B12831" s="105"/>
      <c r="C12831" s="77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7"/>
      <c r="B12832" s="105"/>
      <c r="C12832" s="77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7"/>
      <c r="B12833" s="105"/>
      <c r="C12833" s="77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7"/>
      <c r="B12834" s="105"/>
      <c r="C12834" s="77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7"/>
      <c r="B12835" s="105"/>
      <c r="C12835" s="77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7"/>
      <c r="B12836" s="105"/>
      <c r="C12836" s="77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7"/>
      <c r="B12837" s="105"/>
      <c r="C12837" s="77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7"/>
      <c r="B12838" s="105"/>
      <c r="C12838" s="77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7"/>
      <c r="B12839" s="105"/>
      <c r="C12839" s="77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7"/>
      <c r="B12840" s="105"/>
      <c r="C12840" s="77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7"/>
      <c r="B12841" s="105"/>
      <c r="C12841" s="77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7"/>
      <c r="B12842" s="105"/>
      <c r="C12842" s="77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7"/>
      <c r="B12843" s="105"/>
      <c r="C12843" s="77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7"/>
      <c r="B12844" s="105"/>
      <c r="C12844" s="77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7"/>
      <c r="B12845" s="105"/>
      <c r="C12845" s="77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7"/>
      <c r="B12846" s="105"/>
      <c r="C12846" s="77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7"/>
      <c r="B12847" s="105"/>
      <c r="C12847" s="77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7"/>
      <c r="B12848" s="105"/>
      <c r="C12848" s="77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7"/>
      <c r="B12849" s="105"/>
      <c r="C12849" s="77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7"/>
      <c r="B12850" s="105"/>
      <c r="C12850" s="77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7"/>
      <c r="B12851" s="105"/>
      <c r="C12851" s="77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7"/>
      <c r="B12852" s="105"/>
      <c r="C12852" s="77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7"/>
      <c r="B12853" s="105"/>
      <c r="C12853" s="77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7"/>
      <c r="B12854" s="105"/>
      <c r="C12854" s="77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7"/>
      <c r="B12855" s="105"/>
      <c r="C12855" s="77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7"/>
      <c r="B12856" s="105"/>
      <c r="C12856" s="77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7"/>
      <c r="B12857" s="105"/>
      <c r="C12857" s="77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7"/>
      <c r="B12858" s="105"/>
      <c r="C12858" s="77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7"/>
      <c r="B12859" s="105"/>
      <c r="C12859" s="77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7"/>
      <c r="B12860" s="105"/>
      <c r="C12860" s="77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7"/>
      <c r="B12861" s="105"/>
      <c r="C12861" s="77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7"/>
      <c r="B12862" s="105"/>
      <c r="C12862" s="77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7"/>
      <c r="B12863" s="105"/>
      <c r="C12863" s="77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7"/>
      <c r="B12864" s="105"/>
      <c r="C12864" s="77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7"/>
      <c r="B12865" s="105"/>
      <c r="C12865" s="77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7"/>
      <c r="B12866" s="105"/>
      <c r="C12866" s="77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7"/>
      <c r="B12867" s="105"/>
      <c r="C12867" s="77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7"/>
      <c r="B12868" s="105"/>
      <c r="C12868" s="77"/>
      <c r="D12868" s="78"/>
      <c r="E12868" s="12"/>
      <c r="F12868" s="79"/>
      <c r="G12868" s="78"/>
      <c r="H12868" s="80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7"/>
      <c r="B12869" s="105"/>
      <c r="C12869" s="77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7"/>
      <c r="B12870" s="105"/>
      <c r="C12870" s="77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7"/>
      <c r="B12871" s="105"/>
      <c r="C12871" s="77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7"/>
      <c r="B12872" s="105"/>
      <c r="C12872" s="77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7"/>
      <c r="B12873" s="105"/>
      <c r="C12873" s="77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7"/>
      <c r="B12874" s="105"/>
      <c r="C12874" s="77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7"/>
      <c r="B12875" s="105"/>
      <c r="C12875" s="77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7"/>
      <c r="B12876" s="105"/>
      <c r="C12876" s="77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7"/>
      <c r="B12877" s="105"/>
      <c r="C12877" s="77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7"/>
      <c r="B12878" s="105"/>
      <c r="C12878" s="77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7"/>
      <c r="B12879" s="105"/>
      <c r="C12879" s="77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7"/>
      <c r="B12880" s="105"/>
      <c r="C12880" s="77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7"/>
      <c r="B12881" s="105"/>
      <c r="C12881" s="77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7"/>
      <c r="B12882" s="105"/>
      <c r="C12882" s="77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7"/>
      <c r="B12883" s="105"/>
      <c r="C12883" s="77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7"/>
      <c r="B12884" s="105"/>
      <c r="C12884" s="77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7"/>
      <c r="B12885" s="105"/>
      <c r="C12885" s="77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7"/>
      <c r="B12886" s="105"/>
      <c r="C12886" s="77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7"/>
      <c r="B12887" s="105"/>
      <c r="C12887" s="77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7"/>
      <c r="B12888" s="105"/>
      <c r="C12888" s="77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7"/>
      <c r="B12889" s="105"/>
      <c r="C12889" s="77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7"/>
      <c r="B12890" s="105"/>
      <c r="C12890" s="77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7"/>
      <c r="B12891" s="105"/>
      <c r="C12891" s="77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7"/>
      <c r="B12892" s="105"/>
      <c r="C12892" s="77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7"/>
      <c r="B12893" s="105"/>
      <c r="C12893" s="77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7"/>
      <c r="B12894" s="105"/>
      <c r="C12894" s="77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7"/>
      <c r="B12895" s="105"/>
      <c r="C12895" s="77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7"/>
      <c r="B12896" s="105"/>
      <c r="C12896" s="77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7"/>
      <c r="B12897" s="105"/>
      <c r="C12897" s="77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7"/>
      <c r="B12898" s="105"/>
      <c r="C12898" s="77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7"/>
      <c r="B12899" s="105"/>
      <c r="C12899" s="77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7"/>
      <c r="B12900" s="105"/>
      <c r="C12900" s="77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7"/>
      <c r="B12901" s="105"/>
      <c r="C12901" s="77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7"/>
      <c r="B12902" s="105"/>
      <c r="C12902" s="77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7"/>
      <c r="B12903" s="105"/>
      <c r="C12903" s="77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7"/>
      <c r="B12904" s="105"/>
      <c r="C12904" s="77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7"/>
      <c r="B12905" s="105"/>
      <c r="C12905" s="77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7"/>
      <c r="B12906" s="105"/>
      <c r="C12906" s="77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7"/>
      <c r="B12907" s="105"/>
      <c r="C12907" s="77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7"/>
      <c r="B12908" s="105"/>
      <c r="C12908" s="77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7"/>
      <c r="B12909" s="105"/>
      <c r="C12909" s="77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7"/>
      <c r="B12910" s="105"/>
      <c r="C12910" s="77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7"/>
      <c r="B12911" s="105"/>
      <c r="C12911" s="77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7"/>
      <c r="B12912" s="105"/>
      <c r="C12912" s="77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7"/>
      <c r="B12913" s="105"/>
      <c r="C12913" s="77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7"/>
      <c r="B12914" s="105"/>
      <c r="C12914" s="77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7"/>
      <c r="B12915" s="105"/>
      <c r="C12915" s="77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7"/>
      <c r="B12916" s="105"/>
      <c r="C12916" s="77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7"/>
      <c r="B12917" s="105"/>
      <c r="C12917" s="77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7"/>
      <c r="B12918" s="105"/>
      <c r="C12918" s="77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7"/>
      <c r="B12919" s="105"/>
      <c r="C12919" s="77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7"/>
      <c r="B12920" s="105"/>
      <c r="C12920" s="77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7"/>
      <c r="B12921" s="105"/>
      <c r="C12921" s="77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7"/>
      <c r="B12922" s="105"/>
      <c r="C12922" s="77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7"/>
      <c r="B12923" s="105"/>
      <c r="C12923" s="77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7"/>
      <c r="B12924" s="105"/>
      <c r="C12924" s="77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7"/>
      <c r="B12925" s="105"/>
      <c r="C12925" s="77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7"/>
      <c r="B12926" s="105"/>
      <c r="C12926" s="77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7"/>
      <c r="B12927" s="105"/>
      <c r="C12927" s="77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7"/>
      <c r="B12928" s="105"/>
      <c r="C12928" s="77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7"/>
      <c r="B12929" s="105"/>
      <c r="C12929" s="77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7"/>
      <c r="B12930" s="105"/>
      <c r="C12930" s="77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7"/>
      <c r="B12931" s="105"/>
      <c r="C12931" s="77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7"/>
      <c r="B12932" s="105"/>
      <c r="C12932" s="77"/>
      <c r="D12932" s="78"/>
      <c r="E12932" s="12"/>
      <c r="F12932" s="79"/>
      <c r="G12932" s="78"/>
      <c r="H12932" s="80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7"/>
      <c r="B12933" s="105"/>
      <c r="C12933" s="77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7"/>
      <c r="B12934" s="105"/>
      <c r="C12934" s="77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7"/>
      <c r="B12935" s="105"/>
      <c r="C12935" s="77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7"/>
      <c r="B12936" s="105"/>
      <c r="C12936" s="77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7"/>
      <c r="B12937" s="105"/>
      <c r="C12937" s="77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7"/>
      <c r="B12938" s="105"/>
      <c r="C12938" s="77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7"/>
      <c r="B12939" s="105"/>
      <c r="C12939" s="77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7"/>
      <c r="B12940" s="105"/>
      <c r="C12940" s="77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7"/>
      <c r="B12941" s="105"/>
      <c r="C12941" s="77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7"/>
      <c r="B12942" s="105"/>
      <c r="C12942" s="77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7"/>
      <c r="B12943" s="105"/>
      <c r="C12943" s="77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7"/>
      <c r="B12944" s="105"/>
      <c r="C12944" s="77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7"/>
      <c r="B12945" s="105"/>
      <c r="C12945" s="77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7"/>
      <c r="B12946" s="105"/>
      <c r="C12946" s="77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7"/>
      <c r="B12947" s="105"/>
      <c r="C12947" s="77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7"/>
      <c r="B12948" s="105"/>
      <c r="C12948" s="77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7"/>
      <c r="B12949" s="105"/>
      <c r="C12949" s="77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7"/>
      <c r="B12950" s="105"/>
      <c r="C12950" s="77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7"/>
      <c r="B12951" s="105"/>
      <c r="C12951" s="77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7"/>
      <c r="B12952" s="105"/>
      <c r="C12952" s="77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7"/>
      <c r="B12953" s="105"/>
      <c r="C12953" s="77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7"/>
      <c r="B12954" s="105"/>
      <c r="C12954" s="77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7"/>
      <c r="B12955" s="105"/>
      <c r="C12955" s="77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7"/>
      <c r="B12956" s="105"/>
      <c r="C12956" s="77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7"/>
      <c r="B12957" s="105"/>
      <c r="C12957" s="77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7"/>
      <c r="B12958" s="105"/>
      <c r="C12958" s="77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7"/>
      <c r="B12959" s="105"/>
      <c r="C12959" s="77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7"/>
      <c r="B12960" s="105"/>
      <c r="C12960" s="77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7"/>
      <c r="B12961" s="105"/>
      <c r="C12961" s="77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7"/>
      <c r="B12962" s="105"/>
      <c r="C12962" s="77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7"/>
      <c r="B12963" s="105"/>
      <c r="C12963" s="77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7"/>
      <c r="B12964" s="105"/>
      <c r="C12964" s="77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7"/>
      <c r="B12965" s="105"/>
      <c r="C12965" s="77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7"/>
      <c r="B12966" s="105"/>
      <c r="C12966" s="77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7"/>
      <c r="B12967" s="105"/>
      <c r="C12967" s="77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7"/>
      <c r="B12968" s="105"/>
      <c r="C12968" s="77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7"/>
      <c r="B12969" s="105"/>
      <c r="C12969" s="77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7"/>
      <c r="B12970" s="105"/>
      <c r="C12970" s="77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7"/>
      <c r="B12971" s="105"/>
      <c r="C12971" s="77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7"/>
      <c r="B12972" s="105"/>
      <c r="C12972" s="77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7"/>
      <c r="B12973" s="105"/>
      <c r="C12973" s="77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7"/>
      <c r="B12974" s="105"/>
      <c r="C12974" s="77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7"/>
      <c r="B12975" s="105"/>
      <c r="C12975" s="77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7"/>
      <c r="B12976" s="105"/>
      <c r="C12976" s="77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7"/>
      <c r="B12977" s="105"/>
      <c r="C12977" s="77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7"/>
      <c r="B12978" s="105"/>
      <c r="C12978" s="77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7"/>
      <c r="B12979" s="105"/>
      <c r="C12979" s="77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7"/>
      <c r="B12980" s="105"/>
      <c r="C12980" s="77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7"/>
      <c r="B12981" s="105"/>
      <c r="C12981" s="77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7"/>
      <c r="B12982" s="105"/>
      <c r="C12982" s="77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7"/>
      <c r="B12983" s="105"/>
      <c r="C12983" s="77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7"/>
      <c r="B12984" s="105"/>
      <c r="C12984" s="77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7"/>
      <c r="B12985" s="105"/>
      <c r="C12985" s="77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7"/>
      <c r="B12986" s="105"/>
      <c r="C12986" s="77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7"/>
      <c r="B12987" s="105"/>
      <c r="C12987" s="77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7"/>
      <c r="B12988" s="105"/>
      <c r="C12988" s="77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7"/>
      <c r="B12989" s="105"/>
      <c r="C12989" s="77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7"/>
      <c r="B12990" s="105"/>
      <c r="C12990" s="77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7"/>
      <c r="B12991" s="105"/>
      <c r="C12991" s="77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7"/>
      <c r="B12992" s="105"/>
      <c r="C12992" s="77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7"/>
      <c r="B12993" s="105"/>
      <c r="C12993" s="77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7"/>
      <c r="B12994" s="105"/>
      <c r="C12994" s="77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7"/>
      <c r="B12995" s="105"/>
      <c r="C12995" s="77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7"/>
      <c r="B12996" s="105"/>
      <c r="C12996" s="77"/>
      <c r="D12996" s="78"/>
      <c r="E12996" s="12"/>
      <c r="F12996" s="79"/>
      <c r="G12996" s="78"/>
      <c r="H12996" s="80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7"/>
      <c r="B12997" s="105"/>
      <c r="C12997" s="77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7"/>
      <c r="B12998" s="105"/>
      <c r="C12998" s="77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7"/>
      <c r="B12999" s="105"/>
      <c r="C12999" s="77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7"/>
      <c r="B13000" s="105"/>
      <c r="C13000" s="77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7"/>
      <c r="B13001" s="105"/>
      <c r="C13001" s="77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7"/>
      <c r="B13002" s="105"/>
      <c r="C13002" s="77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7"/>
      <c r="B13003" s="105"/>
      <c r="C13003" s="77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7"/>
      <c r="B13004" s="105"/>
      <c r="C13004" s="77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7"/>
      <c r="B13005" s="105"/>
      <c r="C13005" s="77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7"/>
      <c r="B13006" s="105"/>
      <c r="C13006" s="77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7"/>
      <c r="B13007" s="105"/>
      <c r="C13007" s="77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7"/>
      <c r="B13008" s="105"/>
      <c r="C13008" s="77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7"/>
      <c r="B13009" s="105"/>
      <c r="C13009" s="77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7"/>
      <c r="B13010" s="105"/>
      <c r="C13010" s="77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7"/>
      <c r="B13011" s="105"/>
      <c r="C13011" s="77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7"/>
      <c r="B13012" s="105"/>
      <c r="C13012" s="77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7"/>
      <c r="B13013" s="105"/>
      <c r="C13013" s="77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7"/>
      <c r="B13014" s="105"/>
      <c r="C13014" s="77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7"/>
      <c r="B13015" s="105"/>
      <c r="C13015" s="77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7"/>
      <c r="B13016" s="105"/>
      <c r="C13016" s="77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7"/>
      <c r="B13017" s="105"/>
      <c r="C13017" s="77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7"/>
      <c r="B13018" s="105"/>
      <c r="C13018" s="77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7"/>
      <c r="B13019" s="105"/>
      <c r="C13019" s="77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7"/>
      <c r="B13020" s="105"/>
      <c r="C13020" s="77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7"/>
      <c r="B13021" s="105"/>
      <c r="C13021" s="77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7"/>
      <c r="B13022" s="105"/>
      <c r="C13022" s="77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7"/>
      <c r="B13023" s="105"/>
      <c r="C13023" s="77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7"/>
      <c r="B13024" s="105"/>
      <c r="C13024" s="77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7"/>
      <c r="B13025" s="105"/>
      <c r="C13025" s="77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7"/>
      <c r="B13026" s="105"/>
      <c r="C13026" s="77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7"/>
      <c r="B13027" s="105"/>
      <c r="C13027" s="77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7"/>
      <c r="B13028" s="105"/>
      <c r="C13028" s="77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7"/>
      <c r="B13029" s="105"/>
      <c r="C13029" s="77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7"/>
      <c r="B13030" s="105"/>
      <c r="C13030" s="77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7"/>
      <c r="B13031" s="105"/>
      <c r="C13031" s="77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7"/>
      <c r="B13032" s="105"/>
      <c r="C13032" s="77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7"/>
      <c r="B13033" s="105"/>
      <c r="C13033" s="77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7"/>
      <c r="B13034" s="105"/>
      <c r="C13034" s="77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7"/>
      <c r="B13035" s="105"/>
      <c r="C13035" s="77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7"/>
      <c r="B13036" s="105"/>
      <c r="C13036" s="77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7"/>
      <c r="B13037" s="105"/>
      <c r="C13037" s="77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7"/>
      <c r="B13038" s="105"/>
      <c r="C13038" s="77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7"/>
      <c r="B13039" s="105"/>
      <c r="C13039" s="77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7"/>
      <c r="B13040" s="105"/>
      <c r="C13040" s="77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7"/>
      <c r="B13041" s="105"/>
      <c r="C13041" s="77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7"/>
      <c r="B13042" s="105"/>
      <c r="C13042" s="77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7"/>
      <c r="B13043" s="105"/>
      <c r="C13043" s="77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7"/>
      <c r="B13044" s="105"/>
      <c r="C13044" s="77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7"/>
      <c r="B13045" s="105"/>
      <c r="C13045" s="77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7"/>
      <c r="B13046" s="105"/>
      <c r="C13046" s="77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7"/>
      <c r="B13047" s="105"/>
      <c r="C13047" s="77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7"/>
      <c r="B13048" s="105"/>
      <c r="C13048" s="77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7"/>
      <c r="B13049" s="105"/>
      <c r="C13049" s="77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7"/>
      <c r="B13050" s="105"/>
      <c r="C13050" s="77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7"/>
      <c r="B13051" s="105"/>
      <c r="C13051" s="77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7"/>
      <c r="B13052" s="105"/>
      <c r="C13052" s="77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7"/>
      <c r="B13053" s="105"/>
      <c r="C13053" s="77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7"/>
      <c r="B13054" s="105"/>
      <c r="C13054" s="77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7"/>
      <c r="B13055" s="105"/>
      <c r="C13055" s="77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7"/>
      <c r="B13056" s="105"/>
      <c r="C13056" s="77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7"/>
      <c r="B13057" s="105"/>
      <c r="C13057" s="77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7"/>
      <c r="B13058" s="105"/>
      <c r="C13058" s="77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7"/>
      <c r="B13059" s="105"/>
      <c r="C13059" s="77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7"/>
      <c r="B13060" s="105"/>
      <c r="C13060" s="77"/>
      <c r="D13060" s="78"/>
      <c r="E13060" s="12"/>
      <c r="F13060" s="79"/>
      <c r="G13060" s="78"/>
      <c r="H13060" s="80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7"/>
      <c r="B13061" s="105"/>
      <c r="C13061" s="77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7"/>
      <c r="B13062" s="105"/>
      <c r="C13062" s="77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7"/>
      <c r="B13063" s="105"/>
      <c r="C13063" s="77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7"/>
      <c r="B13064" s="105"/>
      <c r="C13064" s="77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7"/>
      <c r="B13065" s="105"/>
      <c r="C13065" s="77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7"/>
      <c r="B13066" s="105"/>
      <c r="C13066" s="77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7"/>
      <c r="B13067" s="105"/>
      <c r="C13067" s="77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7"/>
      <c r="B13068" s="105"/>
      <c r="C13068" s="77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7"/>
      <c r="B13069" s="105"/>
      <c r="C13069" s="77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7"/>
      <c r="B13070" s="105"/>
      <c r="C13070" s="77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7"/>
      <c r="B13071" s="105"/>
      <c r="C13071" s="77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7"/>
      <c r="B13072" s="105"/>
      <c r="C13072" s="77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7"/>
      <c r="B13073" s="105"/>
      <c r="C13073" s="77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7"/>
      <c r="B13074" s="105"/>
      <c r="C13074" s="77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7"/>
      <c r="B13075" s="105"/>
      <c r="C13075" s="77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7"/>
      <c r="B13076" s="105"/>
      <c r="C13076" s="77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7"/>
      <c r="B13077" s="105"/>
      <c r="C13077" s="77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7"/>
      <c r="B13078" s="105"/>
      <c r="C13078" s="77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7"/>
      <c r="B13079" s="105"/>
      <c r="C13079" s="77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7"/>
      <c r="B13080" s="105"/>
      <c r="C13080" s="77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7"/>
      <c r="B13081" s="105"/>
      <c r="C13081" s="77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7"/>
      <c r="B13082" s="105"/>
      <c r="C13082" s="77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7"/>
      <c r="B13083" s="105"/>
      <c r="C13083" s="77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7"/>
      <c r="B13084" s="105"/>
      <c r="C13084" s="77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7"/>
      <c r="B13085" s="105"/>
      <c r="C13085" s="77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7"/>
      <c r="B13086" s="105"/>
      <c r="C13086" s="77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7"/>
      <c r="B13087" s="105"/>
      <c r="C13087" s="77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7"/>
      <c r="B13088" s="105"/>
      <c r="C13088" s="77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7"/>
      <c r="B13089" s="105"/>
      <c r="C13089" s="77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7"/>
      <c r="B13090" s="105"/>
      <c r="C13090" s="77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7"/>
      <c r="B13091" s="105"/>
      <c r="C13091" s="77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7"/>
      <c r="B13092" s="105"/>
      <c r="C13092" s="77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7"/>
      <c r="B13093" s="105"/>
      <c r="C13093" s="77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7"/>
      <c r="B13094" s="105"/>
      <c r="C13094" s="77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7"/>
      <c r="B13095" s="105"/>
      <c r="C13095" s="77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7"/>
      <c r="B13096" s="105"/>
      <c r="C13096" s="77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7"/>
      <c r="B13097" s="105"/>
      <c r="C13097" s="77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7"/>
      <c r="B13098" s="105"/>
      <c r="C13098" s="77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7"/>
      <c r="B13099" s="105"/>
      <c r="C13099" s="77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7"/>
      <c r="B13100" s="105"/>
      <c r="C13100" s="77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7"/>
      <c r="B13101" s="105"/>
      <c r="C13101" s="77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7"/>
      <c r="B13102" s="105"/>
      <c r="C13102" s="77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7"/>
      <c r="B13103" s="105"/>
      <c r="C13103" s="77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7"/>
      <c r="B13104" s="105"/>
      <c r="C13104" s="77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7"/>
      <c r="B13105" s="105"/>
      <c r="C13105" s="77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7"/>
      <c r="B13106" s="105"/>
      <c r="C13106" s="77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7"/>
      <c r="B13107" s="105"/>
      <c r="C13107" s="77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7"/>
      <c r="B13108" s="105"/>
      <c r="C13108" s="77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7"/>
      <c r="B13109" s="105"/>
      <c r="C13109" s="77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7"/>
      <c r="B13110" s="105"/>
      <c r="C13110" s="77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7"/>
      <c r="B13111" s="105"/>
      <c r="C13111" s="77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7"/>
      <c r="B13112" s="105"/>
      <c r="C13112" s="77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7"/>
      <c r="B13113" s="105"/>
      <c r="C13113" s="77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7"/>
      <c r="B13114" s="105"/>
      <c r="C13114" s="77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7"/>
      <c r="B13115" s="105"/>
      <c r="C13115" s="77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7"/>
      <c r="B13116" s="105"/>
      <c r="C13116" s="77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7"/>
      <c r="B13117" s="105"/>
      <c r="C13117" s="77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7"/>
      <c r="B13118" s="105"/>
      <c r="C13118" s="77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7"/>
      <c r="B13119" s="105"/>
      <c r="C13119" s="77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7"/>
      <c r="B13120" s="105"/>
      <c r="C13120" s="77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7"/>
      <c r="B13121" s="105"/>
      <c r="C13121" s="77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7"/>
      <c r="B13122" s="105"/>
      <c r="C13122" s="77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7"/>
      <c r="B13123" s="105"/>
      <c r="C13123" s="77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7"/>
      <c r="B13124" s="105"/>
      <c r="C13124" s="77"/>
      <c r="D13124" s="78"/>
      <c r="E13124" s="12"/>
      <c r="F13124" s="79"/>
      <c r="G13124" s="78"/>
      <c r="H13124" s="80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7"/>
      <c r="B13125" s="105"/>
      <c r="C13125" s="77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7"/>
      <c r="B13126" s="105"/>
      <c r="C13126" s="77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7"/>
      <c r="B13127" s="105"/>
      <c r="C13127" s="77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7"/>
      <c r="B13128" s="105"/>
      <c r="C13128" s="77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7"/>
      <c r="B13129" s="105"/>
      <c r="C13129" s="77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7"/>
      <c r="B13130" s="105"/>
      <c r="C13130" s="77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7"/>
      <c r="B13131" s="105"/>
      <c r="C13131" s="77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7"/>
      <c r="B13132" s="105"/>
      <c r="C13132" s="77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7"/>
      <c r="B13133" s="105"/>
      <c r="C13133" s="77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7"/>
      <c r="B13134" s="105"/>
      <c r="C13134" s="77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7"/>
      <c r="B13135" s="105"/>
      <c r="C13135" s="77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7"/>
      <c r="B13136" s="105"/>
      <c r="C13136" s="77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7"/>
      <c r="B13137" s="105"/>
      <c r="C13137" s="77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7"/>
      <c r="B13138" s="105"/>
      <c r="C13138" s="77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7"/>
      <c r="B13139" s="105"/>
      <c r="C13139" s="77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7"/>
      <c r="B13140" s="105"/>
      <c r="C13140" s="77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7"/>
      <c r="B13141" s="105"/>
      <c r="C13141" s="77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7"/>
      <c r="B13142" s="105"/>
      <c r="C13142" s="77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7"/>
      <c r="B13143" s="105"/>
      <c r="C13143" s="77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7"/>
      <c r="B13144" s="105"/>
      <c r="C13144" s="77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7"/>
      <c r="B13145" s="105"/>
      <c r="C13145" s="77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7"/>
      <c r="B13146" s="105"/>
      <c r="C13146" s="77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7"/>
      <c r="B13147" s="105"/>
      <c r="C13147" s="77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7"/>
      <c r="B13148" s="105"/>
      <c r="C13148" s="77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7"/>
      <c r="B13149" s="105"/>
      <c r="C13149" s="77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7"/>
      <c r="B13150" s="105"/>
      <c r="C13150" s="77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7"/>
      <c r="B13151" s="105"/>
      <c r="C13151" s="77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7"/>
      <c r="B13152" s="105"/>
      <c r="C13152" s="77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7"/>
      <c r="B13153" s="105"/>
      <c r="C13153" s="77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7"/>
      <c r="B13154" s="105"/>
      <c r="C13154" s="77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7"/>
      <c r="B13155" s="105"/>
      <c r="C13155" s="77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7"/>
      <c r="B13156" s="105"/>
      <c r="C13156" s="77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7"/>
      <c r="B13157" s="105"/>
      <c r="C13157" s="77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7"/>
      <c r="B13158" s="105"/>
      <c r="C13158" s="77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7"/>
      <c r="B13159" s="105"/>
      <c r="C13159" s="77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7"/>
      <c r="B13160" s="105"/>
      <c r="C13160" s="77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7"/>
      <c r="B13161" s="105"/>
      <c r="C13161" s="77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7"/>
      <c r="B13162" s="105"/>
      <c r="C13162" s="77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7"/>
      <c r="B13163" s="105"/>
      <c r="C13163" s="77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7"/>
      <c r="B13164" s="105"/>
      <c r="C13164" s="77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7"/>
      <c r="B13165" s="105"/>
      <c r="C13165" s="77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7"/>
      <c r="B13166" s="105"/>
      <c r="C13166" s="77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7"/>
      <c r="B13167" s="105"/>
      <c r="C13167" s="77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7"/>
      <c r="B13168" s="105"/>
      <c r="C13168" s="77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7"/>
      <c r="B13169" s="105"/>
      <c r="C13169" s="77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7"/>
      <c r="B13170" s="105"/>
      <c r="C13170" s="77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7"/>
      <c r="B13171" s="105"/>
      <c r="C13171" s="77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7"/>
      <c r="B13172" s="105"/>
      <c r="C13172" s="77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7"/>
      <c r="B13173" s="105"/>
      <c r="C13173" s="77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7"/>
      <c r="B13174" s="105"/>
      <c r="C13174" s="77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7"/>
      <c r="B13175" s="105"/>
      <c r="C13175" s="77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7"/>
      <c r="B13176" s="105"/>
      <c r="C13176" s="77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7"/>
      <c r="B13177" s="105"/>
      <c r="C13177" s="77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7"/>
      <c r="B13178" s="105"/>
      <c r="C13178" s="77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7"/>
      <c r="B13179" s="105"/>
      <c r="C13179" s="77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7"/>
      <c r="B13180" s="105"/>
      <c r="C13180" s="77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7"/>
      <c r="B13181" s="105"/>
      <c r="C13181" s="77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7"/>
      <c r="B13182" s="105"/>
      <c r="C13182" s="77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7"/>
      <c r="B13183" s="105"/>
      <c r="C13183" s="77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7"/>
      <c r="B13184" s="105"/>
      <c r="C13184" s="77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7"/>
      <c r="B13185" s="105"/>
      <c r="C13185" s="77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7"/>
      <c r="B13186" s="105"/>
      <c r="C13186" s="77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7"/>
      <c r="B13187" s="105"/>
      <c r="C13187" s="77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7"/>
      <c r="B13188" s="105"/>
      <c r="C13188" s="77"/>
      <c r="D13188" s="78"/>
      <c r="E13188" s="12"/>
      <c r="F13188" s="79"/>
      <c r="G13188" s="78"/>
      <c r="H13188" s="80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7"/>
      <c r="B13189" s="105"/>
      <c r="C13189" s="77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7"/>
      <c r="B13190" s="105"/>
      <c r="C13190" s="77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7"/>
      <c r="B13191" s="105"/>
      <c r="C13191" s="77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7"/>
      <c r="B13192" s="105"/>
      <c r="C13192" s="77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7"/>
      <c r="B13193" s="105"/>
      <c r="C13193" s="77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7"/>
      <c r="B13194" s="105"/>
      <c r="C13194" s="77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7"/>
      <c r="B13195" s="105"/>
      <c r="C13195" s="77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7"/>
      <c r="B13196" s="105"/>
      <c r="C13196" s="77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7"/>
      <c r="B13197" s="105"/>
      <c r="C13197" s="77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7"/>
      <c r="B13198" s="105"/>
      <c r="C13198" s="77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7"/>
      <c r="B13199" s="105"/>
      <c r="C13199" s="77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7"/>
      <c r="B13200" s="105"/>
      <c r="C13200" s="77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7"/>
      <c r="B13201" s="105"/>
      <c r="C13201" s="77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7"/>
      <c r="B13202" s="105"/>
      <c r="C13202" s="77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7"/>
      <c r="B13203" s="105"/>
      <c r="C13203" s="77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7"/>
      <c r="B13204" s="105"/>
      <c r="C13204" s="77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7"/>
      <c r="B13205" s="105"/>
      <c r="C13205" s="77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7"/>
      <c r="B13206" s="105"/>
      <c r="C13206" s="77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7"/>
      <c r="B13207" s="105"/>
      <c r="C13207" s="77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7"/>
      <c r="B13208" s="105"/>
      <c r="C13208" s="77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7"/>
      <c r="B13209" s="105"/>
      <c r="C13209" s="77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7"/>
      <c r="B13210" s="105"/>
      <c r="C13210" s="77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7"/>
      <c r="B13211" s="105"/>
      <c r="C13211" s="77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7"/>
      <c r="B13212" s="105"/>
      <c r="C13212" s="77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7"/>
      <c r="B13213" s="105"/>
      <c r="C13213" s="77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7"/>
      <c r="B13214" s="105"/>
      <c r="C13214" s="77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7"/>
      <c r="B13215" s="105"/>
      <c r="C13215" s="77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7"/>
      <c r="B13216" s="105"/>
      <c r="C13216" s="77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7"/>
      <c r="B13217" s="105"/>
      <c r="C13217" s="77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7"/>
      <c r="B13218" s="105"/>
      <c r="C13218" s="77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7"/>
      <c r="B13219" s="105"/>
      <c r="C13219" s="77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7"/>
      <c r="B13220" s="105"/>
      <c r="C13220" s="77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7"/>
      <c r="B13221" s="105"/>
      <c r="C13221" s="77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7"/>
      <c r="B13222" s="105"/>
      <c r="C13222" s="77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7"/>
      <c r="B13223" s="105"/>
      <c r="C13223" s="77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7"/>
      <c r="B13224" s="105"/>
      <c r="C13224" s="77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7"/>
      <c r="B13225" s="105"/>
      <c r="C13225" s="77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7"/>
      <c r="B13226" s="105"/>
      <c r="C13226" s="77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7"/>
      <c r="B13227" s="105"/>
      <c r="C13227" s="77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7"/>
      <c r="B13228" s="105"/>
      <c r="C13228" s="77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7"/>
      <c r="B13229" s="105"/>
      <c r="C13229" s="77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7"/>
      <c r="B13230" s="105"/>
      <c r="C13230" s="77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7"/>
      <c r="B13231" s="105"/>
      <c r="C13231" s="77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7"/>
      <c r="B13232" s="105"/>
      <c r="C13232" s="77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7"/>
      <c r="B13233" s="105"/>
      <c r="C13233" s="77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7"/>
      <c r="B13234" s="105"/>
      <c r="C13234" s="77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7"/>
      <c r="B13235" s="105"/>
      <c r="C13235" s="77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7"/>
      <c r="B13236" s="105"/>
      <c r="C13236" s="77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7"/>
      <c r="B13237" s="105"/>
      <c r="C13237" s="77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7"/>
      <c r="B13238" s="105"/>
      <c r="C13238" s="77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7"/>
      <c r="B13239" s="105"/>
      <c r="C13239" s="77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7"/>
      <c r="B13240" s="105"/>
      <c r="C13240" s="77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7"/>
      <c r="B13241" s="105"/>
      <c r="C13241" s="77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7"/>
      <c r="B13242" s="105"/>
      <c r="C13242" s="77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7"/>
      <c r="B13243" s="105"/>
      <c r="C13243" s="77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7"/>
      <c r="B13244" s="105"/>
      <c r="C13244" s="77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7"/>
      <c r="B13245" s="105"/>
      <c r="C13245" s="77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7"/>
      <c r="B13246" s="105"/>
      <c r="C13246" s="77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7"/>
      <c r="B13247" s="105"/>
      <c r="C13247" s="77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7"/>
      <c r="B13248" s="105"/>
      <c r="C13248" s="77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7"/>
      <c r="B13249" s="105"/>
      <c r="C13249" s="77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7"/>
      <c r="B13250" s="105"/>
      <c r="C13250" s="77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7"/>
      <c r="B13251" s="105"/>
      <c r="C13251" s="77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7"/>
      <c r="B13252" s="105"/>
      <c r="C13252" s="77"/>
      <c r="D13252" s="78"/>
      <c r="E13252" s="12"/>
      <c r="F13252" s="79"/>
      <c r="G13252" s="78"/>
      <c r="H13252" s="80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7"/>
      <c r="B13253" s="105"/>
      <c r="C13253" s="77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7"/>
      <c r="B13254" s="105"/>
      <c r="C13254" s="77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7"/>
      <c r="B13255" s="105"/>
      <c r="C13255" s="77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7"/>
      <c r="B13256" s="105"/>
      <c r="C13256" s="77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7"/>
      <c r="B13257" s="105"/>
      <c r="C13257" s="77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7"/>
      <c r="B13258" s="105"/>
      <c r="C13258" s="77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7"/>
      <c r="B13259" s="105"/>
      <c r="C13259" s="77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7"/>
      <c r="B13260" s="105"/>
      <c r="C13260" s="77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7"/>
      <c r="B13261" s="105"/>
      <c r="C13261" s="77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7"/>
      <c r="B13262" s="105"/>
      <c r="C13262" s="77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7"/>
      <c r="B13263" s="105"/>
      <c r="C13263" s="77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7"/>
      <c r="B13264" s="105"/>
      <c r="C13264" s="77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7"/>
      <c r="B13265" s="105"/>
      <c r="C13265" s="77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7"/>
      <c r="B13266" s="105"/>
      <c r="C13266" s="77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7"/>
      <c r="B13267" s="105"/>
      <c r="C13267" s="77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7"/>
      <c r="B13268" s="105"/>
      <c r="C13268" s="77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7"/>
      <c r="B13269" s="105"/>
      <c r="C13269" s="77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7"/>
      <c r="B13270" s="105"/>
      <c r="C13270" s="77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7"/>
      <c r="B13271" s="105"/>
      <c r="C13271" s="77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7"/>
      <c r="B13272" s="105"/>
      <c r="C13272" s="77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7"/>
      <c r="B13273" s="105"/>
      <c r="C13273" s="77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7"/>
      <c r="B13274" s="105"/>
      <c r="C13274" s="77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7"/>
      <c r="B13275" s="105"/>
      <c r="C13275" s="77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7"/>
      <c r="B13276" s="105"/>
      <c r="C13276" s="77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7"/>
      <c r="B13277" s="105"/>
      <c r="C13277" s="77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7"/>
      <c r="B13278" s="105"/>
      <c r="C13278" s="77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7"/>
      <c r="B13279" s="105"/>
      <c r="C13279" s="77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7"/>
      <c r="B13280" s="105"/>
      <c r="C13280" s="77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7"/>
      <c r="B13281" s="105"/>
      <c r="C13281" s="77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7"/>
      <c r="B13282" s="105"/>
      <c r="C13282" s="77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7"/>
      <c r="B13283" s="105"/>
      <c r="C13283" s="77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7"/>
      <c r="B13284" s="105"/>
      <c r="C13284" s="77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7"/>
      <c r="B13285" s="105"/>
      <c r="C13285" s="77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7"/>
      <c r="B13286" s="105"/>
      <c r="C13286" s="77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7"/>
      <c r="B13287" s="105"/>
      <c r="C13287" s="77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7"/>
      <c r="B13288" s="105"/>
      <c r="C13288" s="77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7"/>
      <c r="B13289" s="105"/>
      <c r="C13289" s="77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7"/>
      <c r="B13290" s="105"/>
      <c r="C13290" s="77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7"/>
      <c r="B13291" s="105"/>
      <c r="C13291" s="77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7"/>
      <c r="B13292" s="105"/>
      <c r="C13292" s="77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7"/>
      <c r="B13293" s="105"/>
      <c r="C13293" s="77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7"/>
      <c r="B13294" s="105"/>
      <c r="C13294" s="77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7"/>
      <c r="B13295" s="105"/>
      <c r="C13295" s="77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7"/>
      <c r="B13296" s="105"/>
      <c r="C13296" s="77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7"/>
      <c r="B13297" s="105"/>
      <c r="C13297" s="77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7"/>
      <c r="B13298" s="105"/>
      <c r="C13298" s="77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7"/>
      <c r="B13299" s="105"/>
      <c r="C13299" s="77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7"/>
      <c r="B13300" s="105"/>
      <c r="C13300" s="77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7"/>
      <c r="B13301" s="105"/>
      <c r="C13301" s="77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7"/>
      <c r="B13302" s="105"/>
      <c r="C13302" s="77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7"/>
      <c r="B13303" s="105"/>
      <c r="C13303" s="77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7"/>
      <c r="B13304" s="105"/>
      <c r="C13304" s="77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7"/>
      <c r="B13305" s="105"/>
      <c r="C13305" s="77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7"/>
      <c r="B13306" s="105"/>
      <c r="C13306" s="77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7"/>
      <c r="B13307" s="105"/>
      <c r="C13307" s="77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7"/>
      <c r="B13308" s="105"/>
      <c r="C13308" s="77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7"/>
      <c r="B13309" s="105"/>
      <c r="C13309" s="77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7"/>
      <c r="B13310" s="105"/>
      <c r="C13310" s="77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7"/>
      <c r="B13311" s="105"/>
      <c r="C13311" s="77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7"/>
      <c r="B13312" s="105"/>
      <c r="C13312" s="77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7"/>
      <c r="B13313" s="105"/>
      <c r="C13313" s="77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7"/>
      <c r="B13314" s="105"/>
      <c r="C13314" s="77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7"/>
      <c r="B13315" s="105"/>
      <c r="C13315" s="77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7"/>
      <c r="B13316" s="105"/>
      <c r="C13316" s="77"/>
      <c r="D13316" s="78"/>
      <c r="E13316" s="12"/>
      <c r="F13316" s="79"/>
      <c r="G13316" s="78"/>
      <c r="H13316" s="80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7"/>
      <c r="B13317" s="105"/>
      <c r="C13317" s="77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7"/>
      <c r="B13318" s="105"/>
      <c r="C13318" s="77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7"/>
      <c r="B13319" s="105"/>
      <c r="C13319" s="77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7"/>
      <c r="B13320" s="105"/>
      <c r="C13320" s="77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7"/>
      <c r="B13321" s="105"/>
      <c r="C13321" s="77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7"/>
      <c r="B13322" s="105"/>
      <c r="C13322" s="77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7"/>
      <c r="B13323" s="105"/>
      <c r="C13323" s="77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7"/>
      <c r="B13324" s="105"/>
      <c r="C13324" s="77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7"/>
      <c r="B13325" s="105"/>
      <c r="C13325" s="77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7"/>
      <c r="B13326" s="105"/>
      <c r="C13326" s="77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7"/>
      <c r="B13327" s="105"/>
      <c r="C13327" s="77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7"/>
      <c r="B13328" s="105"/>
      <c r="C13328" s="77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7"/>
      <c r="B13329" s="105"/>
      <c r="C13329" s="77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7"/>
      <c r="B13330" s="105"/>
      <c r="C13330" s="77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7"/>
      <c r="B13331" s="105"/>
      <c r="C13331" s="77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7"/>
      <c r="B13332" s="105"/>
      <c r="C13332" s="77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7"/>
      <c r="B13333" s="105"/>
      <c r="C13333" s="77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7"/>
      <c r="B13334" s="105"/>
      <c r="C13334" s="77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7"/>
      <c r="B13335" s="105"/>
      <c r="C13335" s="77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7"/>
      <c r="B13336" s="105"/>
      <c r="C13336" s="77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7"/>
      <c r="B13337" s="105"/>
      <c r="C13337" s="77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7"/>
      <c r="B13338" s="105"/>
      <c r="C13338" s="77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7"/>
      <c r="B13339" s="105"/>
      <c r="C13339" s="77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7"/>
      <c r="B13340" s="105"/>
      <c r="C13340" s="77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7"/>
      <c r="B13341" s="105"/>
      <c r="C13341" s="77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7"/>
      <c r="B13342" s="105"/>
      <c r="C13342" s="77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7"/>
      <c r="B13343" s="105"/>
      <c r="C13343" s="77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7"/>
      <c r="B13344" s="105"/>
      <c r="C13344" s="77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7"/>
      <c r="B13345" s="105"/>
      <c r="C13345" s="77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7"/>
      <c r="B13346" s="105"/>
      <c r="C13346" s="77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7"/>
      <c r="B13347" s="105"/>
      <c r="C13347" s="77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7"/>
      <c r="B13348" s="105"/>
      <c r="C13348" s="77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7"/>
      <c r="B13349" s="105"/>
      <c r="C13349" s="77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7"/>
      <c r="B13350" s="105"/>
      <c r="C13350" s="77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7"/>
      <c r="B13351" s="105"/>
      <c r="C13351" s="77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7"/>
      <c r="B13352" s="105"/>
      <c r="C13352" s="77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7"/>
      <c r="B13353" s="105"/>
      <c r="C13353" s="77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7"/>
      <c r="B13354" s="105"/>
      <c r="C13354" s="77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7"/>
      <c r="B13355" s="105"/>
      <c r="C13355" s="77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7"/>
      <c r="B13356" s="105"/>
      <c r="C13356" s="77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7"/>
      <c r="B13357" s="105"/>
      <c r="C13357" s="77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7"/>
      <c r="B13358" s="105"/>
      <c r="C13358" s="77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7"/>
      <c r="B13359" s="105"/>
      <c r="C13359" s="77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7"/>
      <c r="B13360" s="105"/>
      <c r="C13360" s="77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7"/>
      <c r="B13361" s="105"/>
      <c r="C13361" s="77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7"/>
      <c r="B13362" s="105"/>
      <c r="C13362" s="77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7"/>
      <c r="B13363" s="105"/>
      <c r="C13363" s="77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7"/>
      <c r="B13364" s="105"/>
      <c r="C13364" s="77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7"/>
      <c r="B13365" s="105"/>
      <c r="C13365" s="77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7"/>
      <c r="B13366" s="105"/>
      <c r="C13366" s="77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7"/>
      <c r="B13367" s="105"/>
      <c r="C13367" s="77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7"/>
      <c r="B13368" s="105"/>
      <c r="C13368" s="77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7"/>
      <c r="B13369" s="105"/>
      <c r="C13369" s="77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7"/>
      <c r="B13370" s="105"/>
      <c r="C13370" s="77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7"/>
      <c r="B13371" s="105"/>
      <c r="C13371" s="77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7"/>
      <c r="B13372" s="105"/>
      <c r="C13372" s="77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7"/>
      <c r="B13373" s="105"/>
      <c r="C13373" s="77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7"/>
      <c r="B13374" s="105"/>
      <c r="C13374" s="77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7"/>
      <c r="B13375" s="105"/>
      <c r="C13375" s="77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7"/>
      <c r="B13376" s="105"/>
      <c r="C13376" s="77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7"/>
      <c r="B13377" s="105"/>
      <c r="C13377" s="77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7"/>
      <c r="B13378" s="105"/>
      <c r="C13378" s="77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7"/>
      <c r="B13379" s="105"/>
      <c r="C13379" s="77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7"/>
      <c r="B13380" s="105"/>
      <c r="C13380" s="77"/>
      <c r="D13380" s="78"/>
      <c r="E13380" s="12"/>
      <c r="F13380" s="79"/>
      <c r="G13380" s="78"/>
      <c r="H13380" s="80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7"/>
      <c r="B13381" s="105"/>
      <c r="C13381" s="77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7"/>
      <c r="B13382" s="105"/>
      <c r="C13382" s="77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7"/>
      <c r="B13383" s="105"/>
      <c r="C13383" s="77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7"/>
      <c r="B13384" s="105"/>
      <c r="C13384" s="77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7"/>
      <c r="B13385" s="105"/>
      <c r="C13385" s="77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7"/>
      <c r="B13386" s="105"/>
      <c r="C13386" s="77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7"/>
      <c r="B13387" s="105"/>
      <c r="C13387" s="77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7"/>
      <c r="B13388" s="105"/>
      <c r="C13388" s="77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7"/>
      <c r="B13389" s="105"/>
      <c r="C13389" s="77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7"/>
      <c r="B13390" s="105"/>
      <c r="C13390" s="77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7"/>
      <c r="B13391" s="105"/>
      <c r="C13391" s="77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7"/>
      <c r="B13392" s="105"/>
      <c r="C13392" s="77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7"/>
      <c r="B13393" s="105"/>
      <c r="C13393" s="77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7"/>
      <c r="B13394" s="105"/>
      <c r="C13394" s="77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7"/>
      <c r="B13395" s="105"/>
      <c r="C13395" s="77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7"/>
      <c r="B13396" s="105"/>
      <c r="C13396" s="77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7"/>
      <c r="B13397" s="105"/>
      <c r="C13397" s="77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7"/>
      <c r="B13398" s="105"/>
      <c r="C13398" s="77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7"/>
      <c r="B13399" s="105"/>
      <c r="C13399" s="77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7"/>
      <c r="B13400" s="105"/>
      <c r="C13400" s="77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7"/>
      <c r="B13401" s="105"/>
      <c r="C13401" s="77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7"/>
      <c r="B13402" s="105"/>
      <c r="C13402" s="77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7"/>
      <c r="B13403" s="105"/>
      <c r="C13403" s="77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7"/>
      <c r="B13404" s="105"/>
      <c r="C13404" s="77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7"/>
      <c r="B13405" s="105"/>
      <c r="C13405" s="77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7"/>
      <c r="B13406" s="105"/>
      <c r="C13406" s="77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7"/>
      <c r="B13407" s="105"/>
      <c r="C13407" s="77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7"/>
      <c r="B13408" s="105"/>
      <c r="C13408" s="77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7"/>
      <c r="B13409" s="105"/>
      <c r="C13409" s="77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7"/>
      <c r="B13410" s="105"/>
      <c r="C13410" s="77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7"/>
      <c r="B13411" s="105"/>
      <c r="C13411" s="77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7"/>
      <c r="B13412" s="105"/>
      <c r="C13412" s="77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7"/>
      <c r="B13413" s="105"/>
      <c r="C13413" s="77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7"/>
      <c r="B13414" s="105"/>
      <c r="C13414" s="77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7"/>
      <c r="B13415" s="105"/>
      <c r="C13415" s="77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7"/>
      <c r="B13416" s="105"/>
      <c r="C13416" s="77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7"/>
      <c r="B13417" s="105"/>
      <c r="C13417" s="77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7"/>
      <c r="B13418" s="105"/>
      <c r="C13418" s="77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7"/>
      <c r="B13419" s="105"/>
      <c r="C13419" s="77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7"/>
      <c r="B13420" s="105"/>
      <c r="C13420" s="77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7"/>
      <c r="B13421" s="105"/>
      <c r="C13421" s="77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7"/>
      <c r="B13422" s="105"/>
      <c r="C13422" s="77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7"/>
      <c r="B13423" s="105"/>
      <c r="C13423" s="77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7"/>
      <c r="B13424" s="105"/>
      <c r="C13424" s="77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7"/>
      <c r="B13425" s="105"/>
      <c r="C13425" s="77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7"/>
      <c r="B13426" s="105"/>
      <c r="C13426" s="77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7"/>
      <c r="B13427" s="105"/>
      <c r="C13427" s="77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7"/>
      <c r="B13428" s="105"/>
      <c r="C13428" s="77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7"/>
      <c r="B13429" s="105"/>
      <c r="C13429" s="77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7"/>
      <c r="B13430" s="105"/>
      <c r="C13430" s="77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7"/>
      <c r="B13431" s="105"/>
      <c r="C13431" s="77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7"/>
      <c r="B13432" s="105"/>
      <c r="C13432" s="77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7"/>
      <c r="B13433" s="105"/>
      <c r="C13433" s="77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7"/>
      <c r="B13434" s="105"/>
      <c r="C13434" s="77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7"/>
      <c r="B13435" s="105"/>
      <c r="C13435" s="77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7"/>
      <c r="B13436" s="105"/>
      <c r="C13436" s="77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7"/>
      <c r="B13437" s="105"/>
      <c r="C13437" s="77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7"/>
      <c r="B13438" s="105"/>
      <c r="C13438" s="77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7"/>
      <c r="B13439" s="105"/>
      <c r="C13439" s="77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7"/>
      <c r="B13440" s="105"/>
      <c r="C13440" s="77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7"/>
      <c r="B13441" s="105"/>
      <c r="C13441" s="77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7"/>
      <c r="B13442" s="105"/>
      <c r="C13442" s="77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7"/>
      <c r="B13443" s="105"/>
      <c r="C13443" s="77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7"/>
      <c r="B13444" s="105"/>
      <c r="C13444" s="77"/>
      <c r="D13444" s="78"/>
      <c r="E13444" s="12"/>
      <c r="F13444" s="79"/>
      <c r="G13444" s="78"/>
      <c r="H13444" s="80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7"/>
      <c r="B13445" s="105"/>
      <c r="C13445" s="77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7"/>
      <c r="B13446" s="105"/>
      <c r="C13446" s="77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7"/>
      <c r="B13447" s="105"/>
      <c r="C13447" s="77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7"/>
      <c r="B13448" s="105"/>
      <c r="C13448" s="77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7"/>
      <c r="B13449" s="105"/>
      <c r="C13449" s="77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7"/>
      <c r="B13450" s="105"/>
      <c r="C13450" s="77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7"/>
      <c r="B13451" s="105"/>
      <c r="C13451" s="77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7"/>
      <c r="B13452" s="105"/>
      <c r="C13452" s="77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7"/>
      <c r="B13453" s="105"/>
      <c r="C13453" s="77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7"/>
      <c r="B13454" s="105"/>
      <c r="C13454" s="77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7"/>
      <c r="B13455" s="105"/>
      <c r="C13455" s="77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7"/>
      <c r="B13456" s="105"/>
      <c r="C13456" s="77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7"/>
      <c r="B13457" s="105"/>
      <c r="C13457" s="77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7"/>
      <c r="B13458" s="105"/>
      <c r="C13458" s="77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7"/>
      <c r="B13459" s="105"/>
      <c r="C13459" s="77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7"/>
      <c r="B13460" s="105"/>
      <c r="C13460" s="77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7"/>
      <c r="B13461" s="105"/>
      <c r="C13461" s="77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7"/>
      <c r="B13462" s="105"/>
      <c r="C13462" s="77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7"/>
      <c r="B13463" s="105"/>
      <c r="C13463" s="77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7"/>
      <c r="B13464" s="105"/>
      <c r="C13464" s="77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7"/>
      <c r="B13465" s="105"/>
      <c r="C13465" s="77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7"/>
      <c r="B13466" s="105"/>
      <c r="C13466" s="77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7"/>
      <c r="B13467" s="105"/>
      <c r="C13467" s="77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7"/>
      <c r="B13468" s="105"/>
      <c r="C13468" s="77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7"/>
      <c r="B13469" s="105"/>
      <c r="C13469" s="77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7"/>
      <c r="B13470" s="105"/>
      <c r="C13470" s="77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7"/>
      <c r="B13471" s="105"/>
      <c r="C13471" s="77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7"/>
      <c r="B13472" s="105"/>
      <c r="C13472" s="77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7"/>
      <c r="B13473" s="105"/>
      <c r="C13473" s="77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7"/>
      <c r="B13474" s="105"/>
      <c r="C13474" s="77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7"/>
      <c r="B13475" s="105"/>
      <c r="C13475" s="77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7"/>
      <c r="B13476" s="105"/>
      <c r="C13476" s="77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7"/>
      <c r="B13477" s="105"/>
      <c r="C13477" s="77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7"/>
      <c r="B13478" s="105"/>
      <c r="C13478" s="77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7"/>
      <c r="B13479" s="105"/>
      <c r="C13479" s="77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7"/>
      <c r="B13480" s="105"/>
      <c r="C13480" s="77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7"/>
      <c r="B13481" s="105"/>
      <c r="C13481" s="77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7"/>
      <c r="B13482" s="105"/>
      <c r="C13482" s="77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7"/>
      <c r="B13483" s="105"/>
      <c r="C13483" s="77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7"/>
      <c r="B13484" s="105"/>
      <c r="C13484" s="77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7"/>
      <c r="B13485" s="105"/>
      <c r="C13485" s="77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7"/>
      <c r="B13486" s="105"/>
      <c r="C13486" s="77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7"/>
      <c r="B13487" s="105"/>
      <c r="C13487" s="77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7"/>
      <c r="B13488" s="105"/>
      <c r="C13488" s="77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7"/>
      <c r="B13489" s="105"/>
      <c r="C13489" s="77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7"/>
      <c r="B13490" s="105"/>
      <c r="C13490" s="77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7"/>
      <c r="B13491" s="105"/>
      <c r="C13491" s="77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7"/>
      <c r="B13492" s="105"/>
      <c r="C13492" s="77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7"/>
      <c r="B13493" s="105"/>
      <c r="C13493" s="77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7"/>
      <c r="B13494" s="105"/>
      <c r="C13494" s="77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7"/>
      <c r="B13495" s="105"/>
      <c r="C13495" s="77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7"/>
      <c r="B13496" s="105"/>
      <c r="C13496" s="77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7"/>
      <c r="B13497" s="105"/>
      <c r="C13497" s="77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7"/>
      <c r="B13498" s="105"/>
      <c r="C13498" s="77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7"/>
      <c r="B13499" s="105"/>
      <c r="C13499" s="77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7"/>
      <c r="B13500" s="105"/>
      <c r="C13500" s="77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7"/>
      <c r="B13501" s="105"/>
      <c r="C13501" s="77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7"/>
      <c r="B13502" s="105"/>
      <c r="C13502" s="77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7"/>
      <c r="B13503" s="105"/>
      <c r="C13503" s="77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7"/>
      <c r="B13504" s="105"/>
      <c r="C13504" s="77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7"/>
      <c r="B13505" s="105"/>
      <c r="C13505" s="77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7"/>
      <c r="B13506" s="105"/>
      <c r="C13506" s="77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7"/>
      <c r="B13507" s="105"/>
      <c r="C13507" s="77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7"/>
      <c r="B13508" s="105"/>
      <c r="C13508" s="77"/>
      <c r="D13508" s="78"/>
      <c r="E13508" s="12"/>
      <c r="F13508" s="79"/>
      <c r="G13508" s="78"/>
      <c r="H13508" s="80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7"/>
      <c r="B13509" s="105"/>
      <c r="C13509" s="77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7"/>
      <c r="B13510" s="105"/>
      <c r="C13510" s="77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7"/>
      <c r="B13511" s="105"/>
      <c r="C13511" s="77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7"/>
      <c r="B13512" s="105"/>
      <c r="C13512" s="77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7"/>
      <c r="B13513" s="105"/>
      <c r="C13513" s="77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7"/>
      <c r="B13514" s="105"/>
      <c r="C13514" s="77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7"/>
      <c r="B13515" s="105"/>
      <c r="C13515" s="77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7"/>
      <c r="B13516" s="105"/>
      <c r="C13516" s="77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7"/>
      <c r="B13517" s="105"/>
      <c r="C13517" s="77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7"/>
      <c r="B13518" s="105"/>
      <c r="C13518" s="77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7"/>
      <c r="B13519" s="105"/>
      <c r="C13519" s="77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7"/>
      <c r="B13520" s="105"/>
      <c r="C13520" s="77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7"/>
      <c r="B13521" s="105"/>
      <c r="C13521" s="77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7"/>
      <c r="B13522" s="105"/>
      <c r="C13522" s="77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7"/>
      <c r="B13523" s="105"/>
      <c r="C13523" s="77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7"/>
      <c r="B13524" s="105"/>
      <c r="C13524" s="77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7"/>
      <c r="B13525" s="105"/>
      <c r="C13525" s="77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7"/>
      <c r="B13526" s="105"/>
      <c r="C13526" s="77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7"/>
      <c r="B13527" s="105"/>
      <c r="C13527" s="77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7"/>
      <c r="B13528" s="105"/>
      <c r="C13528" s="77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7"/>
      <c r="B13529" s="105"/>
      <c r="C13529" s="77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7"/>
      <c r="B13530" s="105"/>
      <c r="C13530" s="77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7"/>
      <c r="B13531" s="105"/>
      <c r="C13531" s="77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7"/>
      <c r="B13532" s="105"/>
      <c r="C13532" s="77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7"/>
      <c r="B13533" s="105"/>
      <c r="C13533" s="77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7"/>
      <c r="B13534" s="105"/>
      <c r="C13534" s="77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7"/>
      <c r="B13535" s="105"/>
      <c r="C13535" s="77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7"/>
      <c r="B13536" s="105"/>
      <c r="C13536" s="77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7"/>
      <c r="B13537" s="105"/>
      <c r="C13537" s="77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7"/>
      <c r="B13538" s="105"/>
      <c r="C13538" s="77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7"/>
      <c r="B13539" s="105"/>
      <c r="C13539" s="77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7"/>
      <c r="B13540" s="105"/>
      <c r="C13540" s="77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7"/>
      <c r="B13541" s="105"/>
      <c r="C13541" s="77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7"/>
      <c r="B13542" s="105"/>
      <c r="C13542" s="77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7"/>
      <c r="B13543" s="105"/>
      <c r="C13543" s="77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7"/>
      <c r="B13544" s="105"/>
      <c r="C13544" s="77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7"/>
      <c r="B13545" s="105"/>
      <c r="C13545" s="77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7"/>
      <c r="B13546" s="105"/>
      <c r="C13546" s="77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7"/>
      <c r="B13547" s="105"/>
      <c r="C13547" s="77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7"/>
      <c r="B13548" s="105"/>
      <c r="C13548" s="77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7"/>
      <c r="B13549" s="105"/>
      <c r="C13549" s="77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7"/>
      <c r="B13550" s="105"/>
      <c r="C13550" s="77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7"/>
      <c r="B13551" s="105"/>
      <c r="C13551" s="77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7"/>
      <c r="B13552" s="105"/>
      <c r="C13552" s="77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7"/>
      <c r="B13553" s="105"/>
      <c r="C13553" s="77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7"/>
      <c r="B13554" s="105"/>
      <c r="C13554" s="77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7"/>
      <c r="B13555" s="105"/>
      <c r="C13555" s="77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7"/>
      <c r="B13556" s="105"/>
      <c r="C13556" s="77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7"/>
      <c r="B13557" s="105"/>
      <c r="C13557" s="77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7"/>
      <c r="B13558" s="105"/>
      <c r="C13558" s="77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7"/>
      <c r="B13559" s="105"/>
      <c r="C13559" s="77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7"/>
      <c r="B13560" s="105"/>
      <c r="C13560" s="77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7"/>
      <c r="B13561" s="105"/>
      <c r="C13561" s="77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7"/>
      <c r="B13562" s="105"/>
      <c r="C13562" s="77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7"/>
      <c r="B13563" s="105"/>
      <c r="C13563" s="77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7"/>
      <c r="B13564" s="105"/>
      <c r="C13564" s="77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7"/>
      <c r="B13565" s="105"/>
      <c r="C13565" s="77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7"/>
      <c r="B13566" s="105"/>
      <c r="C13566" s="77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7"/>
      <c r="B13567" s="105"/>
      <c r="C13567" s="77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7"/>
      <c r="B13568" s="105"/>
      <c r="C13568" s="77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7"/>
      <c r="B13569" s="105"/>
      <c r="C13569" s="77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7"/>
      <c r="B13570" s="105"/>
      <c r="C13570" s="77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7"/>
      <c r="B13571" s="105"/>
      <c r="C13571" s="77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7"/>
      <c r="B13572" s="105"/>
      <c r="C13572" s="77"/>
      <c r="D13572" s="78"/>
      <c r="E13572" s="12"/>
      <c r="F13572" s="79"/>
      <c r="G13572" s="78"/>
      <c r="H13572" s="80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7"/>
      <c r="B13573" s="105"/>
      <c r="C13573" s="77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7"/>
      <c r="B13574" s="105"/>
      <c r="C13574" s="77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7"/>
      <c r="B13575" s="105"/>
      <c r="C13575" s="77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7"/>
      <c r="B13576" s="105"/>
      <c r="C13576" s="77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7"/>
      <c r="B13577" s="105"/>
      <c r="C13577" s="77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7"/>
      <c r="B13578" s="105"/>
      <c r="C13578" s="77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7"/>
      <c r="B13579" s="105"/>
      <c r="C13579" s="77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7"/>
      <c r="B13580" s="105"/>
      <c r="C13580" s="77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7"/>
      <c r="B13581" s="105"/>
      <c r="C13581" s="77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7"/>
      <c r="B13582" s="105"/>
      <c r="C13582" s="77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7"/>
      <c r="B13583" s="105"/>
      <c r="C13583" s="77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7"/>
      <c r="B13584" s="105"/>
      <c r="C13584" s="77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7"/>
      <c r="B13585" s="105"/>
      <c r="C13585" s="77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7"/>
      <c r="B13586" s="105"/>
      <c r="C13586" s="77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7"/>
      <c r="B13587" s="105"/>
      <c r="C13587" s="77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7"/>
      <c r="B13588" s="105"/>
      <c r="C13588" s="77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7"/>
      <c r="B13589" s="105"/>
      <c r="C13589" s="77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7"/>
      <c r="B13590" s="105"/>
      <c r="C13590" s="77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7"/>
      <c r="B13591" s="105"/>
      <c r="C13591" s="77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7"/>
      <c r="B13592" s="105"/>
      <c r="C13592" s="77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7"/>
      <c r="B13593" s="105"/>
      <c r="C13593" s="77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7"/>
      <c r="B13594" s="105"/>
      <c r="C13594" s="77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7"/>
      <c r="B13595" s="105"/>
      <c r="C13595" s="77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7"/>
      <c r="B13596" s="105"/>
      <c r="C13596" s="77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7"/>
      <c r="B13597" s="105"/>
      <c r="C13597" s="77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7"/>
      <c r="B13598" s="105"/>
      <c r="C13598" s="77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7"/>
      <c r="B13599" s="105"/>
      <c r="C13599" s="77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7"/>
      <c r="B13600" s="105"/>
      <c r="C13600" s="77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7"/>
      <c r="B13601" s="105"/>
      <c r="C13601" s="77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7"/>
      <c r="B13602" s="105"/>
      <c r="C13602" s="77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7"/>
      <c r="B13603" s="105"/>
      <c r="C13603" s="77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7"/>
      <c r="B13604" s="105"/>
      <c r="C13604" s="77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7"/>
      <c r="B13605" s="105"/>
      <c r="C13605" s="77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7"/>
      <c r="B13606" s="105"/>
      <c r="C13606" s="77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7"/>
      <c r="B13607" s="105"/>
      <c r="C13607" s="77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7"/>
      <c r="B13608" s="105"/>
      <c r="C13608" s="77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7"/>
      <c r="B13609" s="105"/>
      <c r="C13609" s="77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7"/>
      <c r="B13610" s="105"/>
      <c r="C13610" s="77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7"/>
      <c r="B13611" s="105"/>
      <c r="C13611" s="77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7"/>
      <c r="B13612" s="105"/>
      <c r="C13612" s="77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7"/>
      <c r="B13613" s="105"/>
      <c r="C13613" s="77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7"/>
      <c r="B13614" s="105"/>
      <c r="C13614" s="77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7"/>
      <c r="B13615" s="105"/>
      <c r="C13615" s="77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7"/>
      <c r="B13616" s="105"/>
      <c r="C13616" s="77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7"/>
      <c r="B13617" s="105"/>
      <c r="C13617" s="77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7"/>
      <c r="B13618" s="105"/>
      <c r="C13618" s="77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7"/>
      <c r="B13619" s="105"/>
      <c r="C13619" s="77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7"/>
      <c r="B13620" s="105"/>
      <c r="C13620" s="77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7"/>
      <c r="B13621" s="105"/>
      <c r="C13621" s="77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7"/>
      <c r="B13622" s="105"/>
      <c r="C13622" s="77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7"/>
      <c r="B13623" s="105"/>
      <c r="C13623" s="77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7"/>
      <c r="B13624" s="105"/>
      <c r="C13624" s="77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7"/>
      <c r="B13625" s="105"/>
      <c r="C13625" s="77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7"/>
      <c r="B13626" s="105"/>
      <c r="C13626" s="77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7"/>
      <c r="B13627" s="105"/>
      <c r="C13627" s="77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7"/>
      <c r="B13628" s="105"/>
      <c r="C13628" s="77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7"/>
      <c r="B13629" s="105"/>
      <c r="C13629" s="77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7"/>
      <c r="B13630" s="105"/>
      <c r="C13630" s="77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7"/>
      <c r="B13631" s="105"/>
      <c r="C13631" s="77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7"/>
      <c r="B13632" s="105"/>
      <c r="C13632" s="77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7"/>
      <c r="B13633" s="105"/>
      <c r="C13633" s="77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7"/>
      <c r="B13634" s="105"/>
      <c r="C13634" s="77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7"/>
      <c r="B13635" s="105"/>
      <c r="C13635" s="77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7"/>
      <c r="B13636" s="105"/>
      <c r="C13636" s="77"/>
      <c r="D13636" s="78"/>
      <c r="E13636" s="12"/>
      <c r="F13636" s="79"/>
      <c r="G13636" s="78"/>
      <c r="H13636" s="80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7"/>
      <c r="B13637" s="105"/>
      <c r="C13637" s="77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7"/>
      <c r="B13638" s="105"/>
      <c r="C13638" s="77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7"/>
      <c r="B13639" s="105"/>
      <c r="C13639" s="77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7"/>
      <c r="B13640" s="105"/>
      <c r="C13640" s="77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7"/>
      <c r="B13641" s="105"/>
      <c r="C13641" s="77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7"/>
      <c r="B13642" s="105"/>
      <c r="C13642" s="77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7"/>
      <c r="B13643" s="105"/>
      <c r="C13643" s="77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7"/>
      <c r="B13644" s="105"/>
      <c r="C13644" s="77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7"/>
      <c r="B13645" s="105"/>
      <c r="C13645" s="77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7"/>
      <c r="B13646" s="105"/>
      <c r="C13646" s="77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7"/>
      <c r="B13647" s="105"/>
      <c r="C13647" s="77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7"/>
      <c r="B13648" s="105"/>
      <c r="C13648" s="77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7"/>
      <c r="B13649" s="105"/>
      <c r="C13649" s="77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7"/>
      <c r="B13650" s="105"/>
      <c r="C13650" s="77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7"/>
      <c r="B13651" s="105"/>
      <c r="C13651" s="77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7"/>
      <c r="B13652" s="105"/>
      <c r="C13652" s="77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7"/>
      <c r="B13653" s="105"/>
      <c r="C13653" s="77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7"/>
      <c r="B13654" s="105"/>
      <c r="C13654" s="77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7"/>
      <c r="B13655" s="105"/>
      <c r="C13655" s="77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7"/>
      <c r="B13656" s="105"/>
      <c r="C13656" s="77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7"/>
      <c r="B13657" s="105"/>
      <c r="C13657" s="77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7"/>
      <c r="B13658" s="105"/>
      <c r="C13658" s="77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7"/>
      <c r="B13659" s="105"/>
      <c r="C13659" s="77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7"/>
      <c r="B13660" s="105"/>
      <c r="C13660" s="77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7"/>
      <c r="B13661" s="105"/>
      <c r="C13661" s="77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7"/>
      <c r="B13662" s="105"/>
      <c r="C13662" s="77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7"/>
      <c r="B13663" s="105"/>
      <c r="C13663" s="77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7"/>
      <c r="B13664" s="105"/>
      <c r="C13664" s="77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7"/>
      <c r="B13665" s="105"/>
      <c r="C13665" s="77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7"/>
      <c r="B13666" s="105"/>
      <c r="C13666" s="77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7"/>
      <c r="B13667" s="105"/>
      <c r="C13667" s="77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7"/>
      <c r="B13668" s="105"/>
      <c r="C13668" s="77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7"/>
      <c r="B13669" s="105"/>
      <c r="C13669" s="77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7"/>
      <c r="B13670" s="105"/>
      <c r="C13670" s="77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7"/>
      <c r="B13671" s="105"/>
      <c r="C13671" s="77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7"/>
      <c r="B13672" s="105"/>
      <c r="C13672" s="77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7"/>
      <c r="B13673" s="105"/>
      <c r="C13673" s="77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7"/>
      <c r="B13674" s="105"/>
      <c r="C13674" s="77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7"/>
      <c r="B13675" s="105"/>
      <c r="C13675" s="77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7"/>
      <c r="B13676" s="105"/>
      <c r="C13676" s="77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7"/>
      <c r="B13677" s="105"/>
      <c r="C13677" s="77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7"/>
      <c r="B13678" s="105"/>
      <c r="C13678" s="77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7"/>
      <c r="B13679" s="105"/>
      <c r="C13679" s="77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7"/>
      <c r="B13680" s="105"/>
      <c r="C13680" s="77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7"/>
      <c r="B13681" s="105"/>
      <c r="C13681" s="77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7"/>
      <c r="B13682" s="105"/>
      <c r="C13682" s="77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7"/>
      <c r="B13683" s="105"/>
      <c r="C13683" s="77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7"/>
      <c r="B13684" s="105"/>
      <c r="C13684" s="77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7"/>
      <c r="B13685" s="105"/>
      <c r="C13685" s="77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7"/>
      <c r="B13686" s="105"/>
      <c r="C13686" s="77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7"/>
      <c r="B13687" s="105"/>
      <c r="C13687" s="77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7"/>
      <c r="B13688" s="105"/>
      <c r="C13688" s="77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7"/>
      <c r="B13689" s="105"/>
      <c r="C13689" s="77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7"/>
      <c r="B13690" s="105"/>
      <c r="C13690" s="77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7"/>
      <c r="B13691" s="105"/>
      <c r="C13691" s="77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7"/>
      <c r="B13692" s="105"/>
      <c r="C13692" s="77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7"/>
      <c r="B13693" s="105"/>
      <c r="C13693" s="77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7"/>
      <c r="B13694" s="105"/>
      <c r="C13694" s="77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7"/>
      <c r="B13695" s="105"/>
      <c r="C13695" s="77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7"/>
      <c r="B13696" s="105"/>
      <c r="C13696" s="77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7"/>
      <c r="B13697" s="105"/>
      <c r="C13697" s="77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7"/>
      <c r="B13698" s="105"/>
      <c r="C13698" s="77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7"/>
      <c r="B13699" s="105"/>
      <c r="C13699" s="77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7"/>
      <c r="B13700" s="105"/>
      <c r="C13700" s="77"/>
      <c r="D13700" s="78"/>
      <c r="E13700" s="12"/>
      <c r="F13700" s="79"/>
      <c r="G13700" s="78"/>
      <c r="H13700" s="80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7"/>
      <c r="B13701" s="105"/>
      <c r="C13701" s="77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7"/>
      <c r="B13702" s="105"/>
      <c r="C13702" s="77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7"/>
      <c r="B13703" s="105"/>
      <c r="C13703" s="77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7"/>
      <c r="B13704" s="105"/>
      <c r="C13704" s="77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7"/>
      <c r="B13705" s="105"/>
      <c r="C13705" s="77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7"/>
      <c r="B13706" s="105"/>
      <c r="C13706" s="77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7"/>
      <c r="B13707" s="105"/>
      <c r="C13707" s="77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7"/>
      <c r="B13708" s="105"/>
      <c r="C13708" s="77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7"/>
      <c r="B13709" s="105"/>
      <c r="C13709" s="77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7"/>
      <c r="B13710" s="105"/>
      <c r="C13710" s="77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7"/>
      <c r="B13711" s="105"/>
      <c r="C13711" s="77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7"/>
      <c r="B13712" s="105"/>
      <c r="C13712" s="77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7"/>
      <c r="B13713" s="105"/>
      <c r="C13713" s="77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7"/>
      <c r="B13714" s="105"/>
      <c r="C13714" s="77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7"/>
      <c r="B13715" s="105"/>
      <c r="C13715" s="77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7"/>
      <c r="B13716" s="105"/>
      <c r="C13716" s="77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7"/>
      <c r="B13717" s="105"/>
      <c r="C13717" s="77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7"/>
      <c r="B13718" s="105"/>
      <c r="C13718" s="77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7"/>
      <c r="B13719" s="105"/>
      <c r="C13719" s="77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7"/>
      <c r="B13720" s="105"/>
      <c r="C13720" s="77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7"/>
      <c r="B13721" s="105"/>
      <c r="C13721" s="77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7"/>
      <c r="B13722" s="105"/>
      <c r="C13722" s="77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7"/>
      <c r="B13723" s="105"/>
      <c r="C13723" s="77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7"/>
      <c r="B13724" s="105"/>
      <c r="C13724" s="77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7"/>
      <c r="B13725" s="105"/>
      <c r="C13725" s="77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7"/>
      <c r="B13726" s="105"/>
      <c r="C13726" s="77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7"/>
      <c r="B13727" s="105"/>
      <c r="C13727" s="77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7"/>
      <c r="B13728" s="105"/>
      <c r="C13728" s="77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7"/>
      <c r="B13729" s="105"/>
      <c r="C13729" s="77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7"/>
      <c r="B13730" s="105"/>
      <c r="C13730" s="77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7"/>
      <c r="B13731" s="105"/>
      <c r="C13731" s="77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7"/>
      <c r="B13732" s="105"/>
      <c r="C13732" s="77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7"/>
      <c r="B13733" s="105"/>
      <c r="C13733" s="77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7"/>
      <c r="B13734" s="105"/>
      <c r="C13734" s="77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7"/>
      <c r="B13735" s="105"/>
      <c r="C13735" s="77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7"/>
      <c r="B13736" s="105"/>
      <c r="C13736" s="77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7"/>
      <c r="B13737" s="105"/>
      <c r="C13737" s="77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7"/>
      <c r="B13738" s="105"/>
      <c r="C13738" s="77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7"/>
      <c r="B13739" s="105"/>
      <c r="C13739" s="77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7"/>
      <c r="B13740" s="105"/>
      <c r="C13740" s="77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7"/>
      <c r="B13741" s="105"/>
      <c r="C13741" s="77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7"/>
      <c r="B13742" s="105"/>
      <c r="C13742" s="77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7"/>
      <c r="B13743" s="105"/>
      <c r="C13743" s="77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7"/>
      <c r="B13744" s="105"/>
      <c r="C13744" s="77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7"/>
      <c r="B13745" s="105"/>
      <c r="C13745" s="77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7"/>
      <c r="B13746" s="105"/>
      <c r="C13746" s="77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7"/>
      <c r="B13747" s="105"/>
      <c r="C13747" s="77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7"/>
      <c r="B13748" s="105"/>
      <c r="C13748" s="77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7"/>
      <c r="B13749" s="105"/>
      <c r="C13749" s="77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7"/>
      <c r="B13750" s="105"/>
      <c r="C13750" s="77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7"/>
      <c r="B13751" s="105"/>
      <c r="C13751" s="77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7"/>
      <c r="B13752" s="105"/>
      <c r="C13752" s="77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7"/>
      <c r="B13753" s="105"/>
      <c r="C13753" s="77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7"/>
      <c r="B13754" s="105"/>
      <c r="C13754" s="77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7"/>
      <c r="B13755" s="105"/>
      <c r="C13755" s="77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7"/>
      <c r="B13756" s="105"/>
      <c r="C13756" s="77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7"/>
      <c r="B13757" s="105"/>
      <c r="C13757" s="77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7"/>
      <c r="B13758" s="105"/>
      <c r="C13758" s="77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7"/>
      <c r="B13759" s="105"/>
      <c r="C13759" s="77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7"/>
      <c r="B13760" s="105"/>
      <c r="C13760" s="77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7"/>
      <c r="B13761" s="105"/>
      <c r="C13761" s="77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7"/>
      <c r="B13762" s="105"/>
      <c r="C13762" s="77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7"/>
      <c r="B13763" s="105"/>
      <c r="C13763" s="77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7"/>
      <c r="B13764" s="105"/>
      <c r="C13764" s="77"/>
      <c r="D13764" s="78"/>
      <c r="E13764" s="12"/>
      <c r="F13764" s="79"/>
      <c r="G13764" s="78"/>
      <c r="H13764" s="80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7"/>
      <c r="B13765" s="105"/>
      <c r="C13765" s="77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7"/>
      <c r="B13766" s="105"/>
      <c r="C13766" s="77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7"/>
      <c r="B13767" s="105"/>
      <c r="C13767" s="77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7"/>
      <c r="B13768" s="105"/>
      <c r="C13768" s="77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7"/>
      <c r="B13769" s="105"/>
      <c r="C13769" s="77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7"/>
      <c r="B13770" s="105"/>
      <c r="C13770" s="77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7"/>
      <c r="B13771" s="105"/>
      <c r="C13771" s="77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7"/>
      <c r="B13772" s="105"/>
      <c r="C13772" s="77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7"/>
      <c r="B13773" s="105"/>
      <c r="C13773" s="77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7"/>
      <c r="B13774" s="105"/>
      <c r="C13774" s="77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7"/>
      <c r="B13775" s="105"/>
      <c r="C13775" s="77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7"/>
      <c r="B13776" s="105"/>
      <c r="C13776" s="77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7"/>
      <c r="B13777" s="105"/>
      <c r="C13777" s="77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7"/>
      <c r="B13778" s="105"/>
      <c r="C13778" s="77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7"/>
      <c r="B13779" s="105"/>
      <c r="C13779" s="77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7"/>
      <c r="B13780" s="105"/>
      <c r="C13780" s="77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7"/>
      <c r="B13781" s="105"/>
      <c r="C13781" s="77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7"/>
      <c r="B13782" s="105"/>
      <c r="C13782" s="77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7"/>
      <c r="B13783" s="105"/>
      <c r="C13783" s="77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7"/>
      <c r="B13784" s="105"/>
      <c r="C13784" s="77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7"/>
      <c r="B13785" s="105"/>
      <c r="C13785" s="77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7"/>
      <c r="B13786" s="105"/>
      <c r="C13786" s="77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7"/>
      <c r="B13787" s="105"/>
      <c r="C13787" s="77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7"/>
      <c r="B13788" s="105"/>
      <c r="C13788" s="77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7"/>
      <c r="B13789" s="105"/>
      <c r="C13789" s="77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7"/>
      <c r="B13790" s="105"/>
      <c r="C13790" s="77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7"/>
      <c r="B13791" s="105"/>
      <c r="C13791" s="77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7"/>
      <c r="B13792" s="105"/>
      <c r="C13792" s="77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7"/>
      <c r="B13793" s="105"/>
      <c r="C13793" s="77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7"/>
      <c r="B13794" s="105"/>
      <c r="C13794" s="77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7"/>
      <c r="B13795" s="105"/>
      <c r="C13795" s="77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7"/>
      <c r="B13796" s="105"/>
      <c r="C13796" s="77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7"/>
      <c r="B13797" s="105"/>
      <c r="C13797" s="77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7"/>
      <c r="B13798" s="105"/>
      <c r="C13798" s="77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7"/>
      <c r="B13799" s="105"/>
      <c r="C13799" s="77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7"/>
      <c r="B13800" s="105"/>
      <c r="C13800" s="77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7"/>
      <c r="B13801" s="105"/>
      <c r="C13801" s="77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7"/>
      <c r="B13802" s="105"/>
      <c r="C13802" s="77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7"/>
      <c r="B13803" s="105"/>
      <c r="C13803" s="77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7"/>
      <c r="B13804" s="105"/>
      <c r="C13804" s="77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7"/>
      <c r="B13805" s="105"/>
      <c r="C13805" s="77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7"/>
      <c r="B13806" s="105"/>
      <c r="C13806" s="77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7"/>
      <c r="B13807" s="105"/>
      <c r="C13807" s="77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7"/>
      <c r="B13808" s="105"/>
      <c r="C13808" s="77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7"/>
      <c r="B13809" s="105"/>
      <c r="C13809" s="77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7"/>
      <c r="B13810" s="105"/>
      <c r="C13810" s="77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7"/>
      <c r="B13811" s="105"/>
      <c r="C13811" s="77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7"/>
      <c r="B13812" s="105"/>
      <c r="C13812" s="77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7"/>
      <c r="B13813" s="105"/>
      <c r="C13813" s="77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7"/>
      <c r="B13814" s="105"/>
      <c r="C13814" s="77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7"/>
      <c r="B13815" s="105"/>
      <c r="C13815" s="77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7"/>
      <c r="B13816" s="105"/>
      <c r="C13816" s="77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7"/>
      <c r="B13817" s="105"/>
      <c r="C13817" s="77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7"/>
      <c r="B13818" s="105"/>
      <c r="C13818" s="77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7"/>
      <c r="B13819" s="105"/>
      <c r="C13819" s="77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7"/>
      <c r="B13820" s="105"/>
      <c r="C13820" s="77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7"/>
      <c r="B13821" s="105"/>
      <c r="C13821" s="77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7"/>
      <c r="B13822" s="105"/>
      <c r="C13822" s="77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7"/>
      <c r="B13823" s="105"/>
      <c r="C13823" s="77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7"/>
      <c r="B13824" s="105"/>
      <c r="C13824" s="77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7"/>
      <c r="B13825" s="105"/>
      <c r="C13825" s="77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7"/>
      <c r="B13826" s="105"/>
      <c r="C13826" s="77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7"/>
      <c r="B13827" s="105"/>
      <c r="C13827" s="77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7"/>
      <c r="B13828" s="105"/>
      <c r="C13828" s="77"/>
      <c r="D13828" s="78"/>
      <c r="E13828" s="12"/>
      <c r="F13828" s="79"/>
      <c r="G13828" s="78"/>
      <c r="H13828" s="80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7"/>
      <c r="B13829" s="105"/>
      <c r="C13829" s="77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7"/>
      <c r="B13830" s="105"/>
      <c r="C13830" s="77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7"/>
      <c r="B13831" s="105"/>
      <c r="C13831" s="77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7"/>
      <c r="B13832" s="105"/>
      <c r="C13832" s="77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7"/>
      <c r="B13833" s="105"/>
      <c r="C13833" s="77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7"/>
      <c r="B13834" s="105"/>
      <c r="C13834" s="77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7"/>
      <c r="B13835" s="105"/>
      <c r="C13835" s="77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7"/>
      <c r="B13836" s="105"/>
      <c r="C13836" s="77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7"/>
      <c r="B13837" s="105"/>
      <c r="C13837" s="77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7"/>
      <c r="B13838" s="105"/>
      <c r="C13838" s="77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7"/>
      <c r="B13839" s="105"/>
      <c r="C13839" s="77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7"/>
      <c r="B13840" s="105"/>
      <c r="C13840" s="77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7"/>
      <c r="B13841" s="105"/>
      <c r="C13841" s="77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7"/>
      <c r="B13842" s="105"/>
      <c r="C13842" s="77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7"/>
      <c r="B13843" s="105"/>
      <c r="C13843" s="77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7"/>
      <c r="B13844" s="105"/>
      <c r="C13844" s="77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7"/>
      <c r="B13845" s="105"/>
      <c r="C13845" s="77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7"/>
      <c r="B13846" s="105"/>
      <c r="C13846" s="77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7"/>
      <c r="B13847" s="105"/>
      <c r="C13847" s="77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7"/>
      <c r="B13848" s="105"/>
      <c r="C13848" s="77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7"/>
      <c r="B13849" s="105"/>
      <c r="C13849" s="77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7"/>
      <c r="B13850" s="105"/>
      <c r="C13850" s="77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7"/>
      <c r="B13851" s="105"/>
      <c r="C13851" s="77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7"/>
      <c r="B13852" s="105"/>
      <c r="C13852" s="77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7"/>
      <c r="B13853" s="105"/>
      <c r="C13853" s="77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7"/>
      <c r="B13854" s="105"/>
      <c r="C13854" s="77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7"/>
      <c r="B13855" s="105"/>
      <c r="C13855" s="77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7"/>
      <c r="B13856" s="105"/>
      <c r="C13856" s="77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7"/>
      <c r="B13857" s="105"/>
      <c r="C13857" s="77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7"/>
      <c r="B13858" s="105"/>
      <c r="C13858" s="77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7"/>
      <c r="B13859" s="105"/>
      <c r="C13859" s="77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7"/>
      <c r="B13860" s="105"/>
      <c r="C13860" s="77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7"/>
      <c r="B13861" s="105"/>
      <c r="C13861" s="77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7"/>
      <c r="B13862" s="105"/>
      <c r="C13862" s="77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7"/>
      <c r="B13863" s="105"/>
      <c r="C13863" s="77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7"/>
      <c r="B13864" s="105"/>
      <c r="C13864" s="77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7"/>
      <c r="B13865" s="105"/>
      <c r="C13865" s="77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7"/>
      <c r="B13866" s="105"/>
      <c r="C13866" s="77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7"/>
      <c r="B13867" s="105"/>
      <c r="C13867" s="77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7"/>
      <c r="B13868" s="105"/>
      <c r="C13868" s="77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7"/>
      <c r="B13869" s="105"/>
      <c r="C13869" s="77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7"/>
      <c r="B13870" s="105"/>
      <c r="C13870" s="77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7"/>
      <c r="B13871" s="105"/>
      <c r="C13871" s="77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7"/>
      <c r="B13872" s="105"/>
      <c r="C13872" s="77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7"/>
      <c r="B13873" s="105"/>
      <c r="C13873" s="77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7"/>
      <c r="B13874" s="105"/>
      <c r="C13874" s="77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7"/>
      <c r="B13875" s="105"/>
      <c r="C13875" s="77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7"/>
      <c r="B13876" s="105"/>
      <c r="C13876" s="77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7"/>
      <c r="B13877" s="105"/>
      <c r="C13877" s="77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7"/>
      <c r="B13878" s="105"/>
      <c r="C13878" s="77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7"/>
      <c r="B13879" s="105"/>
      <c r="C13879" s="77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7"/>
      <c r="B13880" s="105"/>
      <c r="C13880" s="77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7"/>
      <c r="B13881" s="105"/>
      <c r="C13881" s="77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7"/>
      <c r="B13882" s="105"/>
      <c r="C13882" s="77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7"/>
      <c r="B13883" s="105"/>
      <c r="C13883" s="77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7"/>
      <c r="B13884" s="105"/>
      <c r="C13884" s="77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7"/>
      <c r="B13885" s="105"/>
      <c r="C13885" s="77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7"/>
      <c r="B13886" s="105"/>
      <c r="C13886" s="77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7"/>
      <c r="B13887" s="105"/>
      <c r="C13887" s="77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7"/>
      <c r="B13888" s="105"/>
      <c r="C13888" s="77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7"/>
      <c r="B13889" s="105"/>
      <c r="C13889" s="77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7"/>
      <c r="B13890" s="105"/>
      <c r="C13890" s="77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7"/>
      <c r="B13891" s="105"/>
      <c r="C13891" s="77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7"/>
      <c r="B13892" s="105"/>
      <c r="C13892" s="77"/>
      <c r="D13892" s="78"/>
      <c r="E13892" s="12"/>
      <c r="F13892" s="79"/>
      <c r="G13892" s="78"/>
      <c r="H13892" s="80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7"/>
      <c r="B13893" s="105"/>
      <c r="C13893" s="77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7"/>
      <c r="B13894" s="105"/>
      <c r="C13894" s="77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7"/>
      <c r="B13895" s="105"/>
      <c r="C13895" s="77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7"/>
      <c r="B13896" s="105"/>
      <c r="C13896" s="77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7"/>
      <c r="B13897" s="105"/>
      <c r="C13897" s="77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7"/>
      <c r="B13898" s="105"/>
      <c r="C13898" s="77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7"/>
      <c r="B13899" s="105"/>
      <c r="C13899" s="77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7"/>
      <c r="B13900" s="105"/>
      <c r="C13900" s="77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7"/>
      <c r="B13901" s="105"/>
      <c r="C13901" s="77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7"/>
      <c r="B13902" s="105"/>
      <c r="C13902" s="77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7"/>
      <c r="B13903" s="105"/>
      <c r="C13903" s="77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7"/>
      <c r="B13904" s="105"/>
      <c r="C13904" s="77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7"/>
      <c r="B13905" s="105"/>
      <c r="C13905" s="77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7"/>
      <c r="B13906" s="105"/>
      <c r="C13906" s="77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7"/>
      <c r="B13907" s="105"/>
      <c r="C13907" s="77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7"/>
      <c r="B13908" s="105"/>
      <c r="C13908" s="77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7"/>
      <c r="B13909" s="105"/>
      <c r="C13909" s="77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7"/>
      <c r="B13910" s="105"/>
      <c r="C13910" s="77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7"/>
      <c r="B13911" s="105"/>
      <c r="C13911" s="77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7"/>
      <c r="B13912" s="105"/>
      <c r="C13912" s="77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7"/>
      <c r="B13913" s="105"/>
      <c r="C13913" s="77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7"/>
      <c r="B13914" s="105"/>
      <c r="C13914" s="77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7"/>
      <c r="B13915" s="105"/>
      <c r="C13915" s="77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7"/>
      <c r="B13916" s="105"/>
      <c r="C13916" s="77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7"/>
      <c r="B13917" s="105"/>
      <c r="C13917" s="77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7"/>
      <c r="B13918" s="105"/>
      <c r="C13918" s="77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7"/>
      <c r="B13919" s="105"/>
      <c r="C13919" s="77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7"/>
      <c r="B13920" s="105"/>
      <c r="C13920" s="77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7"/>
      <c r="B13921" s="105"/>
      <c r="C13921" s="77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7"/>
      <c r="B13922" s="105"/>
      <c r="C13922" s="77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7"/>
      <c r="B13923" s="105"/>
      <c r="C13923" s="77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7"/>
      <c r="B13924" s="105"/>
      <c r="C13924" s="77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7"/>
      <c r="B13925" s="105"/>
      <c r="C13925" s="77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7"/>
      <c r="B13926" s="105"/>
      <c r="C13926" s="77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7"/>
      <c r="B13927" s="105"/>
      <c r="C13927" s="77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7"/>
      <c r="B13928" s="105"/>
      <c r="C13928" s="77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7"/>
      <c r="B13929" s="105"/>
      <c r="C13929" s="77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7"/>
      <c r="B13930" s="105"/>
      <c r="C13930" s="77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7"/>
      <c r="B13931" s="105"/>
      <c r="C13931" s="77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7"/>
      <c r="B13932" s="105"/>
      <c r="C13932" s="77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7"/>
      <c r="B13933" s="105"/>
      <c r="C13933" s="77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7"/>
      <c r="B13934" s="105"/>
      <c r="C13934" s="77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7"/>
      <c r="B13935" s="105"/>
      <c r="C13935" s="77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7"/>
      <c r="B13936" s="105"/>
      <c r="C13936" s="77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7"/>
      <c r="B13937" s="105"/>
      <c r="C13937" s="77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7"/>
      <c r="B13938" s="105"/>
      <c r="C13938" s="77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7"/>
      <c r="B13939" s="105"/>
      <c r="C13939" s="77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7"/>
      <c r="B13940" s="105"/>
      <c r="C13940" s="77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7"/>
      <c r="B13941" s="105"/>
      <c r="C13941" s="77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7"/>
      <c r="B13942" s="105"/>
      <c r="C13942" s="77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7"/>
      <c r="B13943" s="105"/>
      <c r="C13943" s="77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7"/>
      <c r="B13944" s="105"/>
      <c r="C13944" s="77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7"/>
      <c r="B13945" s="105"/>
      <c r="C13945" s="77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7"/>
      <c r="B13946" s="105"/>
      <c r="C13946" s="77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7"/>
      <c r="B13947" s="105"/>
      <c r="C13947" s="77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7"/>
      <c r="B13948" s="105"/>
      <c r="C13948" s="77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7"/>
      <c r="B13949" s="105"/>
      <c r="C13949" s="77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7"/>
      <c r="B13950" s="105"/>
      <c r="C13950" s="77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7"/>
      <c r="B13951" s="105"/>
      <c r="C13951" s="77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7"/>
      <c r="B13952" s="105"/>
      <c r="C13952" s="77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7"/>
      <c r="B13953" s="105"/>
      <c r="C13953" s="77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7"/>
      <c r="B13954" s="105"/>
      <c r="C13954" s="77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7"/>
      <c r="B13955" s="105"/>
      <c r="C13955" s="77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7"/>
      <c r="B13956" s="105"/>
      <c r="C13956" s="77"/>
      <c r="D13956" s="78"/>
      <c r="E13956" s="12"/>
      <c r="F13956" s="79"/>
      <c r="G13956" s="78"/>
      <c r="H13956" s="80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7"/>
      <c r="B13957" s="105"/>
      <c r="C13957" s="77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7"/>
      <c r="B13958" s="105"/>
      <c r="C13958" s="77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7"/>
      <c r="B13959" s="105"/>
      <c r="C13959" s="77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7"/>
      <c r="B13960" s="105"/>
      <c r="C13960" s="77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7"/>
      <c r="B13961" s="105"/>
      <c r="C13961" s="77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7"/>
      <c r="B13962" s="105"/>
      <c r="C13962" s="77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7"/>
      <c r="B13963" s="105"/>
      <c r="C13963" s="77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7"/>
      <c r="B13964" s="105"/>
      <c r="C13964" s="77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7"/>
      <c r="B13965" s="105"/>
      <c r="C13965" s="77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7"/>
      <c r="B13966" s="105"/>
      <c r="C13966" s="77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7"/>
      <c r="B13967" s="105"/>
      <c r="C13967" s="77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7"/>
      <c r="B13968" s="105"/>
      <c r="C13968" s="77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7"/>
      <c r="B13969" s="105"/>
      <c r="C13969" s="77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7"/>
      <c r="B13970" s="105"/>
      <c r="C13970" s="77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7"/>
      <c r="B13971" s="105"/>
      <c r="C13971" s="77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7"/>
      <c r="B13972" s="105"/>
      <c r="C13972" s="77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7"/>
      <c r="B13973" s="105"/>
      <c r="C13973" s="77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7"/>
      <c r="B13974" s="105"/>
      <c r="C13974" s="77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7"/>
      <c r="B13975" s="105"/>
      <c r="C13975" s="77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7"/>
      <c r="B13976" s="105"/>
      <c r="C13976" s="77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7"/>
      <c r="B13977" s="105"/>
      <c r="C13977" s="77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7"/>
      <c r="B13978" s="105"/>
      <c r="C13978" s="77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7"/>
      <c r="B13979" s="105"/>
      <c r="C13979" s="77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7"/>
      <c r="B13980" s="105"/>
      <c r="C13980" s="77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7"/>
      <c r="B13981" s="105"/>
      <c r="C13981" s="77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7"/>
      <c r="B13982" s="105"/>
      <c r="C13982" s="77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7"/>
      <c r="B13983" s="105"/>
      <c r="C13983" s="77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7"/>
      <c r="B13984" s="105"/>
      <c r="C13984" s="77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7"/>
      <c r="B13985" s="105"/>
      <c r="C13985" s="77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7"/>
      <c r="B13986" s="105"/>
      <c r="C13986" s="77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7"/>
      <c r="B13987" s="105"/>
      <c r="C13987" s="77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7"/>
      <c r="B13988" s="105"/>
      <c r="C13988" s="77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7"/>
      <c r="B13989" s="105"/>
      <c r="C13989" s="77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7"/>
      <c r="B13990" s="105"/>
      <c r="C13990" s="77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7"/>
      <c r="B13991" s="105"/>
      <c r="C13991" s="77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7"/>
      <c r="B13992" s="105"/>
      <c r="C13992" s="77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7"/>
      <c r="B13993" s="105"/>
      <c r="C13993" s="77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7"/>
      <c r="B13994" s="105"/>
      <c r="C13994" s="77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7"/>
      <c r="B13995" s="105"/>
      <c r="C13995" s="77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7"/>
      <c r="B13996" s="105"/>
      <c r="C13996" s="77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7"/>
      <c r="B13997" s="105"/>
      <c r="C13997" s="77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7"/>
      <c r="B13998" s="105"/>
      <c r="C13998" s="77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7"/>
      <c r="B13999" s="105"/>
      <c r="C13999" s="77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7"/>
      <c r="B14000" s="105"/>
      <c r="C14000" s="77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7"/>
      <c r="B14001" s="105"/>
      <c r="C14001" s="77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7"/>
      <c r="B14002" s="105"/>
      <c r="C14002" s="77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7"/>
      <c r="B14003" s="105"/>
      <c r="C14003" s="77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7"/>
      <c r="B14004" s="105"/>
      <c r="C14004" s="77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7"/>
      <c r="B14005" s="105"/>
      <c r="C14005" s="77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7"/>
      <c r="B14006" s="105"/>
      <c r="C14006" s="77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7"/>
      <c r="B14007" s="105"/>
      <c r="C14007" s="77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7"/>
      <c r="B14008" s="105"/>
      <c r="C14008" s="77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7"/>
      <c r="B14009" s="105"/>
      <c r="C14009" s="77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7"/>
      <c r="B14010" s="105"/>
      <c r="C14010" s="77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7"/>
      <c r="B14011" s="105"/>
      <c r="C14011" s="77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7"/>
      <c r="B14012" s="105"/>
      <c r="C14012" s="77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7"/>
      <c r="B14013" s="105"/>
      <c r="C14013" s="77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7"/>
      <c r="B14014" s="105"/>
      <c r="C14014" s="77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7"/>
      <c r="B14015" s="105"/>
      <c r="C14015" s="77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7"/>
      <c r="B14016" s="105"/>
      <c r="C14016" s="77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7"/>
      <c r="B14017" s="105"/>
      <c r="C14017" s="77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7"/>
      <c r="B14018" s="105"/>
      <c r="C14018" s="77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7"/>
      <c r="B14019" s="105"/>
      <c r="C14019" s="77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7"/>
      <c r="B14020" s="105"/>
      <c r="C14020" s="77"/>
      <c r="D14020" s="78"/>
      <c r="E14020" s="12"/>
      <c r="F14020" s="79"/>
      <c r="G14020" s="78"/>
      <c r="H14020" s="80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7"/>
      <c r="B14021" s="105"/>
      <c r="C14021" s="77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7"/>
      <c r="B14022" s="105"/>
      <c r="C14022" s="77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7"/>
      <c r="B14023" s="105"/>
      <c r="C14023" s="77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7"/>
      <c r="B14024" s="105"/>
      <c r="C14024" s="77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7"/>
      <c r="B14025" s="105"/>
      <c r="C14025" s="77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7"/>
      <c r="B14026" s="105"/>
      <c r="C14026" s="77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7"/>
      <c r="B14027" s="105"/>
      <c r="C14027" s="77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7"/>
      <c r="B14028" s="105"/>
      <c r="C14028" s="77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7"/>
      <c r="B14029" s="105"/>
      <c r="C14029" s="77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7"/>
      <c r="B14030" s="105"/>
      <c r="C14030" s="77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7"/>
      <c r="B14031" s="105"/>
      <c r="C14031" s="77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7"/>
      <c r="B14032" s="105"/>
      <c r="C14032" s="77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7"/>
      <c r="B14033" s="105"/>
      <c r="C14033" s="77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7"/>
      <c r="B14034" s="105"/>
      <c r="C14034" s="77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7"/>
      <c r="B14035" s="105"/>
      <c r="C14035" s="77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7"/>
      <c r="B14036" s="105"/>
      <c r="C14036" s="77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7"/>
      <c r="B14037" s="105"/>
      <c r="C14037" s="77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7"/>
      <c r="B14038" s="105"/>
      <c r="C14038" s="77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7"/>
      <c r="B14039" s="105"/>
      <c r="C14039" s="77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7"/>
      <c r="B14040" s="105"/>
      <c r="C14040" s="77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7"/>
      <c r="B14041" s="105"/>
      <c r="C14041" s="77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7"/>
      <c r="B14042" s="105"/>
      <c r="C14042" s="77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7"/>
      <c r="B14043" s="105"/>
      <c r="C14043" s="77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7"/>
      <c r="B14044" s="105"/>
      <c r="C14044" s="77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7"/>
      <c r="B14045" s="105"/>
      <c r="C14045" s="77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7"/>
      <c r="B14046" s="105"/>
      <c r="C14046" s="77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7"/>
      <c r="B14047" s="105"/>
      <c r="C14047" s="77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7"/>
      <c r="B14048" s="105"/>
      <c r="C14048" s="77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7"/>
      <c r="B14049" s="105"/>
      <c r="C14049" s="77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7"/>
      <c r="B14050" s="105"/>
      <c r="C14050" s="77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7"/>
      <c r="B14051" s="105"/>
      <c r="C14051" s="77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7"/>
      <c r="B14052" s="105"/>
      <c r="C14052" s="77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7"/>
      <c r="B14053" s="105"/>
      <c r="C14053" s="77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7"/>
      <c r="B14054" s="105"/>
      <c r="C14054" s="77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7"/>
      <c r="B14055" s="105"/>
      <c r="C14055" s="77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7"/>
      <c r="B14056" s="105"/>
      <c r="C14056" s="77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7"/>
      <c r="B14057" s="105"/>
      <c r="C14057" s="77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7"/>
      <c r="B14058" s="105"/>
      <c r="C14058" s="77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7"/>
      <c r="B14059" s="105"/>
      <c r="C14059" s="77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7"/>
      <c r="B14060" s="105"/>
      <c r="C14060" s="77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7"/>
      <c r="B14061" s="105"/>
      <c r="C14061" s="77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7"/>
      <c r="B14062" s="105"/>
      <c r="C14062" s="77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7"/>
      <c r="B14063" s="105"/>
      <c r="C14063" s="77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7"/>
      <c r="B14064" s="105"/>
      <c r="C14064" s="77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7"/>
      <c r="B14065" s="105"/>
      <c r="C14065" s="77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7"/>
      <c r="B14066" s="105"/>
      <c r="C14066" s="77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7"/>
      <c r="B14067" s="105"/>
      <c r="C14067" s="77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7"/>
      <c r="B14068" s="105"/>
      <c r="C14068" s="77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7"/>
      <c r="B14069" s="105"/>
      <c r="C14069" s="77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7"/>
      <c r="B14070" s="105"/>
      <c r="C14070" s="77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7"/>
      <c r="B14071" s="105"/>
      <c r="C14071" s="77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7"/>
      <c r="B14072" s="105"/>
      <c r="C14072" s="77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7"/>
      <c r="B14073" s="105"/>
      <c r="C14073" s="77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7"/>
      <c r="B14074" s="105"/>
      <c r="C14074" s="77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7"/>
      <c r="B14075" s="105"/>
      <c r="C14075" s="77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7"/>
      <c r="B14076" s="105"/>
      <c r="C14076" s="77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7"/>
      <c r="B14077" s="105"/>
      <c r="C14077" s="77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7"/>
      <c r="B14078" s="105"/>
      <c r="C14078" s="77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7"/>
      <c r="B14079" s="105"/>
      <c r="C14079" s="77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7"/>
      <c r="B14080" s="105"/>
      <c r="C14080" s="77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7"/>
      <c r="B14081" s="105"/>
      <c r="C14081" s="77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7"/>
      <c r="B14082" s="105"/>
      <c r="C14082" s="77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7"/>
      <c r="B14083" s="105"/>
      <c r="C14083" s="77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7"/>
      <c r="B14084" s="105"/>
      <c r="C14084" s="77"/>
      <c r="D14084" s="78"/>
      <c r="E14084" s="12"/>
      <c r="F14084" s="79"/>
      <c r="G14084" s="78"/>
      <c r="H14084" s="80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7"/>
      <c r="B14085" s="105"/>
      <c r="C14085" s="77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7"/>
      <c r="B14086" s="105"/>
      <c r="C14086" s="77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7"/>
      <c r="B14087" s="105"/>
      <c r="C14087" s="77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7"/>
      <c r="B14088" s="105"/>
      <c r="C14088" s="77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7"/>
      <c r="B14089" s="105"/>
      <c r="C14089" s="77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7"/>
      <c r="B14090" s="105"/>
      <c r="C14090" s="77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7"/>
      <c r="B14091" s="105"/>
      <c r="C14091" s="77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7"/>
      <c r="B14092" s="105"/>
      <c r="C14092" s="77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7"/>
      <c r="B14093" s="105"/>
      <c r="C14093" s="77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7"/>
      <c r="B14094" s="105"/>
      <c r="C14094" s="77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7"/>
      <c r="B14095" s="105"/>
      <c r="C14095" s="77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7"/>
      <c r="B14096" s="105"/>
      <c r="C14096" s="77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7"/>
      <c r="B14097" s="105"/>
      <c r="C14097" s="77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7"/>
      <c r="B14098" s="105"/>
      <c r="C14098" s="77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7"/>
      <c r="B14099" s="105"/>
      <c r="C14099" s="77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7"/>
      <c r="B14100" s="105"/>
      <c r="C14100" s="77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7"/>
      <c r="B14101" s="105"/>
      <c r="C14101" s="77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7"/>
      <c r="B14102" s="105"/>
      <c r="C14102" s="77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7"/>
      <c r="B14103" s="105"/>
      <c r="C14103" s="77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7"/>
      <c r="B14104" s="105"/>
      <c r="C14104" s="77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7"/>
      <c r="B14105" s="105"/>
      <c r="C14105" s="77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7"/>
      <c r="B14106" s="105"/>
      <c r="C14106" s="77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7"/>
      <c r="B14107" s="105"/>
      <c r="C14107" s="77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7"/>
      <c r="B14108" s="105"/>
      <c r="C14108" s="77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7"/>
      <c r="B14109" s="105"/>
      <c r="C14109" s="77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7"/>
      <c r="B14110" s="105"/>
      <c r="C14110" s="77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7"/>
      <c r="B14111" s="105"/>
      <c r="C14111" s="77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7"/>
      <c r="B14112" s="105"/>
      <c r="C14112" s="77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7"/>
      <c r="B14113" s="105"/>
      <c r="C14113" s="77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7"/>
      <c r="B14114" s="105"/>
      <c r="C14114" s="77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7"/>
      <c r="B14115" s="105"/>
      <c r="C14115" s="77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7"/>
      <c r="B14116" s="105"/>
      <c r="C14116" s="77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7"/>
      <c r="B14117" s="105"/>
      <c r="C14117" s="77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7"/>
      <c r="B14118" s="105"/>
      <c r="C14118" s="77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7"/>
      <c r="B14119" s="105"/>
      <c r="C14119" s="77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7"/>
      <c r="B14120" s="105"/>
      <c r="C14120" s="77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7"/>
      <c r="B14121" s="105"/>
      <c r="C14121" s="77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7"/>
      <c r="B14122" s="105"/>
      <c r="C14122" s="77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7"/>
      <c r="B14123" s="105"/>
      <c r="C14123" s="77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7"/>
      <c r="B14124" s="105"/>
      <c r="C14124" s="77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7"/>
      <c r="B14125" s="105"/>
      <c r="C14125" s="77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7"/>
      <c r="B14126" s="105"/>
      <c r="C14126" s="77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7"/>
      <c r="B14127" s="105"/>
      <c r="C14127" s="77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7"/>
      <c r="B14128" s="105"/>
      <c r="C14128" s="77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7"/>
      <c r="B14129" s="105"/>
      <c r="C14129" s="77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7"/>
      <c r="B14130" s="105"/>
      <c r="C14130" s="77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7"/>
      <c r="B14131" s="105"/>
      <c r="C14131" s="77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7"/>
      <c r="B14132" s="105"/>
      <c r="C14132" s="77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7"/>
      <c r="B14133" s="105"/>
      <c r="C14133" s="77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7"/>
      <c r="B14134" s="105"/>
      <c r="C14134" s="77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7"/>
      <c r="B14135" s="105"/>
      <c r="C14135" s="77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7"/>
      <c r="B14136" s="105"/>
      <c r="C14136" s="77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7"/>
      <c r="B14137" s="105"/>
      <c r="C14137" s="77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7"/>
      <c r="B14138" s="105"/>
      <c r="C14138" s="77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7"/>
      <c r="B14139" s="105"/>
      <c r="C14139" s="77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7"/>
      <c r="B14140" s="105"/>
      <c r="C14140" s="77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7"/>
      <c r="B14141" s="105"/>
      <c r="C14141" s="77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7"/>
      <c r="B14142" s="105"/>
      <c r="C14142" s="77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7"/>
      <c r="B14143" s="105"/>
      <c r="C14143" s="77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7"/>
      <c r="B14144" s="105"/>
      <c r="C14144" s="77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7"/>
      <c r="B14145" s="105"/>
      <c r="C14145" s="77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7"/>
      <c r="B14146" s="105"/>
      <c r="C14146" s="77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7"/>
      <c r="B14147" s="105"/>
      <c r="C14147" s="77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7"/>
      <c r="B14148" s="105"/>
      <c r="C14148" s="77"/>
      <c r="D14148" s="78"/>
      <c r="E14148" s="12"/>
      <c r="F14148" s="79"/>
      <c r="G14148" s="78"/>
      <c r="H14148" s="80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7"/>
      <c r="B14149" s="105"/>
      <c r="C14149" s="77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7"/>
      <c r="B14150" s="105"/>
      <c r="C14150" s="77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7"/>
      <c r="B14151" s="105"/>
      <c r="C14151" s="77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7"/>
      <c r="B14152" s="105"/>
      <c r="C14152" s="77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7"/>
      <c r="B14153" s="105"/>
      <c r="C14153" s="77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7"/>
      <c r="B14154" s="105"/>
      <c r="C14154" s="77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7"/>
      <c r="B14155" s="105"/>
      <c r="C14155" s="77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7"/>
      <c r="B14156" s="105"/>
      <c r="C14156" s="77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7"/>
      <c r="B14157" s="105"/>
      <c r="C14157" s="77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7"/>
      <c r="B14158" s="105"/>
      <c r="C14158" s="77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7"/>
      <c r="B14159" s="105"/>
      <c r="C14159" s="77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7"/>
      <c r="B14160" s="105"/>
      <c r="C14160" s="77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7"/>
      <c r="B14161" s="105"/>
      <c r="C14161" s="77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7"/>
      <c r="B14162" s="105"/>
      <c r="C14162" s="77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7"/>
      <c r="B14163" s="105"/>
      <c r="C14163" s="77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7"/>
      <c r="B14164" s="105"/>
      <c r="C14164" s="77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7"/>
      <c r="B14165" s="105"/>
      <c r="C14165" s="77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7"/>
      <c r="B14166" s="105"/>
      <c r="C14166" s="77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7"/>
      <c r="B14167" s="105"/>
      <c r="C14167" s="77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7"/>
      <c r="B14168" s="105"/>
      <c r="C14168" s="77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7"/>
      <c r="B14169" s="105"/>
      <c r="C14169" s="77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7"/>
      <c r="B14170" s="105"/>
      <c r="C14170" s="77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7"/>
      <c r="B14171" s="105"/>
      <c r="C14171" s="77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7"/>
      <c r="B14172" s="105"/>
      <c r="C14172" s="77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7"/>
      <c r="B14173" s="105"/>
      <c r="C14173" s="77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7"/>
      <c r="B14174" s="105"/>
      <c r="C14174" s="77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7"/>
      <c r="B14175" s="105"/>
      <c r="C14175" s="77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7"/>
      <c r="B14176" s="105"/>
      <c r="C14176" s="77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7"/>
      <c r="B14177" s="105"/>
      <c r="C14177" s="77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7"/>
      <c r="B14178" s="105"/>
      <c r="C14178" s="77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7"/>
      <c r="B14179" s="105"/>
      <c r="C14179" s="77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7"/>
      <c r="B14180" s="105"/>
      <c r="C14180" s="77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7"/>
      <c r="B14181" s="105"/>
      <c r="C14181" s="77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7"/>
      <c r="B14182" s="105"/>
      <c r="C14182" s="77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7"/>
      <c r="B14183" s="105"/>
      <c r="C14183" s="77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7"/>
      <c r="B14184" s="105"/>
      <c r="C14184" s="77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7"/>
      <c r="B14185" s="105"/>
      <c r="C14185" s="77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7"/>
      <c r="B14186" s="105"/>
      <c r="C14186" s="77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7"/>
      <c r="B14187" s="105"/>
      <c r="C14187" s="77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7"/>
      <c r="B14188" s="105"/>
      <c r="C14188" s="77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7"/>
      <c r="B14189" s="105"/>
      <c r="C14189" s="77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7"/>
      <c r="B14190" s="105"/>
      <c r="C14190" s="77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7"/>
      <c r="B14191" s="105"/>
      <c r="C14191" s="77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7"/>
      <c r="B14192" s="105"/>
      <c r="C14192" s="77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7"/>
      <c r="B14193" s="105"/>
      <c r="C14193" s="77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7"/>
      <c r="B14194" s="105"/>
      <c r="C14194" s="77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7"/>
      <c r="B14195" s="105"/>
      <c r="C14195" s="77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7"/>
      <c r="B14196" s="105"/>
      <c r="C14196" s="77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7"/>
      <c r="B14197" s="105"/>
      <c r="C14197" s="77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7"/>
      <c r="B14198" s="105"/>
      <c r="C14198" s="77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7"/>
      <c r="B14199" s="105"/>
      <c r="C14199" s="77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7"/>
      <c r="B14200" s="105"/>
      <c r="C14200" s="77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7"/>
      <c r="B14201" s="105"/>
      <c r="C14201" s="77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7"/>
      <c r="B14202" s="105"/>
      <c r="C14202" s="77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7"/>
      <c r="B14203" s="105"/>
      <c r="C14203" s="77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7"/>
      <c r="B14204" s="105"/>
      <c r="C14204" s="77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7"/>
      <c r="B14205" s="105"/>
      <c r="C14205" s="77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7"/>
      <c r="B14206" s="105"/>
      <c r="C14206" s="77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7"/>
      <c r="B14207" s="105"/>
      <c r="C14207" s="77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7"/>
      <c r="B14208" s="105"/>
      <c r="C14208" s="77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7"/>
      <c r="B14209" s="105"/>
      <c r="C14209" s="77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7"/>
      <c r="B14210" s="105"/>
      <c r="C14210" s="77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7"/>
      <c r="B14211" s="105"/>
      <c r="C14211" s="77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7"/>
      <c r="B14212" s="105"/>
      <c r="C14212" s="77"/>
      <c r="D14212" s="78"/>
      <c r="E14212" s="12"/>
      <c r="F14212" s="79"/>
      <c r="G14212" s="78"/>
      <c r="H14212" s="80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7"/>
      <c r="B14213" s="105"/>
      <c r="C14213" s="77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7"/>
      <c r="B14214" s="105"/>
      <c r="C14214" s="77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7"/>
      <c r="B14215" s="105"/>
      <c r="C14215" s="77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7"/>
      <c r="B14216" s="105"/>
      <c r="C14216" s="77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7"/>
      <c r="B14217" s="105"/>
      <c r="C14217" s="77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7"/>
      <c r="B14218" s="105"/>
      <c r="C14218" s="77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7"/>
      <c r="B14219" s="105"/>
      <c r="C14219" s="77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7"/>
      <c r="B14220" s="105"/>
      <c r="C14220" s="77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7"/>
      <c r="B14221" s="105"/>
      <c r="C14221" s="77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7"/>
      <c r="B14222" s="105"/>
      <c r="C14222" s="77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7"/>
      <c r="B14223" s="105"/>
      <c r="C14223" s="77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7"/>
      <c r="B14224" s="105"/>
      <c r="C14224" s="77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7"/>
      <c r="B14225" s="105"/>
      <c r="C14225" s="77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7"/>
      <c r="B14226" s="105"/>
      <c r="C14226" s="77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7"/>
      <c r="B14227" s="105"/>
      <c r="C14227" s="77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7"/>
      <c r="B14228" s="105"/>
      <c r="C14228" s="77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7"/>
      <c r="B14229" s="105"/>
      <c r="C14229" s="77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7"/>
      <c r="B14230" s="105"/>
      <c r="C14230" s="77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7"/>
      <c r="B14231" s="105"/>
      <c r="C14231" s="77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7"/>
      <c r="B14232" s="105"/>
      <c r="C14232" s="77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7"/>
      <c r="B14233" s="105"/>
      <c r="C14233" s="77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7"/>
      <c r="B14234" s="105"/>
      <c r="C14234" s="77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7"/>
      <c r="B14235" s="105"/>
      <c r="C14235" s="77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7"/>
      <c r="B14236" s="105"/>
      <c r="C14236" s="77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7"/>
      <c r="B14237" s="105"/>
      <c r="C14237" s="77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7"/>
      <c r="B14238" s="105"/>
      <c r="C14238" s="77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7"/>
      <c r="B14239" s="105"/>
      <c r="C14239" s="77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7"/>
      <c r="B14240" s="105"/>
      <c r="C14240" s="77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7"/>
      <c r="B14241" s="105"/>
      <c r="C14241" s="77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7"/>
      <c r="B14242" s="105"/>
      <c r="C14242" s="77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7"/>
      <c r="B14243" s="105"/>
      <c r="C14243" s="77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7"/>
      <c r="B14244" s="105"/>
      <c r="C14244" s="77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7"/>
      <c r="B14245" s="105"/>
      <c r="C14245" s="77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7"/>
      <c r="B14246" s="105"/>
      <c r="C14246" s="77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7"/>
      <c r="B14247" s="105"/>
      <c r="C14247" s="77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7"/>
      <c r="B14248" s="105"/>
      <c r="C14248" s="77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7"/>
      <c r="B14249" s="105"/>
      <c r="C14249" s="77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7"/>
      <c r="B14250" s="105"/>
      <c r="C14250" s="77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7"/>
      <c r="B14251" s="105"/>
      <c r="C14251" s="77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7"/>
      <c r="B14252" s="105"/>
      <c r="C14252" s="77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7"/>
      <c r="B14253" s="105"/>
      <c r="C14253" s="77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7"/>
      <c r="B14254" s="105"/>
      <c r="C14254" s="77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7"/>
      <c r="B14255" s="105"/>
      <c r="C14255" s="77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7"/>
      <c r="B14256" s="105"/>
      <c r="C14256" s="77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7"/>
      <c r="B14257" s="105"/>
      <c r="C14257" s="77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7"/>
      <c r="B14258" s="105"/>
      <c r="C14258" s="77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7"/>
      <c r="B14259" s="105"/>
      <c r="C14259" s="77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7"/>
      <c r="B14260" s="105"/>
      <c r="C14260" s="77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7"/>
      <c r="B14261" s="105"/>
      <c r="C14261" s="77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7"/>
      <c r="B14262" s="105"/>
      <c r="C14262" s="77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7"/>
      <c r="B14263" s="105"/>
      <c r="C14263" s="77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7"/>
      <c r="B14264" s="105"/>
      <c r="C14264" s="77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7"/>
      <c r="B14265" s="105"/>
      <c r="C14265" s="77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7"/>
      <c r="B14266" s="105"/>
      <c r="C14266" s="77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7"/>
      <c r="B14267" s="105"/>
      <c r="C14267" s="77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7"/>
      <c r="B14268" s="105"/>
      <c r="C14268" s="77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7"/>
      <c r="B14269" s="105"/>
      <c r="C14269" s="77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7"/>
      <c r="B14270" s="105"/>
      <c r="C14270" s="77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7"/>
      <c r="B14271" s="105"/>
      <c r="C14271" s="77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7"/>
      <c r="B14272" s="105"/>
      <c r="C14272" s="77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7"/>
      <c r="B14273" s="105"/>
      <c r="C14273" s="77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7"/>
      <c r="B14274" s="105"/>
      <c r="C14274" s="77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7"/>
      <c r="B14275" s="105"/>
      <c r="C14275" s="77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7"/>
      <c r="B14276" s="105"/>
      <c r="C14276" s="77"/>
      <c r="D14276" s="78"/>
      <c r="E14276" s="12"/>
      <c r="F14276" s="79"/>
      <c r="G14276" s="78"/>
      <c r="H14276" s="80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7"/>
      <c r="B14277" s="105"/>
      <c r="C14277" s="77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7"/>
      <c r="B14278" s="105"/>
      <c r="C14278" s="77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7"/>
      <c r="B14279" s="105"/>
      <c r="C14279" s="77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7"/>
      <c r="B14280" s="105"/>
      <c r="C14280" s="77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7"/>
      <c r="B14281" s="105"/>
      <c r="C14281" s="77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7"/>
      <c r="B14282" s="105"/>
      <c r="C14282" s="77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7"/>
      <c r="B14283" s="105"/>
      <c r="C14283" s="77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7"/>
      <c r="B14284" s="105"/>
      <c r="C14284" s="77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7"/>
      <c r="B14285" s="105"/>
      <c r="C14285" s="77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7"/>
      <c r="B14286" s="105"/>
      <c r="C14286" s="77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7"/>
      <c r="B14287" s="105"/>
      <c r="C14287" s="77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7"/>
      <c r="B14288" s="105"/>
      <c r="C14288" s="77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7"/>
      <c r="B14289" s="105"/>
      <c r="C14289" s="77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7"/>
      <c r="B14290" s="105"/>
      <c r="C14290" s="77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7"/>
      <c r="B14291" s="105"/>
      <c r="C14291" s="77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7"/>
      <c r="B14292" s="105"/>
      <c r="C14292" s="77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7"/>
      <c r="B14293" s="105"/>
      <c r="C14293" s="77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7"/>
      <c r="B14294" s="105"/>
      <c r="C14294" s="77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7"/>
      <c r="B14295" s="105"/>
      <c r="C14295" s="77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7"/>
      <c r="B14296" s="105"/>
      <c r="C14296" s="77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7"/>
      <c r="B14297" s="105"/>
      <c r="C14297" s="77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7"/>
      <c r="B14298" s="105"/>
      <c r="C14298" s="77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7"/>
      <c r="B14299" s="105"/>
      <c r="C14299" s="77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7"/>
      <c r="B14300" s="105"/>
      <c r="C14300" s="77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7"/>
      <c r="B14301" s="105"/>
      <c r="C14301" s="77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7"/>
      <c r="B14302" s="105"/>
      <c r="C14302" s="77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7"/>
      <c r="B14303" s="105"/>
      <c r="C14303" s="77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7"/>
      <c r="B14304" s="105"/>
      <c r="C14304" s="77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7"/>
      <c r="B14305" s="105"/>
      <c r="C14305" s="77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7"/>
      <c r="B14306" s="105"/>
      <c r="C14306" s="77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7"/>
      <c r="B14307" s="105"/>
      <c r="C14307" s="77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7"/>
      <c r="B14308" s="105"/>
      <c r="C14308" s="77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7"/>
      <c r="B14309" s="105"/>
      <c r="C14309" s="77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7"/>
      <c r="B14310" s="105"/>
      <c r="C14310" s="77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7"/>
      <c r="B14311" s="105"/>
      <c r="C14311" s="77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7"/>
      <c r="B14312" s="105"/>
      <c r="C14312" s="77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7"/>
      <c r="B14313" s="105"/>
      <c r="C14313" s="77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7"/>
      <c r="B14314" s="105"/>
      <c r="C14314" s="77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7"/>
      <c r="B14315" s="105"/>
      <c r="C14315" s="77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7"/>
      <c r="B14316" s="105"/>
      <c r="C14316" s="77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7"/>
      <c r="B14317" s="105"/>
      <c r="C14317" s="77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7"/>
      <c r="B14318" s="105"/>
      <c r="C14318" s="77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7"/>
      <c r="B14319" s="105"/>
      <c r="C14319" s="77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7"/>
      <c r="B14320" s="105"/>
      <c r="C14320" s="77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7"/>
      <c r="B14321" s="105"/>
      <c r="C14321" s="77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7"/>
      <c r="B14322" s="105"/>
      <c r="C14322" s="77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7"/>
      <c r="B14323" s="105"/>
      <c r="C14323" s="77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7"/>
      <c r="B14324" s="105"/>
      <c r="C14324" s="77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7"/>
      <c r="B14325" s="105"/>
      <c r="C14325" s="77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7"/>
      <c r="B14326" s="105"/>
      <c r="C14326" s="77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7"/>
      <c r="B14327" s="105"/>
      <c r="C14327" s="77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7"/>
      <c r="B14328" s="105"/>
      <c r="C14328" s="77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7"/>
      <c r="B14329" s="105"/>
      <c r="C14329" s="77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7"/>
      <c r="B14330" s="105"/>
      <c r="C14330" s="77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7"/>
      <c r="B14331" s="105"/>
      <c r="C14331" s="77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7"/>
      <c r="B14332" s="105"/>
      <c r="C14332" s="77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7"/>
      <c r="B14333" s="105"/>
      <c r="C14333" s="77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7"/>
      <c r="B14334" s="105"/>
      <c r="C14334" s="77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7"/>
      <c r="B14335" s="105"/>
      <c r="C14335" s="77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7"/>
      <c r="B14336" s="105"/>
      <c r="C14336" s="77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7"/>
      <c r="B14337" s="105"/>
      <c r="C14337" s="77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7"/>
      <c r="B14338" s="105"/>
      <c r="C14338" s="77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7"/>
      <c r="B14339" s="105"/>
      <c r="C14339" s="77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7"/>
      <c r="B14340" s="105"/>
      <c r="C14340" s="77"/>
      <c r="D14340" s="78"/>
      <c r="E14340" s="12"/>
      <c r="F14340" s="79"/>
      <c r="G14340" s="78"/>
      <c r="H14340" s="80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7"/>
      <c r="B14341" s="105"/>
      <c r="C14341" s="77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7"/>
      <c r="B14342" s="105"/>
      <c r="C14342" s="77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7"/>
      <c r="B14343" s="105"/>
      <c r="C14343" s="77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7"/>
      <c r="B14344" s="105"/>
      <c r="C14344" s="77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7"/>
      <c r="B14345" s="105"/>
      <c r="C14345" s="77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7"/>
      <c r="B14346" s="105"/>
      <c r="C14346" s="77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7"/>
      <c r="B14347" s="105"/>
      <c r="C14347" s="77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7"/>
      <c r="B14348" s="105"/>
      <c r="C14348" s="77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7"/>
      <c r="B14349" s="105"/>
      <c r="C14349" s="77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7"/>
      <c r="B14350" s="105"/>
      <c r="C14350" s="77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7"/>
      <c r="B14351" s="105"/>
      <c r="C14351" s="77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7"/>
      <c r="B14352" s="105"/>
      <c r="C14352" s="77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7"/>
      <c r="B14353" s="105"/>
      <c r="C14353" s="77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7"/>
      <c r="B14354" s="105"/>
      <c r="C14354" s="77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7"/>
      <c r="B14355" s="105"/>
      <c r="C14355" s="77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7"/>
      <c r="B14356" s="105"/>
      <c r="C14356" s="77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7"/>
      <c r="B14357" s="105"/>
      <c r="C14357" s="77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7"/>
      <c r="B14358" s="105"/>
      <c r="C14358" s="77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7"/>
      <c r="B14359" s="105"/>
      <c r="C14359" s="77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7"/>
      <c r="B14360" s="105"/>
      <c r="C14360" s="77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7"/>
      <c r="B14361" s="105"/>
      <c r="C14361" s="77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7"/>
      <c r="B14362" s="105"/>
      <c r="C14362" s="77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7"/>
      <c r="B14363" s="105"/>
      <c r="C14363" s="77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7"/>
      <c r="B14364" s="105"/>
      <c r="C14364" s="77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7"/>
      <c r="B14365" s="105"/>
      <c r="C14365" s="77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7"/>
      <c r="B14366" s="105"/>
      <c r="C14366" s="77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7"/>
      <c r="B14367" s="105"/>
      <c r="C14367" s="77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7"/>
      <c r="B14368" s="105"/>
      <c r="C14368" s="77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7"/>
      <c r="B14369" s="105"/>
      <c r="C14369" s="77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7"/>
      <c r="B14370" s="105"/>
      <c r="C14370" s="77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7"/>
      <c r="B14371" s="105"/>
      <c r="C14371" s="77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7"/>
      <c r="B14372" s="105"/>
      <c r="C14372" s="77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7"/>
      <c r="B14373" s="105"/>
      <c r="C14373" s="77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7"/>
      <c r="B14374" s="105"/>
      <c r="C14374" s="77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7"/>
      <c r="B14375" s="105"/>
      <c r="C14375" s="77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7"/>
      <c r="B14376" s="105"/>
      <c r="C14376" s="77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7"/>
      <c r="B14377" s="105"/>
      <c r="C14377" s="77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7"/>
      <c r="B14378" s="105"/>
      <c r="C14378" s="77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7"/>
      <c r="B14379" s="105"/>
      <c r="C14379" s="77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7"/>
      <c r="B14380" s="105"/>
      <c r="C14380" s="77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7"/>
      <c r="B14381" s="105"/>
      <c r="C14381" s="77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7"/>
      <c r="B14382" s="105"/>
      <c r="C14382" s="77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7"/>
      <c r="B14383" s="105"/>
      <c r="C14383" s="77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7"/>
      <c r="B14384" s="105"/>
      <c r="C14384" s="77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7"/>
      <c r="B14385" s="105"/>
      <c r="C14385" s="77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7"/>
      <c r="B14386" s="105"/>
      <c r="C14386" s="77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7"/>
      <c r="B14387" s="105"/>
      <c r="C14387" s="77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7"/>
      <c r="B14388" s="105"/>
      <c r="C14388" s="77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7"/>
      <c r="B14389" s="105"/>
      <c r="C14389" s="77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7"/>
      <c r="B14390" s="105"/>
      <c r="C14390" s="77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7"/>
      <c r="B14391" s="105"/>
      <c r="C14391" s="77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7"/>
      <c r="B14392" s="105"/>
      <c r="C14392" s="77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7"/>
      <c r="B14393" s="105"/>
      <c r="C14393" s="77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7"/>
      <c r="B14394" s="105"/>
      <c r="C14394" s="77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7"/>
      <c r="B14395" s="105"/>
      <c r="C14395" s="77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7"/>
      <c r="B14396" s="105"/>
      <c r="C14396" s="77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7"/>
      <c r="B14397" s="105"/>
      <c r="C14397" s="77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7"/>
      <c r="B14398" s="105"/>
      <c r="C14398" s="77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7"/>
      <c r="B14399" s="105"/>
      <c r="C14399" s="77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7"/>
      <c r="B14400" s="105"/>
      <c r="C14400" s="77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7"/>
      <c r="B14401" s="105"/>
      <c r="C14401" s="77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7"/>
      <c r="B14402" s="105"/>
      <c r="C14402" s="77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7"/>
      <c r="B14403" s="105"/>
      <c r="C14403" s="77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7"/>
      <c r="B14404" s="105"/>
      <c r="C14404" s="77"/>
      <c r="D14404" s="78"/>
      <c r="E14404" s="12"/>
      <c r="F14404" s="79"/>
      <c r="G14404" s="78"/>
      <c r="H14404" s="80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7"/>
      <c r="B14405" s="105"/>
      <c r="C14405" s="77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7"/>
      <c r="B14406" s="105"/>
      <c r="C14406" s="77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7"/>
      <c r="B14407" s="105"/>
      <c r="C14407" s="77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7"/>
      <c r="B14408" s="105"/>
      <c r="C14408" s="77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7"/>
      <c r="B14409" s="105"/>
      <c r="C14409" s="77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7"/>
      <c r="B14410" s="105"/>
      <c r="C14410" s="77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7"/>
      <c r="B14411" s="105"/>
      <c r="C14411" s="77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7"/>
      <c r="B14412" s="105"/>
      <c r="C14412" s="77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7"/>
      <c r="B14413" s="105"/>
      <c r="C14413" s="77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7"/>
      <c r="B14414" s="105"/>
      <c r="C14414" s="77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7"/>
      <c r="B14415" s="105"/>
      <c r="C14415" s="77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7"/>
      <c r="B14416" s="105"/>
      <c r="C14416" s="77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7"/>
      <c r="B14417" s="105"/>
      <c r="C14417" s="77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7"/>
      <c r="B14418" s="105"/>
      <c r="C14418" s="77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7"/>
      <c r="B14419" s="105"/>
      <c r="C14419" s="77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7"/>
      <c r="B14420" s="105"/>
      <c r="C14420" s="77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7"/>
      <c r="B14421" s="105"/>
      <c r="C14421" s="77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7"/>
      <c r="B14422" s="105"/>
      <c r="C14422" s="77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7"/>
      <c r="B14423" s="105"/>
      <c r="C14423" s="77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7"/>
      <c r="B14424" s="105"/>
      <c r="C14424" s="77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7"/>
      <c r="B14425" s="105"/>
      <c r="C14425" s="77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7"/>
      <c r="B14426" s="105"/>
      <c r="C14426" s="77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7"/>
      <c r="B14427" s="105"/>
      <c r="C14427" s="77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7"/>
      <c r="B14428" s="105"/>
      <c r="C14428" s="77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7"/>
      <c r="B14429" s="105"/>
      <c r="C14429" s="77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7"/>
      <c r="B14430" s="105"/>
      <c r="C14430" s="77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7"/>
      <c r="B14431" s="105"/>
      <c r="C14431" s="77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7"/>
      <c r="B14432" s="105"/>
      <c r="C14432" s="77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7"/>
      <c r="B14433" s="105"/>
      <c r="C14433" s="77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7"/>
      <c r="B14434" s="105"/>
      <c r="C14434" s="77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7"/>
      <c r="B14435" s="105"/>
      <c r="C14435" s="77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7"/>
      <c r="B14436" s="105"/>
      <c r="C14436" s="77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7"/>
      <c r="B14437" s="105"/>
      <c r="C14437" s="77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7"/>
      <c r="B14438" s="105"/>
      <c r="C14438" s="77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7"/>
      <c r="B14439" s="105"/>
      <c r="C14439" s="77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7"/>
      <c r="B14440" s="105"/>
      <c r="C14440" s="77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7"/>
      <c r="B14441" s="105"/>
      <c r="C14441" s="77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7"/>
      <c r="B14442" s="105"/>
      <c r="C14442" s="77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7"/>
      <c r="B14443" s="105"/>
      <c r="C14443" s="77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7"/>
      <c r="B14444" s="105"/>
      <c r="C14444" s="77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7"/>
      <c r="B14445" s="105"/>
      <c r="C14445" s="77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7"/>
      <c r="B14446" s="105"/>
      <c r="C14446" s="77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7"/>
      <c r="B14447" s="105"/>
      <c r="C14447" s="77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7"/>
      <c r="B14448" s="105"/>
      <c r="C14448" s="77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7"/>
      <c r="B14449" s="105"/>
      <c r="C14449" s="77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7"/>
      <c r="B14450" s="105"/>
      <c r="C14450" s="77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7"/>
      <c r="B14451" s="105"/>
      <c r="C14451" s="77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7"/>
      <c r="B14452" s="105"/>
      <c r="C14452" s="77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7"/>
      <c r="B14453" s="105"/>
      <c r="C14453" s="77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7"/>
      <c r="B14454" s="105"/>
      <c r="C14454" s="77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7"/>
      <c r="B14455" s="105"/>
      <c r="C14455" s="77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7"/>
      <c r="B14456" s="105"/>
      <c r="C14456" s="77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7"/>
      <c r="B14457" s="105"/>
      <c r="C14457" s="77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7"/>
      <c r="B14458" s="105"/>
      <c r="C14458" s="77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7"/>
      <c r="B14459" s="105"/>
      <c r="C14459" s="77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7"/>
      <c r="B14460" s="105"/>
      <c r="C14460" s="77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7"/>
      <c r="B14461" s="105"/>
      <c r="C14461" s="77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7"/>
      <c r="B14462" s="105"/>
      <c r="C14462" s="77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7"/>
      <c r="B14463" s="105"/>
      <c r="C14463" s="77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7"/>
      <c r="B14464" s="105"/>
      <c r="C14464" s="77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7"/>
      <c r="B14465" s="105"/>
      <c r="C14465" s="77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7"/>
      <c r="B14466" s="105"/>
      <c r="C14466" s="77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7"/>
      <c r="B14467" s="105"/>
      <c r="C14467" s="77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7"/>
      <c r="B14468" s="105"/>
      <c r="C14468" s="77"/>
      <c r="D14468" s="78"/>
      <c r="E14468" s="12"/>
      <c r="F14468" s="79"/>
      <c r="G14468" s="78"/>
      <c r="H14468" s="80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7"/>
      <c r="B14469" s="105"/>
      <c r="C14469" s="77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7"/>
      <c r="B14470" s="105"/>
      <c r="C14470" s="77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7"/>
      <c r="B14471" s="105"/>
      <c r="C14471" s="77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7"/>
      <c r="B14472" s="105"/>
      <c r="C14472" s="77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7"/>
      <c r="B14473" s="105"/>
      <c r="C14473" s="77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7"/>
      <c r="B14474" s="105"/>
      <c r="C14474" s="77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7"/>
      <c r="B14475" s="105"/>
      <c r="C14475" s="77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7"/>
      <c r="B14476" s="105"/>
      <c r="C14476" s="77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7"/>
      <c r="B14477" s="105"/>
      <c r="C14477" s="77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7"/>
      <c r="B14478" s="105"/>
      <c r="C14478" s="77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7"/>
      <c r="B14479" s="105"/>
      <c r="C14479" s="77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7"/>
      <c r="B14480" s="105"/>
      <c r="C14480" s="77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7"/>
      <c r="B14481" s="105"/>
      <c r="C14481" s="77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7"/>
      <c r="B14482" s="105"/>
      <c r="C14482" s="77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7"/>
      <c r="B14483" s="105"/>
      <c r="C14483" s="77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7"/>
      <c r="B14484" s="105"/>
      <c r="C14484" s="77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7"/>
      <c r="B14485" s="105"/>
      <c r="C14485" s="77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7"/>
      <c r="B14486" s="105"/>
      <c r="C14486" s="77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7"/>
      <c r="B14487" s="105"/>
      <c r="C14487" s="77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7"/>
      <c r="B14488" s="105"/>
      <c r="C14488" s="77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7"/>
      <c r="B14489" s="105"/>
      <c r="C14489" s="77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7"/>
      <c r="B14490" s="105"/>
      <c r="C14490" s="77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7"/>
      <c r="B14491" s="105"/>
      <c r="C14491" s="77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7"/>
      <c r="B14492" s="105"/>
      <c r="C14492" s="77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7"/>
      <c r="B14493" s="105"/>
      <c r="C14493" s="77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7"/>
      <c r="B14494" s="105"/>
      <c r="C14494" s="77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7"/>
      <c r="B14495" s="105"/>
      <c r="C14495" s="77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7"/>
      <c r="B14496" s="105"/>
      <c r="C14496" s="77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7"/>
      <c r="B14497" s="105"/>
      <c r="C14497" s="77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7"/>
      <c r="B14498" s="105"/>
      <c r="C14498" s="77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7"/>
      <c r="B14499" s="105"/>
      <c r="C14499" s="77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7"/>
      <c r="B14500" s="105"/>
      <c r="C14500" s="77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7"/>
      <c r="B14501" s="105"/>
      <c r="C14501" s="77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7"/>
      <c r="B14502" s="105"/>
      <c r="C14502" s="77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7"/>
      <c r="B14503" s="105"/>
      <c r="C14503" s="77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7"/>
      <c r="B14504" s="105"/>
      <c r="C14504" s="77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7"/>
      <c r="B14505" s="105"/>
      <c r="C14505" s="77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7"/>
      <c r="B14506" s="105"/>
      <c r="C14506" s="77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7"/>
      <c r="B14507" s="105"/>
      <c r="C14507" s="77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7"/>
      <c r="B14508" s="105"/>
      <c r="C14508" s="77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7"/>
      <c r="B14509" s="105"/>
      <c r="C14509" s="77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7"/>
      <c r="B14510" s="105"/>
      <c r="C14510" s="77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7"/>
      <c r="B14511" s="105"/>
      <c r="C14511" s="77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7"/>
      <c r="B14512" s="105"/>
      <c r="C14512" s="77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7"/>
      <c r="B14513" s="105"/>
      <c r="C14513" s="77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7"/>
      <c r="B14514" s="105"/>
      <c r="C14514" s="77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7"/>
      <c r="B14515" s="105"/>
      <c r="C14515" s="77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7"/>
      <c r="B14516" s="105"/>
      <c r="C14516" s="77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7"/>
      <c r="B14517" s="105"/>
      <c r="C14517" s="77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7"/>
      <c r="B14518" s="105"/>
      <c r="C14518" s="77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7"/>
      <c r="B14519" s="105"/>
      <c r="C14519" s="77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7"/>
      <c r="B14520" s="105"/>
      <c r="C14520" s="77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7"/>
      <c r="B14521" s="105"/>
      <c r="C14521" s="77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7"/>
      <c r="B14522" s="105"/>
      <c r="C14522" s="77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7"/>
      <c r="B14523" s="105"/>
      <c r="C14523" s="77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7"/>
      <c r="B14524" s="105"/>
      <c r="C14524" s="77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7"/>
      <c r="B14525" s="105"/>
      <c r="C14525" s="77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7"/>
      <c r="B14526" s="105"/>
      <c r="C14526" s="77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7"/>
      <c r="B14527" s="105"/>
      <c r="C14527" s="77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7"/>
      <c r="B14528" s="105"/>
      <c r="C14528" s="77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7"/>
      <c r="B14529" s="105"/>
      <c r="C14529" s="77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7"/>
      <c r="B14530" s="105"/>
      <c r="C14530" s="77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7"/>
      <c r="B14531" s="105"/>
      <c r="C14531" s="77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7"/>
      <c r="B14532" s="105"/>
      <c r="C14532" s="77"/>
      <c r="D14532" s="78"/>
      <c r="E14532" s="12"/>
      <c r="F14532" s="79"/>
      <c r="G14532" s="78"/>
      <c r="H14532" s="80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7"/>
      <c r="B14533" s="105"/>
      <c r="C14533" s="77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7"/>
      <c r="B14534" s="105"/>
      <c r="C14534" s="77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7"/>
      <c r="B14535" s="105"/>
      <c r="C14535" s="77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7"/>
      <c r="B14536" s="105"/>
      <c r="C14536" s="77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7"/>
      <c r="B14537" s="105"/>
      <c r="C14537" s="77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7"/>
      <c r="B14538" s="105"/>
      <c r="C14538" s="77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7"/>
      <c r="B14539" s="105"/>
      <c r="C14539" s="77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7"/>
      <c r="B14540" s="105"/>
      <c r="C14540" s="77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7"/>
      <c r="B14541" s="105"/>
      <c r="C14541" s="77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7"/>
      <c r="B14542" s="105"/>
      <c r="C14542" s="77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7"/>
      <c r="B14543" s="105"/>
      <c r="C14543" s="77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7"/>
      <c r="B14544" s="105"/>
      <c r="C14544" s="77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7"/>
      <c r="B14545" s="105"/>
      <c r="C14545" s="77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7"/>
      <c r="B14546" s="105"/>
      <c r="C14546" s="77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7"/>
      <c r="B14547" s="105"/>
      <c r="C14547" s="77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7"/>
      <c r="B14548" s="105"/>
      <c r="C14548" s="77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7"/>
      <c r="B14549" s="105"/>
      <c r="C14549" s="77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7"/>
      <c r="B14550" s="105"/>
      <c r="C14550" s="77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7"/>
      <c r="B14551" s="105"/>
      <c r="C14551" s="77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7"/>
      <c r="B14552" s="105"/>
      <c r="C14552" s="77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7"/>
      <c r="B14553" s="105"/>
      <c r="C14553" s="77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7"/>
      <c r="B14554" s="105"/>
      <c r="C14554" s="77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7"/>
      <c r="B14555" s="105"/>
      <c r="C14555" s="77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7"/>
      <c r="B14556" s="105"/>
      <c r="C14556" s="77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7"/>
      <c r="B14557" s="105"/>
      <c r="C14557" s="77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7"/>
      <c r="B14558" s="105"/>
      <c r="C14558" s="77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7"/>
      <c r="B14559" s="105"/>
      <c r="C14559" s="77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7"/>
      <c r="B14560" s="105"/>
      <c r="C14560" s="77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7"/>
      <c r="B14561" s="105"/>
      <c r="C14561" s="77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7"/>
      <c r="B14562" s="105"/>
      <c r="C14562" s="77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7"/>
      <c r="B14563" s="105"/>
      <c r="C14563" s="77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7"/>
      <c r="B14564" s="105"/>
      <c r="C14564" s="77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7"/>
      <c r="B14565" s="105"/>
      <c r="C14565" s="77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7"/>
      <c r="B14566" s="105"/>
      <c r="C14566" s="77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7"/>
      <c r="B14567" s="105"/>
      <c r="C14567" s="77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7"/>
      <c r="B14568" s="105"/>
      <c r="C14568" s="77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7"/>
      <c r="B14569" s="105"/>
      <c r="C14569" s="77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7"/>
      <c r="B14570" s="105"/>
      <c r="C14570" s="77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7"/>
      <c r="B14571" s="105"/>
      <c r="C14571" s="77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7"/>
      <c r="B14572" s="105"/>
      <c r="C14572" s="77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7"/>
      <c r="B14573" s="105"/>
      <c r="C14573" s="77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7"/>
      <c r="B14574" s="105"/>
      <c r="C14574" s="77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7"/>
      <c r="B14575" s="105"/>
      <c r="C14575" s="77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7"/>
      <c r="B14576" s="105"/>
      <c r="C14576" s="77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7"/>
      <c r="B14577" s="105"/>
      <c r="C14577" s="77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7"/>
      <c r="B14578" s="105"/>
      <c r="C14578" s="77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7"/>
      <c r="B14579" s="105"/>
      <c r="C14579" s="77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7"/>
      <c r="B14580" s="105"/>
      <c r="C14580" s="77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7"/>
      <c r="B14581" s="105"/>
      <c r="C14581" s="77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7"/>
      <c r="B14582" s="105"/>
      <c r="C14582" s="77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7"/>
      <c r="B14583" s="105"/>
      <c r="C14583" s="77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7"/>
      <c r="B14584" s="105"/>
      <c r="C14584" s="77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7"/>
      <c r="B14585" s="105"/>
      <c r="C14585" s="77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7"/>
      <c r="B14586" s="105"/>
      <c r="C14586" s="77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7"/>
      <c r="B14587" s="105"/>
      <c r="C14587" s="77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7"/>
      <c r="B14588" s="105"/>
      <c r="C14588" s="77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7"/>
      <c r="B14589" s="105"/>
      <c r="C14589" s="77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7"/>
      <c r="B14590" s="105"/>
      <c r="C14590" s="77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7"/>
      <c r="B14591" s="105"/>
      <c r="C14591" s="77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7"/>
      <c r="B14592" s="105"/>
      <c r="C14592" s="77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7"/>
      <c r="B14593" s="105"/>
      <c r="C14593" s="77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7"/>
      <c r="B14594" s="105"/>
      <c r="C14594" s="77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7"/>
      <c r="B14595" s="105"/>
      <c r="C14595" s="77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7"/>
      <c r="B14596" s="105"/>
      <c r="C14596" s="77"/>
      <c r="D14596" s="78"/>
      <c r="E14596" s="12"/>
      <c r="F14596" s="79"/>
      <c r="G14596" s="78"/>
      <c r="H14596" s="80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7"/>
      <c r="B14597" s="105"/>
      <c r="C14597" s="77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7"/>
      <c r="B14598" s="105"/>
      <c r="C14598" s="77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7"/>
      <c r="B14599" s="105"/>
      <c r="C14599" s="77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7"/>
      <c r="B14600" s="105"/>
      <c r="C14600" s="77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7"/>
      <c r="B14601" s="105"/>
      <c r="C14601" s="77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7"/>
      <c r="B14602" s="105"/>
      <c r="C14602" s="77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7"/>
      <c r="B14603" s="105"/>
      <c r="C14603" s="77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7"/>
      <c r="B14604" s="105"/>
      <c r="C14604" s="77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7"/>
      <c r="B14605" s="105"/>
      <c r="C14605" s="77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7"/>
      <c r="B14606" s="105"/>
      <c r="C14606" s="77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7"/>
      <c r="B14607" s="105"/>
      <c r="C14607" s="77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7"/>
      <c r="B14608" s="105"/>
      <c r="C14608" s="77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7"/>
      <c r="B14609" s="105"/>
      <c r="C14609" s="77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7"/>
      <c r="B14610" s="105"/>
      <c r="C14610" s="77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7"/>
      <c r="B14611" s="105"/>
      <c r="C14611" s="77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7"/>
      <c r="B14612" s="105"/>
      <c r="C14612" s="77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7"/>
      <c r="B14613" s="105"/>
      <c r="C14613" s="77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7"/>
      <c r="B14614" s="105"/>
      <c r="C14614" s="77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7"/>
      <c r="B14615" s="105"/>
      <c r="C14615" s="77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7"/>
      <c r="B14616" s="105"/>
      <c r="C14616" s="77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7"/>
      <c r="B14617" s="105"/>
      <c r="C14617" s="77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7"/>
      <c r="B14618" s="105"/>
      <c r="C14618" s="77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7"/>
      <c r="B14619" s="105"/>
      <c r="C14619" s="77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7"/>
      <c r="B14620" s="105"/>
      <c r="C14620" s="77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7"/>
      <c r="B14621" s="105"/>
      <c r="C14621" s="77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7"/>
      <c r="B14622" s="105"/>
      <c r="C14622" s="77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7"/>
      <c r="B14623" s="105"/>
      <c r="C14623" s="77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7"/>
      <c r="B14624" s="105"/>
      <c r="C14624" s="77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7"/>
      <c r="B14625" s="105"/>
      <c r="C14625" s="77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7"/>
      <c r="B14626" s="105"/>
      <c r="C14626" s="77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7"/>
      <c r="B14627" s="105"/>
      <c r="C14627" s="77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7"/>
      <c r="B14628" s="105"/>
      <c r="C14628" s="77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7"/>
      <c r="B14629" s="105"/>
      <c r="C14629" s="77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7"/>
      <c r="B14630" s="105"/>
      <c r="C14630" s="77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7"/>
      <c r="B14631" s="105"/>
      <c r="C14631" s="77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7"/>
      <c r="B14632" s="105"/>
      <c r="C14632" s="77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7"/>
      <c r="B14633" s="105"/>
      <c r="C14633" s="77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7"/>
      <c r="B14634" s="105"/>
      <c r="C14634" s="77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7"/>
      <c r="B14635" s="105"/>
      <c r="C14635" s="77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7"/>
      <c r="B14636" s="105"/>
      <c r="C14636" s="77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7"/>
      <c r="B14637" s="105"/>
      <c r="C14637" s="77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7"/>
      <c r="B14638" s="105"/>
      <c r="C14638" s="77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7"/>
      <c r="B14639" s="105"/>
      <c r="C14639" s="77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7"/>
      <c r="B14640" s="105"/>
      <c r="C14640" s="77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7"/>
      <c r="B14641" s="105"/>
      <c r="C14641" s="77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7"/>
      <c r="B14642" s="105"/>
      <c r="C14642" s="77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7"/>
      <c r="B14643" s="105"/>
      <c r="C14643" s="77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7"/>
      <c r="B14644" s="105"/>
      <c r="C14644" s="77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7"/>
      <c r="B14645" s="105"/>
      <c r="C14645" s="77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7"/>
      <c r="B14646" s="105"/>
      <c r="C14646" s="77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7"/>
      <c r="B14647" s="105"/>
      <c r="C14647" s="77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7"/>
      <c r="B14648" s="105"/>
      <c r="C14648" s="77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7"/>
      <c r="B14649" s="105"/>
      <c r="C14649" s="77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7"/>
      <c r="B14650" s="105"/>
      <c r="C14650" s="77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7"/>
      <c r="B14651" s="105"/>
      <c r="C14651" s="77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7"/>
      <c r="B14652" s="105"/>
      <c r="C14652" s="77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7"/>
      <c r="B14653" s="105"/>
      <c r="C14653" s="77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7"/>
      <c r="B14654" s="105"/>
      <c r="C14654" s="77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7"/>
      <c r="B14655" s="105"/>
      <c r="C14655" s="77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7"/>
      <c r="B14656" s="105"/>
      <c r="C14656" s="77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7"/>
      <c r="B14657" s="105"/>
      <c r="C14657" s="77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7"/>
      <c r="B14658" s="105"/>
      <c r="C14658" s="77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7"/>
      <c r="B14659" s="105"/>
      <c r="C14659" s="77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7"/>
      <c r="B14660" s="105"/>
      <c r="C14660" s="77"/>
      <c r="D14660" s="78"/>
      <c r="E14660" s="12"/>
      <c r="F14660" s="79"/>
      <c r="G14660" s="78"/>
      <c r="H14660" s="80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7"/>
      <c r="B14661" s="105"/>
      <c r="C14661" s="77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7"/>
      <c r="B14662" s="105"/>
      <c r="C14662" s="77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7"/>
      <c r="B14663" s="105"/>
      <c r="C14663" s="77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7"/>
      <c r="B14664" s="105"/>
      <c r="C14664" s="77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7"/>
      <c r="B14665" s="105"/>
      <c r="C14665" s="77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7"/>
      <c r="B14666" s="105"/>
      <c r="C14666" s="77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7"/>
      <c r="B14667" s="105"/>
      <c r="C14667" s="77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7"/>
      <c r="B14668" s="105"/>
      <c r="C14668" s="77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7"/>
      <c r="B14669" s="105"/>
      <c r="C14669" s="77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7"/>
      <c r="B14670" s="105"/>
      <c r="C14670" s="77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7"/>
      <c r="B14671" s="105"/>
      <c r="C14671" s="77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7"/>
      <c r="B14672" s="105"/>
      <c r="C14672" s="77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7"/>
      <c r="B14673" s="105"/>
      <c r="C14673" s="77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7"/>
      <c r="B14674" s="105"/>
      <c r="C14674" s="77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7"/>
      <c r="B14675" s="105"/>
      <c r="C14675" s="77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7"/>
      <c r="B14676" s="105"/>
      <c r="C14676" s="77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7"/>
      <c r="B14677" s="105"/>
      <c r="C14677" s="77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7"/>
      <c r="B14678" s="105"/>
      <c r="C14678" s="77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7"/>
      <c r="B14679" s="105"/>
      <c r="C14679" s="77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7"/>
      <c r="B14680" s="105"/>
      <c r="C14680" s="77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7"/>
      <c r="B14681" s="105"/>
      <c r="C14681" s="77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7"/>
      <c r="B14682" s="105"/>
      <c r="C14682" s="77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7"/>
      <c r="B14683" s="105"/>
      <c r="C14683" s="77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7"/>
      <c r="B14684" s="105"/>
      <c r="C14684" s="77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7"/>
      <c r="B14685" s="105"/>
      <c r="C14685" s="77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7"/>
      <c r="B14686" s="105"/>
      <c r="C14686" s="77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7"/>
      <c r="B14687" s="105"/>
      <c r="C14687" s="77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7"/>
      <c r="B14688" s="105"/>
      <c r="C14688" s="77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7"/>
      <c r="B14689" s="105"/>
      <c r="C14689" s="77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7"/>
      <c r="B14690" s="105"/>
      <c r="C14690" s="77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7"/>
      <c r="B14691" s="105"/>
      <c r="C14691" s="77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7"/>
      <c r="B14692" s="105"/>
      <c r="C14692" s="77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7"/>
      <c r="B14693" s="105"/>
      <c r="C14693" s="77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7"/>
      <c r="B14694" s="105"/>
      <c r="C14694" s="77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7"/>
      <c r="B14695" s="105"/>
      <c r="C14695" s="77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7"/>
      <c r="B14696" s="105"/>
      <c r="C14696" s="77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7"/>
      <c r="B14697" s="105"/>
      <c r="C14697" s="77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7"/>
      <c r="B14698" s="105"/>
      <c r="C14698" s="77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7"/>
      <c r="B14699" s="105"/>
      <c r="C14699" s="77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7"/>
      <c r="B14700" s="105"/>
      <c r="C14700" s="77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7"/>
      <c r="B14701" s="105"/>
      <c r="C14701" s="77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7"/>
      <c r="B14702" s="105"/>
      <c r="C14702" s="77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7"/>
      <c r="B14703" s="105"/>
      <c r="C14703" s="77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7"/>
      <c r="B14704" s="105"/>
      <c r="C14704" s="77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7"/>
      <c r="B14705" s="105"/>
      <c r="C14705" s="77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7"/>
      <c r="B14706" s="105"/>
      <c r="C14706" s="77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7"/>
      <c r="B14707" s="105"/>
      <c r="C14707" s="77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7"/>
      <c r="B14708" s="105"/>
      <c r="C14708" s="77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7"/>
      <c r="B14709" s="105"/>
      <c r="C14709" s="77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7"/>
      <c r="B14710" s="105"/>
      <c r="C14710" s="77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7"/>
      <c r="B14711" s="105"/>
      <c r="C14711" s="77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7"/>
      <c r="B14712" s="105"/>
      <c r="C14712" s="77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7"/>
      <c r="B14713" s="105"/>
      <c r="C14713" s="77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7"/>
      <c r="B14714" s="105"/>
      <c r="C14714" s="77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7"/>
      <c r="B14715" s="105"/>
      <c r="C14715" s="77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7"/>
      <c r="B14716" s="105"/>
      <c r="C14716" s="77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7"/>
      <c r="B14717" s="105"/>
      <c r="C14717" s="77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7"/>
      <c r="B14718" s="105"/>
      <c r="C14718" s="77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7"/>
      <c r="B14719" s="105"/>
      <c r="C14719" s="77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7"/>
      <c r="B14720" s="105"/>
      <c r="C14720" s="77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7"/>
      <c r="B14721" s="105"/>
      <c r="C14721" s="77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7"/>
      <c r="B14722" s="105"/>
      <c r="C14722" s="77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7"/>
      <c r="B14723" s="105"/>
      <c r="C14723" s="77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7"/>
      <c r="B14724" s="105"/>
      <c r="C14724" s="77"/>
      <c r="D14724" s="78"/>
      <c r="E14724" s="12"/>
      <c r="F14724" s="79"/>
      <c r="G14724" s="78"/>
      <c r="H14724" s="80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7"/>
      <c r="B14725" s="105"/>
      <c r="C14725" s="77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7"/>
      <c r="B14726" s="105"/>
      <c r="C14726" s="77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7"/>
      <c r="B14727" s="105"/>
      <c r="C14727" s="77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7"/>
      <c r="B14728" s="105"/>
      <c r="C14728" s="77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7"/>
      <c r="B14729" s="105"/>
      <c r="C14729" s="77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7"/>
      <c r="B14730" s="105"/>
      <c r="C14730" s="77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7"/>
      <c r="B14731" s="105"/>
      <c r="C14731" s="77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7"/>
      <c r="B14732" s="105"/>
      <c r="C14732" s="77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7"/>
      <c r="B14733" s="105"/>
      <c r="C14733" s="77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7"/>
      <c r="B14734" s="105"/>
      <c r="C14734" s="77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7"/>
      <c r="B14735" s="105"/>
      <c r="C14735" s="77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7"/>
      <c r="B14736" s="105"/>
      <c r="C14736" s="77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7"/>
      <c r="B14737" s="105"/>
      <c r="C14737" s="77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7"/>
      <c r="B14738" s="105"/>
      <c r="C14738" s="77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7"/>
      <c r="B14739" s="105"/>
      <c r="C14739" s="77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7"/>
      <c r="B14740" s="105"/>
      <c r="C14740" s="77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7"/>
      <c r="B14741" s="105"/>
      <c r="C14741" s="77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7"/>
      <c r="B14742" s="105"/>
      <c r="C14742" s="77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7"/>
      <c r="B14743" s="105"/>
      <c r="C14743" s="77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7"/>
      <c r="B14744" s="105"/>
      <c r="C14744" s="77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7"/>
      <c r="B14745" s="105"/>
      <c r="C14745" s="77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7"/>
      <c r="B14746" s="105"/>
      <c r="C14746" s="77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7"/>
      <c r="B14747" s="105"/>
      <c r="C14747" s="77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7"/>
      <c r="B14748" s="105"/>
      <c r="C14748" s="77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7"/>
      <c r="B14749" s="105"/>
      <c r="C14749" s="77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7"/>
      <c r="B14750" s="105"/>
      <c r="C14750" s="77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7"/>
      <c r="B14751" s="105"/>
      <c r="C14751" s="77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7"/>
      <c r="B14752" s="105"/>
      <c r="C14752" s="77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7"/>
      <c r="B14753" s="105"/>
      <c r="C14753" s="77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7"/>
      <c r="B14754" s="105"/>
      <c r="C14754" s="77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7"/>
      <c r="B14755" s="105"/>
      <c r="C14755" s="77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7"/>
      <c r="B14756" s="105"/>
      <c r="C14756" s="77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7"/>
      <c r="B14757" s="105"/>
      <c r="C14757" s="77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7"/>
      <c r="B14758" s="105"/>
      <c r="C14758" s="77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7"/>
      <c r="B14759" s="105"/>
      <c r="C14759" s="77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7"/>
      <c r="B14760" s="105"/>
      <c r="C14760" s="77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7"/>
      <c r="B14761" s="105"/>
      <c r="C14761" s="77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7"/>
      <c r="B14762" s="105"/>
      <c r="C14762" s="77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7"/>
      <c r="B14763" s="105"/>
      <c r="C14763" s="77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7"/>
      <c r="B14764" s="105"/>
      <c r="C14764" s="77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7"/>
      <c r="B14765" s="105"/>
      <c r="C14765" s="77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7"/>
      <c r="B14766" s="105"/>
      <c r="C14766" s="77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7"/>
      <c r="B14767" s="105"/>
      <c r="C14767" s="77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7"/>
      <c r="B14768" s="105"/>
      <c r="C14768" s="77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7"/>
      <c r="B14769" s="105"/>
      <c r="C14769" s="77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7"/>
      <c r="B14770" s="105"/>
      <c r="C14770" s="77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7"/>
      <c r="B14771" s="105"/>
      <c r="C14771" s="77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7"/>
      <c r="B14772" s="105"/>
      <c r="C14772" s="77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7"/>
      <c r="B14773" s="105"/>
      <c r="C14773" s="77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7"/>
      <c r="B14774" s="105"/>
      <c r="C14774" s="77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7"/>
      <c r="B14775" s="105"/>
      <c r="C14775" s="77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7"/>
      <c r="B14776" s="105"/>
      <c r="C14776" s="77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7"/>
      <c r="B14777" s="105"/>
      <c r="C14777" s="77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7"/>
      <c r="B14778" s="105"/>
      <c r="C14778" s="77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7"/>
      <c r="B14779" s="105"/>
      <c r="C14779" s="77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7"/>
      <c r="B14780" s="105"/>
      <c r="C14780" s="77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7"/>
      <c r="B14781" s="105"/>
      <c r="C14781" s="77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7"/>
      <c r="B14782" s="105"/>
      <c r="C14782" s="77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7"/>
      <c r="B14783" s="105"/>
      <c r="C14783" s="77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7"/>
      <c r="B14784" s="105"/>
      <c r="C14784" s="77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7"/>
      <c r="B14785" s="105"/>
      <c r="C14785" s="77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7"/>
      <c r="B14786" s="105"/>
      <c r="C14786" s="77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7"/>
      <c r="B14787" s="105"/>
      <c r="C14787" s="77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7"/>
      <c r="B14788" s="105"/>
      <c r="C14788" s="77"/>
      <c r="D14788" s="78"/>
      <c r="E14788" s="12"/>
      <c r="F14788" s="79"/>
      <c r="G14788" s="78"/>
      <c r="H14788" s="80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7"/>
      <c r="B14789" s="105"/>
      <c r="C14789" s="77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7"/>
      <c r="B14790" s="105"/>
      <c r="C14790" s="77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7"/>
      <c r="B14791" s="105"/>
      <c r="C14791" s="77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7"/>
      <c r="B14792" s="105"/>
      <c r="C14792" s="77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7"/>
      <c r="B14793" s="105"/>
      <c r="C14793" s="77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7"/>
      <c r="B14794" s="105"/>
      <c r="C14794" s="77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7"/>
      <c r="B14795" s="105"/>
      <c r="C14795" s="77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7"/>
      <c r="B14796" s="105"/>
      <c r="C14796" s="77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7"/>
      <c r="B14797" s="105"/>
      <c r="C14797" s="77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7"/>
      <c r="B14798" s="105"/>
      <c r="C14798" s="77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7"/>
      <c r="B14799" s="105"/>
      <c r="C14799" s="77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7"/>
      <c r="B14800" s="105"/>
      <c r="C14800" s="77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7"/>
      <c r="B14801" s="105"/>
      <c r="C14801" s="77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7"/>
      <c r="B14802" s="105"/>
      <c r="C14802" s="77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7"/>
      <c r="B14803" s="105"/>
      <c r="C14803" s="77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7"/>
      <c r="B14804" s="105"/>
      <c r="C14804" s="77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7"/>
      <c r="B14805" s="105"/>
      <c r="C14805" s="77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7"/>
      <c r="B14806" s="105"/>
      <c r="C14806" s="77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7"/>
      <c r="B14807" s="105"/>
      <c r="C14807" s="77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7"/>
      <c r="B14808" s="105"/>
      <c r="C14808" s="77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7"/>
      <c r="B14809" s="105"/>
      <c r="C14809" s="77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7"/>
      <c r="B14810" s="105"/>
      <c r="C14810" s="77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7"/>
      <c r="B14811" s="105"/>
      <c r="C14811" s="77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7"/>
      <c r="B14812" s="105"/>
      <c r="C14812" s="77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7"/>
      <c r="B14813" s="105"/>
      <c r="C14813" s="77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7"/>
      <c r="B14814" s="105"/>
      <c r="C14814" s="77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7"/>
      <c r="B14815" s="105"/>
      <c r="C14815" s="77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7"/>
      <c r="B14816" s="105"/>
      <c r="C14816" s="77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7"/>
      <c r="B14817" s="105"/>
      <c r="C14817" s="77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7"/>
      <c r="B14818" s="105"/>
      <c r="C14818" s="77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7"/>
      <c r="B14819" s="105"/>
      <c r="C14819" s="77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7"/>
      <c r="B14820" s="105"/>
      <c r="C14820" s="77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7"/>
      <c r="B14821" s="105"/>
      <c r="C14821" s="77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7"/>
      <c r="B14822" s="105"/>
      <c r="C14822" s="77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7"/>
      <c r="B14823" s="105"/>
      <c r="C14823" s="77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7"/>
      <c r="B14824" s="105"/>
      <c r="C14824" s="77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7"/>
      <c r="B14825" s="105"/>
      <c r="C14825" s="77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7"/>
      <c r="B14826" s="105"/>
      <c r="C14826" s="77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7"/>
      <c r="B14827" s="105"/>
      <c r="C14827" s="77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7"/>
      <c r="B14828" s="105"/>
      <c r="C14828" s="77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7"/>
      <c r="B14829" s="105"/>
      <c r="C14829" s="77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7"/>
      <c r="B14830" s="105"/>
      <c r="C14830" s="77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7"/>
      <c r="B14831" s="105"/>
      <c r="C14831" s="77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7"/>
      <c r="B14832" s="105"/>
      <c r="C14832" s="77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7"/>
      <c r="B14833" s="105"/>
      <c r="C14833" s="77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7"/>
      <c r="B14834" s="105"/>
      <c r="C14834" s="77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7"/>
      <c r="B14835" s="105"/>
      <c r="C14835" s="77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7"/>
      <c r="B14836" s="105"/>
      <c r="C14836" s="77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7"/>
      <c r="B14837" s="105"/>
      <c r="C14837" s="77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7"/>
      <c r="B14838" s="105"/>
      <c r="C14838" s="77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7"/>
      <c r="B14839" s="105"/>
      <c r="C14839" s="77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7"/>
      <c r="B14840" s="105"/>
      <c r="C14840" s="77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7"/>
      <c r="B14841" s="105"/>
      <c r="C14841" s="77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7"/>
      <c r="B14842" s="105"/>
      <c r="C14842" s="77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7"/>
      <c r="B14843" s="105"/>
      <c r="C14843" s="77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7"/>
      <c r="B14844" s="105"/>
      <c r="C14844" s="77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7"/>
      <c r="B14845" s="105"/>
      <c r="C14845" s="77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7"/>
      <c r="B14846" s="105"/>
      <c r="C14846" s="77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7"/>
      <c r="B14847" s="105"/>
      <c r="C14847" s="77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7"/>
      <c r="B14848" s="105"/>
      <c r="C14848" s="77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7"/>
      <c r="B14849" s="105"/>
      <c r="C14849" s="77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7"/>
      <c r="B14850" s="105"/>
      <c r="C14850" s="77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7"/>
      <c r="B14851" s="105"/>
      <c r="C14851" s="77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7"/>
      <c r="B14852" s="105"/>
      <c r="C14852" s="77"/>
      <c r="D14852" s="78"/>
      <c r="E14852" s="12"/>
      <c r="F14852" s="79"/>
      <c r="G14852" s="78"/>
      <c r="H14852" s="80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7"/>
      <c r="B14853" s="105"/>
      <c r="C14853" s="77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7"/>
      <c r="B14854" s="105"/>
      <c r="C14854" s="77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7"/>
      <c r="B14855" s="105"/>
      <c r="C14855" s="77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7"/>
      <c r="B14856" s="105"/>
      <c r="C14856" s="77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7"/>
      <c r="B14857" s="105"/>
      <c r="C14857" s="77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7"/>
      <c r="B14858" s="105"/>
      <c r="C14858" s="77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7"/>
      <c r="B14859" s="105"/>
      <c r="C14859" s="77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7"/>
      <c r="B14860" s="105"/>
      <c r="C14860" s="77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7"/>
      <c r="B14861" s="105"/>
      <c r="C14861" s="77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7"/>
      <c r="B14862" s="105"/>
      <c r="C14862" s="77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7"/>
      <c r="B14863" s="105"/>
      <c r="C14863" s="77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7"/>
      <c r="B14864" s="105"/>
      <c r="C14864" s="77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7"/>
      <c r="B14865" s="105"/>
      <c r="C14865" s="77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7"/>
      <c r="B14866" s="105"/>
      <c r="C14866" s="77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7"/>
      <c r="B14867" s="105"/>
      <c r="C14867" s="77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7"/>
      <c r="B14868" s="105"/>
      <c r="C14868" s="77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7"/>
      <c r="B14869" s="105"/>
      <c r="C14869" s="77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7"/>
      <c r="B14870" s="105"/>
      <c r="C14870" s="77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7"/>
      <c r="B14871" s="105"/>
      <c r="C14871" s="77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7"/>
      <c r="B14872" s="105"/>
      <c r="C14872" s="77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7"/>
      <c r="B14873" s="105"/>
      <c r="C14873" s="77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7"/>
      <c r="B14874" s="105"/>
      <c r="C14874" s="77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7"/>
      <c r="B14875" s="105"/>
      <c r="C14875" s="77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7"/>
      <c r="B14876" s="105"/>
      <c r="C14876" s="77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7"/>
      <c r="B14877" s="105"/>
      <c r="C14877" s="77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7"/>
      <c r="B14878" s="105"/>
      <c r="C14878" s="77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7"/>
      <c r="B14879" s="105"/>
      <c r="C14879" s="77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7"/>
      <c r="B14880" s="105"/>
      <c r="C14880" s="77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7"/>
      <c r="B14881" s="105"/>
      <c r="C14881" s="77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7"/>
      <c r="B14882" s="105"/>
      <c r="C14882" s="77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7"/>
      <c r="B14883" s="105"/>
      <c r="C14883" s="77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7"/>
      <c r="B14884" s="105"/>
      <c r="C14884" s="77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7"/>
      <c r="B14885" s="105"/>
      <c r="C14885" s="77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7"/>
      <c r="B14886" s="105"/>
      <c r="C14886" s="77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7"/>
      <c r="B14887" s="105"/>
      <c r="C14887" s="77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7"/>
      <c r="B14888" s="105"/>
      <c r="C14888" s="77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7"/>
      <c r="B14889" s="105"/>
      <c r="C14889" s="77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7"/>
      <c r="B14890" s="105"/>
      <c r="C14890" s="77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7"/>
      <c r="B14891" s="105"/>
      <c r="C14891" s="77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7"/>
      <c r="B14892" s="105"/>
      <c r="C14892" s="77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7"/>
      <c r="B14893" s="105"/>
      <c r="C14893" s="77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7"/>
      <c r="B14894" s="105"/>
      <c r="C14894" s="77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7"/>
      <c r="B14895" s="105"/>
      <c r="C14895" s="77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7"/>
      <c r="B14896" s="105"/>
      <c r="C14896" s="77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7"/>
      <c r="B14897" s="105"/>
      <c r="C14897" s="77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7"/>
      <c r="B14898" s="105"/>
      <c r="C14898" s="77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7"/>
      <c r="B14899" s="105"/>
      <c r="C14899" s="77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7"/>
      <c r="B14900" s="105"/>
      <c r="C14900" s="77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7"/>
      <c r="B14901" s="105"/>
      <c r="C14901" s="77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7"/>
      <c r="B14902" s="105"/>
      <c r="C14902" s="77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7"/>
      <c r="B14903" s="105"/>
      <c r="C14903" s="77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7"/>
      <c r="B14904" s="105"/>
      <c r="C14904" s="77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7"/>
      <c r="B14905" s="105"/>
      <c r="C14905" s="77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7"/>
      <c r="B14906" s="105"/>
      <c r="C14906" s="77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7"/>
      <c r="B14907" s="105"/>
      <c r="C14907" s="77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7"/>
      <c r="B14908" s="105"/>
      <c r="C14908" s="77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7"/>
      <c r="B14909" s="105"/>
      <c r="C14909" s="77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7"/>
      <c r="B14910" s="105"/>
      <c r="C14910" s="77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7"/>
      <c r="B14911" s="105"/>
      <c r="C14911" s="77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7"/>
      <c r="B14912" s="105"/>
      <c r="C14912" s="77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7"/>
      <c r="B14913" s="105"/>
      <c r="C14913" s="77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7"/>
      <c r="B14914" s="105"/>
      <c r="C14914" s="77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7"/>
      <c r="B14915" s="105"/>
      <c r="C14915" s="77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7"/>
      <c r="B14916" s="105"/>
      <c r="C14916" s="77"/>
      <c r="D14916" s="78"/>
      <c r="E14916" s="12"/>
      <c r="F14916" s="79"/>
      <c r="G14916" s="78"/>
      <c r="H14916" s="80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7"/>
      <c r="B14917" s="105"/>
      <c r="C14917" s="77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7"/>
      <c r="B14918" s="105"/>
      <c r="C14918" s="77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7"/>
      <c r="B14919" s="105"/>
      <c r="C14919" s="77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7"/>
      <c r="B14920" s="105"/>
      <c r="C14920" s="77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7"/>
      <c r="B14921" s="105"/>
      <c r="C14921" s="77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7"/>
      <c r="B14922" s="105"/>
      <c r="C14922" s="77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7"/>
      <c r="B14923" s="105"/>
      <c r="C14923" s="77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7"/>
      <c r="B14924" s="105"/>
      <c r="C14924" s="77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7"/>
      <c r="B14925" s="105"/>
      <c r="C14925" s="77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7"/>
      <c r="B14926" s="105"/>
      <c r="C14926" s="77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7"/>
      <c r="B14927" s="105"/>
      <c r="C14927" s="77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7"/>
      <c r="B14928" s="105"/>
      <c r="C14928" s="77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7"/>
      <c r="B14929" s="105"/>
      <c r="C14929" s="77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7"/>
      <c r="B14930" s="105"/>
      <c r="C14930" s="77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7"/>
      <c r="B14931" s="105"/>
      <c r="C14931" s="77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7"/>
      <c r="B14932" s="105"/>
      <c r="C14932" s="77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7"/>
      <c r="B14933" s="105"/>
      <c r="C14933" s="77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7"/>
      <c r="B14934" s="105"/>
      <c r="C14934" s="77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7"/>
      <c r="B14935" s="105"/>
      <c r="C14935" s="77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7"/>
      <c r="B14936" s="105"/>
      <c r="C14936" s="77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7"/>
      <c r="B14937" s="105"/>
      <c r="C14937" s="77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7"/>
      <c r="B14938" s="105"/>
      <c r="C14938" s="77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7"/>
      <c r="B14939" s="105"/>
      <c r="C14939" s="77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7"/>
      <c r="B14940" s="105"/>
      <c r="C14940" s="77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7"/>
      <c r="B14941" s="105"/>
      <c r="C14941" s="77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7"/>
      <c r="B14942" s="105"/>
      <c r="C14942" s="77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7"/>
      <c r="B14943" s="105"/>
      <c r="C14943" s="77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7"/>
      <c r="B14944" s="105"/>
      <c r="C14944" s="77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7"/>
      <c r="B14945" s="105"/>
      <c r="C14945" s="77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7"/>
      <c r="B14946" s="105"/>
      <c r="C14946" s="77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7"/>
      <c r="B14947" s="105"/>
      <c r="C14947" s="77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7"/>
      <c r="B14948" s="105"/>
      <c r="C14948" s="77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7"/>
      <c r="B14949" s="105"/>
      <c r="C14949" s="77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7"/>
      <c r="B14950" s="105"/>
      <c r="C14950" s="77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7"/>
      <c r="B14951" s="105"/>
      <c r="C14951" s="77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7"/>
      <c r="B14952" s="105"/>
      <c r="C14952" s="77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7"/>
      <c r="B14953" s="105"/>
      <c r="C14953" s="77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7"/>
      <c r="B14954" s="105"/>
      <c r="C14954" s="77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7"/>
      <c r="B14955" s="105"/>
      <c r="C14955" s="77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7"/>
      <c r="B14956" s="105"/>
      <c r="C14956" s="77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7"/>
      <c r="B14957" s="105"/>
      <c r="C14957" s="77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7"/>
      <c r="B14958" s="105"/>
      <c r="C14958" s="77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7"/>
      <c r="B14959" s="105"/>
      <c r="C14959" s="77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7"/>
      <c r="B14960" s="105"/>
      <c r="C14960" s="77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7"/>
      <c r="B14961" s="105"/>
      <c r="C14961" s="77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7"/>
      <c r="B14962" s="105"/>
      <c r="C14962" s="77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7"/>
      <c r="B14963" s="105"/>
      <c r="C14963" s="77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7"/>
      <c r="B14964" s="105"/>
      <c r="C14964" s="77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7"/>
      <c r="B14965" s="105"/>
      <c r="C14965" s="77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7"/>
      <c r="B14966" s="105"/>
      <c r="C14966" s="77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7"/>
      <c r="B14967" s="105"/>
      <c r="C14967" s="77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7"/>
      <c r="B14968" s="105"/>
      <c r="C14968" s="77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7"/>
      <c r="B14969" s="105"/>
      <c r="C14969" s="77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7"/>
      <c r="B14970" s="105"/>
      <c r="C14970" s="77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7"/>
      <c r="B14971" s="105"/>
      <c r="C14971" s="77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7"/>
      <c r="B14972" s="105"/>
      <c r="C14972" s="77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7"/>
      <c r="B14973" s="105"/>
      <c r="C14973" s="77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7"/>
      <c r="B14974" s="105"/>
      <c r="C14974" s="77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7"/>
      <c r="B14975" s="105"/>
      <c r="C14975" s="77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7"/>
      <c r="B14976" s="105"/>
      <c r="C14976" s="77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7"/>
      <c r="B14977" s="105"/>
      <c r="C14977" s="77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7"/>
      <c r="B14978" s="105"/>
      <c r="C14978" s="77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7"/>
      <c r="B14979" s="105"/>
      <c r="C14979" s="77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7"/>
      <c r="B14980" s="105"/>
      <c r="C14980" s="77"/>
      <c r="D14980" s="78"/>
      <c r="E14980" s="12"/>
      <c r="F14980" s="79"/>
      <c r="G14980" s="78"/>
      <c r="H14980" s="80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7"/>
      <c r="B14981" s="105"/>
      <c r="C14981" s="77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7"/>
      <c r="B14982" s="105"/>
      <c r="C14982" s="77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7"/>
      <c r="B14983" s="105"/>
      <c r="C14983" s="77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7"/>
      <c r="B14984" s="105"/>
      <c r="C14984" s="77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7"/>
      <c r="B14985" s="105"/>
      <c r="C14985" s="77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7"/>
      <c r="B14986" s="105"/>
      <c r="C14986" s="77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7"/>
      <c r="B14987" s="105"/>
      <c r="C14987" s="77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7"/>
      <c r="B14988" s="105"/>
      <c r="C14988" s="77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7"/>
      <c r="B14989" s="105"/>
      <c r="C14989" s="77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7"/>
      <c r="B14990" s="105"/>
      <c r="C14990" s="77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7"/>
      <c r="B14991" s="105"/>
      <c r="C14991" s="77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7"/>
      <c r="B14992" s="105"/>
      <c r="C14992" s="77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7"/>
      <c r="B14993" s="105"/>
      <c r="C14993" s="77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7"/>
      <c r="B14994" s="105"/>
      <c r="C14994" s="77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7"/>
      <c r="B14995" s="105"/>
      <c r="C14995" s="77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7"/>
      <c r="B14996" s="105"/>
      <c r="C14996" s="77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7"/>
      <c r="B14997" s="105"/>
      <c r="C14997" s="77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7"/>
      <c r="B14998" s="105"/>
      <c r="C14998" s="77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7"/>
      <c r="B14999" s="105"/>
      <c r="C14999" s="77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7"/>
      <c r="B15000" s="105"/>
      <c r="C15000" s="77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7"/>
      <c r="B15001" s="105"/>
      <c r="C15001" s="77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7"/>
      <c r="B15002" s="105"/>
      <c r="C15002" s="77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7"/>
      <c r="B15003" s="105"/>
      <c r="C15003" s="77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K1:AZ1"/>
    <mergeCell ref="K2:AZ2"/>
    <mergeCell ref="H2:J2"/>
    <mergeCell ref="A1:G1"/>
    <mergeCell ref="A2:G2"/>
  </mergeCells>
  <dataValidations count="6">
    <dataValidation type="list" allowBlank="1" sqref="L4:L403 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4.7677272727272717</v>
      </c>
      <c r="AY1" s="33">
        <f>IFERROR(INDEX(Analitos!$F$4:$F$43,MATCH(selAnalito,Analitos!$A$4:$A$43,0)),"")</f>
        <v>0.12101584487472632</v>
      </c>
      <c r="AZ1" s="33">
        <f>IFERROR(INDEX(Analitos!$G$4:$G$43,MATCH(selAnalito,Analitos!$A$4:$A$43,0)),"")</f>
        <v>1.2227272727272729</v>
      </c>
      <c r="BA1" s="33">
        <f>IFERROR(INDEX(Analitos!$H$4:$H$43,MATCH(selAnalito,Analitos!$A$4:$A$43,0)),"")</f>
        <v>5.495302276257244E-2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4.368374984640675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5.1670795608138684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1.0413822976107838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1.4040722478437619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25">
      <c r="A2" s="44" t="s">
        <v>146</v>
      </c>
      <c r="B2" s="44" t="s">
        <v>167</v>
      </c>
      <c r="C2" s="44" t="s">
        <v>165</v>
      </c>
      <c r="D2" s="44" t="s">
        <v>170</v>
      </c>
      <c r="E2" s="44" t="s">
        <v>171</v>
      </c>
      <c r="F2" s="45" t="s">
        <v>172</v>
      </c>
      <c r="G2" s="45" t="s">
        <v>173</v>
      </c>
      <c r="H2" s="45" t="s">
        <v>174</v>
      </c>
      <c r="I2" s="45" t="s">
        <v>175</v>
      </c>
      <c r="J2" s="45" t="s">
        <v>176</v>
      </c>
      <c r="K2" s="45" t="s">
        <v>177</v>
      </c>
      <c r="L2" s="45" t="s">
        <v>178</v>
      </c>
      <c r="M2" s="45" t="s">
        <v>179</v>
      </c>
      <c r="N2" s="45" t="s">
        <v>180</v>
      </c>
      <c r="O2" s="45" t="s">
        <v>181</v>
      </c>
      <c r="P2" s="45" t="s">
        <v>182</v>
      </c>
      <c r="Q2" s="45" t="s">
        <v>183</v>
      </c>
      <c r="R2" s="45" t="s">
        <v>184</v>
      </c>
      <c r="S2" s="45" t="s">
        <v>185</v>
      </c>
      <c r="T2" s="45" t="s">
        <v>186</v>
      </c>
      <c r="U2" s="45" t="s">
        <v>187</v>
      </c>
      <c r="V2" s="45" t="s">
        <v>188</v>
      </c>
      <c r="W2" s="45" t="s">
        <v>189</v>
      </c>
      <c r="X2" s="45" t="s">
        <v>190</v>
      </c>
      <c r="Y2" s="45" t="s">
        <v>191</v>
      </c>
      <c r="Z2" s="45" t="s">
        <v>192</v>
      </c>
      <c r="AA2" s="45" t="s">
        <v>193</v>
      </c>
      <c r="AB2" s="45" t="s">
        <v>194</v>
      </c>
      <c r="AC2" s="45" t="s">
        <v>195</v>
      </c>
      <c r="AD2" s="45" t="s">
        <v>196</v>
      </c>
      <c r="AE2" s="45" t="s">
        <v>197</v>
      </c>
      <c r="AF2" s="45" t="s">
        <v>198</v>
      </c>
      <c r="AG2" s="45" t="s">
        <v>199</v>
      </c>
      <c r="AH2" s="45" t="s">
        <v>200</v>
      </c>
      <c r="AI2" s="45" t="s">
        <v>201</v>
      </c>
      <c r="AJ2" s="45" t="s">
        <v>202</v>
      </c>
      <c r="AK2" s="45" t="s">
        <v>203</v>
      </c>
      <c r="AL2" s="45" t="s">
        <v>204</v>
      </c>
      <c r="AM2" s="45" t="s">
        <v>205</v>
      </c>
      <c r="AN2" s="45" t="s">
        <v>206</v>
      </c>
      <c r="AO2" s="45" t="s">
        <v>207</v>
      </c>
      <c r="AP2" s="45" t="s">
        <v>208</v>
      </c>
      <c r="AQ2" s="45" t="s">
        <v>209</v>
      </c>
      <c r="AR2" s="45" t="s">
        <v>210</v>
      </c>
      <c r="AS2" s="45" t="s">
        <v>211</v>
      </c>
      <c r="AT2" s="45" t="s">
        <v>212</v>
      </c>
      <c r="AU2" s="45" t="s">
        <v>213</v>
      </c>
      <c r="AV2" s="45" t="s">
        <v>214</v>
      </c>
      <c r="AW2" s="45" t="s">
        <v>215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4.66</v>
      </c>
      <c r="G3" s="33">
        <f t="shared" ref="G3:G34" si="5">IF(OR($F3="",$AY$1=""),"",($F3-$AX$1)/$AY$1)</f>
        <v>-0.89019146904927304</v>
      </c>
      <c r="H3" s="33">
        <f t="shared" ref="H3:H34" si="6">IF(AND($F3&lt;&gt;"",$D3=1),$F3,NA())</f>
        <v>4.66</v>
      </c>
      <c r="I3" s="33">
        <f t="shared" ref="I3:I34" si="7">IF(AND($F3&lt;&gt;"",$D3=1,$P3="OK"),$F3,NA())</f>
        <v>4.66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4.4046797381030931</v>
      </c>
      <c r="R3" s="33">
        <f t="shared" ref="R3:R34" si="13">IF(AND($D3=1,$AX$1&lt;&gt;""),$AX$1+(-2)*$AY$1,NA())</f>
        <v>4.5256955829778187</v>
      </c>
      <c r="S3" s="33">
        <f t="shared" ref="S3:S34" si="14">IF(AND($D3=1,$AX$1&lt;&gt;""),$AX$1+(-1)*$AY$1,NA())</f>
        <v>4.6467114278525452</v>
      </c>
      <c r="T3" s="33">
        <f t="shared" ref="T3:T34" si="15">IF(AND($D3=1,$AX$1&lt;&gt;""),$AX$1,NA())</f>
        <v>4.7677272727272717</v>
      </c>
      <c r="U3" s="33">
        <f t="shared" ref="U3:U34" si="16">IF(AND($D3=1,$AX$1&lt;&gt;""),$AX$1+(1)*$AY$1,NA())</f>
        <v>4.8887431176019982</v>
      </c>
      <c r="V3" s="33">
        <f t="shared" ref="V3:V34" si="17">IF(AND($D3=1,$AX$1&lt;&gt;""),$AX$1+(2)*$AY$1,NA())</f>
        <v>5.0097589624767247</v>
      </c>
      <c r="W3" s="33">
        <f t="shared" ref="W3:W34" si="18">IF(AND($D3=1,$AX$1&lt;&gt;""),$AX$1+(3)*$AY$1,NA())</f>
        <v>5.1307748073514503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1.24</v>
      </c>
      <c r="AC3" s="33">
        <f t="shared" ref="AC3:AC34" si="24">IF(OR($AB3="",$BA$1=""),"",($AB3-$AZ$1)/$BA$1)</f>
        <v>0.31431805575745808</v>
      </c>
      <c r="AD3" s="33">
        <f t="shared" ref="AD3:AD34" si="25">IF(AND($AB3&lt;&gt;"",$D3=1),$AB3,NA())</f>
        <v>1.24</v>
      </c>
      <c r="AE3" s="33">
        <f t="shared" ref="AE3:AE34" si="26">IF(AND($AB3&lt;&gt;"",$D3=1,$AL3="OK"),$AB3,NA())</f>
        <v>1.24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1.0578682044395555</v>
      </c>
      <c r="AN3" s="33">
        <f t="shared" ref="AN3:AN34" si="32">IF(AND($D3=1,$AZ$1&lt;&gt;""),$AZ$1+(-2)*$BA$1,NA())</f>
        <v>1.1128212272021281</v>
      </c>
      <c r="AO3" s="33">
        <f t="shared" ref="AO3:AO34" si="33">IF(AND($D3=1,$AZ$1&lt;&gt;""),$AZ$1+(-1)*$BA$1,NA())</f>
        <v>1.1677742499647004</v>
      </c>
      <c r="AP3" s="33">
        <f t="shared" ref="AP3:AP34" si="34">IF(AND($D3=1,$AZ$1&lt;&gt;""),$AZ$1,NA())</f>
        <v>1.2227272727272729</v>
      </c>
      <c r="AQ3" s="33">
        <f t="shared" ref="AQ3:AQ34" si="35">IF(AND($D3=1,$AZ$1&lt;&gt;""),$AZ$1+(1)*$BA$1,NA())</f>
        <v>1.2776802954898454</v>
      </c>
      <c r="AR3" s="33">
        <f t="shared" ref="AR3:AR34" si="36">IF(AND($D3=1,$AZ$1&lt;&gt;""),$AZ$1+(2)*$BA$1,NA())</f>
        <v>1.3326333182524177</v>
      </c>
      <c r="AS3" s="33">
        <f t="shared" ref="AS3:AS34" si="37">IF(AND($D3=1,$AZ$1&lt;&gt;""),$AZ$1+(3)*$BA$1,NA())</f>
        <v>1.3875863410149902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4.91</v>
      </c>
      <c r="G4" s="33">
        <f t="shared" si="5"/>
        <v>1.1756537122887247</v>
      </c>
      <c r="H4" s="33">
        <f t="shared" si="6"/>
        <v>4.91</v>
      </c>
      <c r="I4" s="33">
        <f t="shared" si="7"/>
        <v>4.91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4.4046797381030931</v>
      </c>
      <c r="R4" s="33">
        <f t="shared" si="13"/>
        <v>4.5256955829778187</v>
      </c>
      <c r="S4" s="33">
        <f t="shared" si="14"/>
        <v>4.6467114278525452</v>
      </c>
      <c r="T4" s="33">
        <f t="shared" si="15"/>
        <v>4.7677272727272717</v>
      </c>
      <c r="U4" s="33">
        <f t="shared" si="16"/>
        <v>4.8887431176019982</v>
      </c>
      <c r="V4" s="33">
        <f t="shared" si="17"/>
        <v>5.0097589624767247</v>
      </c>
      <c r="W4" s="33">
        <f t="shared" si="18"/>
        <v>5.1307748073514503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1.31</v>
      </c>
      <c r="AC4" s="33">
        <f t="shared" si="24"/>
        <v>1.5881333343534858</v>
      </c>
      <c r="AD4" s="33">
        <f t="shared" si="25"/>
        <v>1.31</v>
      </c>
      <c r="AE4" s="33">
        <f t="shared" si="26"/>
        <v>1.31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1.0578682044395555</v>
      </c>
      <c r="AN4" s="33">
        <f t="shared" si="32"/>
        <v>1.1128212272021281</v>
      </c>
      <c r="AO4" s="33">
        <f t="shared" si="33"/>
        <v>1.1677742499647004</v>
      </c>
      <c r="AP4" s="33">
        <f t="shared" si="34"/>
        <v>1.2227272727272729</v>
      </c>
      <c r="AQ4" s="33">
        <f t="shared" si="35"/>
        <v>1.2776802954898454</v>
      </c>
      <c r="AR4" s="33">
        <f t="shared" si="36"/>
        <v>1.3326333182524177</v>
      </c>
      <c r="AS4" s="33">
        <f t="shared" si="37"/>
        <v>1.3875863410149902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4.67</v>
      </c>
      <c r="G5" s="33">
        <f t="shared" si="5"/>
        <v>-0.80755766179575494</v>
      </c>
      <c r="H5" s="33">
        <f t="shared" si="6"/>
        <v>4.67</v>
      </c>
      <c r="I5" s="33">
        <f t="shared" si="7"/>
        <v>4.67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4.4046797381030931</v>
      </c>
      <c r="R5" s="33">
        <f t="shared" si="13"/>
        <v>4.5256955829778187</v>
      </c>
      <c r="S5" s="33">
        <f t="shared" si="14"/>
        <v>4.6467114278525452</v>
      </c>
      <c r="T5" s="33">
        <f t="shared" si="15"/>
        <v>4.7677272727272717</v>
      </c>
      <c r="U5" s="33">
        <f t="shared" si="16"/>
        <v>4.8887431176019982</v>
      </c>
      <c r="V5" s="33">
        <f t="shared" si="17"/>
        <v>5.0097589624767247</v>
      </c>
      <c r="W5" s="33">
        <f t="shared" si="18"/>
        <v>5.1307748073514503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1.1599999999999999</v>
      </c>
      <c r="AC5" s="33">
        <f t="shared" si="24"/>
        <v>-1.1414708340665736</v>
      </c>
      <c r="AD5" s="33">
        <f t="shared" si="25"/>
        <v>1.1599999999999999</v>
      </c>
      <c r="AE5" s="33">
        <f t="shared" si="26"/>
        <v>1.1599999999999999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1.0578682044395555</v>
      </c>
      <c r="AN5" s="33">
        <f t="shared" si="32"/>
        <v>1.1128212272021281</v>
      </c>
      <c r="AO5" s="33">
        <f t="shared" si="33"/>
        <v>1.1677742499647004</v>
      </c>
      <c r="AP5" s="33">
        <f t="shared" si="34"/>
        <v>1.2227272727272729</v>
      </c>
      <c r="AQ5" s="33">
        <f t="shared" si="35"/>
        <v>1.2776802954898454</v>
      </c>
      <c r="AR5" s="33">
        <f t="shared" si="36"/>
        <v>1.3326333182524177</v>
      </c>
      <c r="AS5" s="33">
        <f t="shared" si="37"/>
        <v>1.3875863410149902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4.49</v>
      </c>
      <c r="G6" s="33">
        <f t="shared" si="5"/>
        <v>-2.2949661923591109</v>
      </c>
      <c r="H6" s="33">
        <f t="shared" si="6"/>
        <v>4.49</v>
      </c>
      <c r="I6" s="33" t="e">
        <f t="shared" si="7"/>
        <v>#N/A</v>
      </c>
      <c r="J6" s="33">
        <f t="shared" si="8"/>
        <v>4.49</v>
      </c>
      <c r="K6" s="33">
        <f t="shared" si="9"/>
        <v>0</v>
      </c>
      <c r="L6" s="33">
        <f t="shared" si="42"/>
        <v>1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REJEITADO</v>
      </c>
      <c r="Q6" s="33">
        <f t="shared" si="12"/>
        <v>4.4046797381030931</v>
      </c>
      <c r="R6" s="33">
        <f t="shared" si="13"/>
        <v>4.5256955829778187</v>
      </c>
      <c r="S6" s="33">
        <f t="shared" si="14"/>
        <v>4.6467114278525452</v>
      </c>
      <c r="T6" s="33">
        <f t="shared" si="15"/>
        <v>4.7677272727272717</v>
      </c>
      <c r="U6" s="33">
        <f t="shared" si="16"/>
        <v>4.8887431176019982</v>
      </c>
      <c r="V6" s="33">
        <f t="shared" si="17"/>
        <v>5.0097589624767247</v>
      </c>
      <c r="W6" s="33">
        <f t="shared" si="18"/>
        <v>5.1307748073514503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1.08</v>
      </c>
      <c r="AC6" s="33">
        <f t="shared" si="24"/>
        <v>-2.597259723890601</v>
      </c>
      <c r="AD6" s="33">
        <f t="shared" si="25"/>
        <v>1.08</v>
      </c>
      <c r="AE6" s="33" t="e">
        <f t="shared" si="26"/>
        <v>#N/A</v>
      </c>
      <c r="AF6" s="33">
        <f t="shared" si="27"/>
        <v>1.08</v>
      </c>
      <c r="AG6" s="33">
        <f t="shared" si="28"/>
        <v>0</v>
      </c>
      <c r="AH6" s="33">
        <f t="shared" si="43"/>
        <v>1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REJEITADO</v>
      </c>
      <c r="AM6" s="33">
        <f t="shared" si="31"/>
        <v>1.0578682044395555</v>
      </c>
      <c r="AN6" s="33">
        <f t="shared" si="32"/>
        <v>1.1128212272021281</v>
      </c>
      <c r="AO6" s="33">
        <f t="shared" si="33"/>
        <v>1.1677742499647004</v>
      </c>
      <c r="AP6" s="33">
        <f t="shared" si="34"/>
        <v>1.2227272727272729</v>
      </c>
      <c r="AQ6" s="33">
        <f t="shared" si="35"/>
        <v>1.2776802954898454</v>
      </c>
      <c r="AR6" s="33">
        <f t="shared" si="36"/>
        <v>1.3326333182524177</v>
      </c>
      <c r="AS6" s="33">
        <f t="shared" si="37"/>
        <v>1.3875863410149902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4.45</v>
      </c>
      <c r="G7" s="33">
        <f t="shared" si="5"/>
        <v>-2.6255014213731909</v>
      </c>
      <c r="H7" s="33">
        <f t="shared" si="6"/>
        <v>4.45</v>
      </c>
      <c r="I7" s="33" t="e">
        <f t="shared" si="7"/>
        <v>#N/A</v>
      </c>
      <c r="J7" s="33">
        <f t="shared" si="8"/>
        <v>4.45</v>
      </c>
      <c r="K7" s="33">
        <f t="shared" si="9"/>
        <v>0</v>
      </c>
      <c r="L7" s="33">
        <f t="shared" si="42"/>
        <v>1</v>
      </c>
      <c r="M7" s="33">
        <f t="shared" si="10"/>
        <v>0</v>
      </c>
      <c r="N7" s="33">
        <f t="shared" si="44"/>
        <v>1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REJEITADO</v>
      </c>
      <c r="Q7" s="33">
        <f t="shared" si="12"/>
        <v>4.4046797381030931</v>
      </c>
      <c r="R7" s="33">
        <f t="shared" si="13"/>
        <v>4.5256955829778187</v>
      </c>
      <c r="S7" s="33">
        <f t="shared" si="14"/>
        <v>4.6467114278525452</v>
      </c>
      <c r="T7" s="33">
        <f t="shared" si="15"/>
        <v>4.7677272727272717</v>
      </c>
      <c r="U7" s="33">
        <f t="shared" si="16"/>
        <v>4.8887431176019982</v>
      </c>
      <c r="V7" s="33">
        <f t="shared" si="17"/>
        <v>5.0097589624767247</v>
      </c>
      <c r="W7" s="33">
        <f t="shared" si="18"/>
        <v>5.1307748073514503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1.1000000000000001</v>
      </c>
      <c r="AC7" s="33">
        <f t="shared" si="24"/>
        <v>-2.2333125014345931</v>
      </c>
      <c r="AD7" s="33">
        <f t="shared" si="25"/>
        <v>1.1000000000000001</v>
      </c>
      <c r="AE7" s="33" t="e">
        <f t="shared" si="26"/>
        <v>#N/A</v>
      </c>
      <c r="AF7" s="33">
        <f t="shared" si="27"/>
        <v>1.1000000000000001</v>
      </c>
      <c r="AG7" s="33">
        <f t="shared" si="28"/>
        <v>0</v>
      </c>
      <c r="AH7" s="33">
        <f t="shared" si="43"/>
        <v>1</v>
      </c>
      <c r="AI7" s="33">
        <f t="shared" si="29"/>
        <v>0</v>
      </c>
      <c r="AJ7" s="33">
        <f t="shared" si="45"/>
        <v>1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REJEITADO</v>
      </c>
      <c r="AM7" s="33">
        <f t="shared" si="31"/>
        <v>1.0578682044395555</v>
      </c>
      <c r="AN7" s="33">
        <f t="shared" si="32"/>
        <v>1.1128212272021281</v>
      </c>
      <c r="AO7" s="33">
        <f t="shared" si="33"/>
        <v>1.1677742499647004</v>
      </c>
      <c r="AP7" s="33">
        <f t="shared" si="34"/>
        <v>1.2227272727272729</v>
      </c>
      <c r="AQ7" s="33">
        <f t="shared" si="35"/>
        <v>1.2776802954898454</v>
      </c>
      <c r="AR7" s="33">
        <f t="shared" si="36"/>
        <v>1.3326333182524177</v>
      </c>
      <c r="AS7" s="33">
        <f t="shared" si="37"/>
        <v>1.3875863410149902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4.45</v>
      </c>
      <c r="G8" s="33">
        <f t="shared" si="5"/>
        <v>-2.6255014213731909</v>
      </c>
      <c r="H8" s="33">
        <f t="shared" si="6"/>
        <v>4.45</v>
      </c>
      <c r="I8" s="33" t="e">
        <f t="shared" si="7"/>
        <v>#N/A</v>
      </c>
      <c r="J8" s="33">
        <f t="shared" si="8"/>
        <v>4.45</v>
      </c>
      <c r="K8" s="33">
        <f t="shared" si="9"/>
        <v>0</v>
      </c>
      <c r="L8" s="33">
        <f t="shared" si="42"/>
        <v>1</v>
      </c>
      <c r="M8" s="33">
        <f t="shared" si="10"/>
        <v>0</v>
      </c>
      <c r="N8" s="33">
        <f t="shared" si="44"/>
        <v>1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33" t="str">
        <f t="shared" si="11"/>
        <v>REJEITADO</v>
      </c>
      <c r="Q8" s="33">
        <f t="shared" si="12"/>
        <v>4.4046797381030931</v>
      </c>
      <c r="R8" s="33">
        <f t="shared" si="13"/>
        <v>4.5256955829778187</v>
      </c>
      <c r="S8" s="33">
        <f t="shared" si="14"/>
        <v>4.6467114278525452</v>
      </c>
      <c r="T8" s="33">
        <f t="shared" si="15"/>
        <v>4.7677272727272717</v>
      </c>
      <c r="U8" s="33">
        <f t="shared" si="16"/>
        <v>4.8887431176019982</v>
      </c>
      <c r="V8" s="33">
        <f t="shared" si="17"/>
        <v>5.0097589624767247</v>
      </c>
      <c r="W8" s="33">
        <f t="shared" si="18"/>
        <v>5.1307748073514503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1.1000000000000001</v>
      </c>
      <c r="AC8" s="33">
        <f t="shared" si="24"/>
        <v>-2.2333125014345931</v>
      </c>
      <c r="AD8" s="33">
        <f t="shared" si="25"/>
        <v>1.1000000000000001</v>
      </c>
      <c r="AE8" s="33" t="e">
        <f t="shared" si="26"/>
        <v>#N/A</v>
      </c>
      <c r="AF8" s="33">
        <f t="shared" si="27"/>
        <v>1.1000000000000001</v>
      </c>
      <c r="AG8" s="33">
        <f t="shared" si="28"/>
        <v>0</v>
      </c>
      <c r="AH8" s="33">
        <f t="shared" si="43"/>
        <v>1</v>
      </c>
      <c r="AI8" s="33">
        <f t="shared" si="29"/>
        <v>0</v>
      </c>
      <c r="AJ8" s="33">
        <f t="shared" si="45"/>
        <v>1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33" t="str">
        <f t="shared" si="30"/>
        <v>REJEITADO</v>
      </c>
      <c r="AM8" s="33">
        <f t="shared" si="31"/>
        <v>1.0578682044395555</v>
      </c>
      <c r="AN8" s="33">
        <f t="shared" si="32"/>
        <v>1.1128212272021281</v>
      </c>
      <c r="AO8" s="33">
        <f t="shared" si="33"/>
        <v>1.1677742499647004</v>
      </c>
      <c r="AP8" s="33">
        <f t="shared" si="34"/>
        <v>1.2227272727272729</v>
      </c>
      <c r="AQ8" s="33">
        <f t="shared" si="35"/>
        <v>1.2776802954898454</v>
      </c>
      <c r="AR8" s="33">
        <f t="shared" si="36"/>
        <v>1.3326333182524177</v>
      </c>
      <c r="AS8" s="33">
        <f t="shared" si="37"/>
        <v>1.3875863410149902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4.5</v>
      </c>
      <c r="G9" s="33">
        <f t="shared" si="5"/>
        <v>-2.2123323851055927</v>
      </c>
      <c r="H9" s="33">
        <f t="shared" si="6"/>
        <v>4.5</v>
      </c>
      <c r="I9" s="33" t="e">
        <f t="shared" si="7"/>
        <v>#N/A</v>
      </c>
      <c r="J9" s="33">
        <f t="shared" si="8"/>
        <v>4.5</v>
      </c>
      <c r="K9" s="33">
        <f t="shared" si="9"/>
        <v>0</v>
      </c>
      <c r="L9" s="33">
        <f t="shared" si="42"/>
        <v>1</v>
      </c>
      <c r="M9" s="33">
        <f t="shared" si="10"/>
        <v>0</v>
      </c>
      <c r="N9" s="33">
        <f t="shared" si="44"/>
        <v>1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REJEITADO</v>
      </c>
      <c r="Q9" s="33">
        <f t="shared" si="12"/>
        <v>4.4046797381030931</v>
      </c>
      <c r="R9" s="33">
        <f t="shared" si="13"/>
        <v>4.5256955829778187</v>
      </c>
      <c r="S9" s="33">
        <f t="shared" si="14"/>
        <v>4.6467114278525452</v>
      </c>
      <c r="T9" s="33">
        <f t="shared" si="15"/>
        <v>4.7677272727272717</v>
      </c>
      <c r="U9" s="33">
        <f t="shared" si="16"/>
        <v>4.8887431176019982</v>
      </c>
      <c r="V9" s="33">
        <f t="shared" si="17"/>
        <v>5.0097589624767247</v>
      </c>
      <c r="W9" s="33">
        <f t="shared" si="18"/>
        <v>5.1307748073514503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1.27</v>
      </c>
      <c r="AC9" s="33">
        <f t="shared" si="24"/>
        <v>0.86023888944146987</v>
      </c>
      <c r="AD9" s="33">
        <f t="shared" si="25"/>
        <v>1.27</v>
      </c>
      <c r="AE9" s="33">
        <f t="shared" si="26"/>
        <v>1.27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1.0578682044395555</v>
      </c>
      <c r="AN9" s="33">
        <f t="shared" si="32"/>
        <v>1.1128212272021281</v>
      </c>
      <c r="AO9" s="33">
        <f t="shared" si="33"/>
        <v>1.1677742499647004</v>
      </c>
      <c r="AP9" s="33">
        <f t="shared" si="34"/>
        <v>1.2227272727272729</v>
      </c>
      <c r="AQ9" s="33">
        <f t="shared" si="35"/>
        <v>1.2776802954898454</v>
      </c>
      <c r="AR9" s="33">
        <f t="shared" si="36"/>
        <v>1.3326333182524177</v>
      </c>
      <c r="AS9" s="33">
        <f t="shared" si="37"/>
        <v>1.3875863410149902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4.5999999999999996</v>
      </c>
      <c r="G10" s="33">
        <f t="shared" si="5"/>
        <v>-1.3859943125703966</v>
      </c>
      <c r="H10" s="33">
        <f t="shared" si="6"/>
        <v>4.5999999999999996</v>
      </c>
      <c r="I10" s="33" t="e">
        <f t="shared" si="7"/>
        <v>#N/A</v>
      </c>
      <c r="J10" s="33">
        <f t="shared" si="8"/>
        <v>4.5999999999999996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1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REJEITADO</v>
      </c>
      <c r="Q10" s="33">
        <f t="shared" si="12"/>
        <v>4.4046797381030931</v>
      </c>
      <c r="R10" s="33">
        <f t="shared" si="13"/>
        <v>4.5256955829778187</v>
      </c>
      <c r="S10" s="33">
        <f t="shared" si="14"/>
        <v>4.6467114278525452</v>
      </c>
      <c r="T10" s="33">
        <f t="shared" si="15"/>
        <v>4.7677272727272717</v>
      </c>
      <c r="U10" s="33">
        <f t="shared" si="16"/>
        <v>4.8887431176019982</v>
      </c>
      <c r="V10" s="33">
        <f t="shared" si="17"/>
        <v>5.0097589624767247</v>
      </c>
      <c r="W10" s="33">
        <f t="shared" si="18"/>
        <v>5.1307748073514503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1.2</v>
      </c>
      <c r="AC10" s="33">
        <f t="shared" si="24"/>
        <v>-0.41357638915455774</v>
      </c>
      <c r="AD10" s="33">
        <f t="shared" si="25"/>
        <v>1.2</v>
      </c>
      <c r="AE10" s="33">
        <f t="shared" si="26"/>
        <v>1.2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1.0578682044395555</v>
      </c>
      <c r="AN10" s="33">
        <f t="shared" si="32"/>
        <v>1.1128212272021281</v>
      </c>
      <c r="AO10" s="33">
        <f t="shared" si="33"/>
        <v>1.1677742499647004</v>
      </c>
      <c r="AP10" s="33">
        <f t="shared" si="34"/>
        <v>1.2227272727272729</v>
      </c>
      <c r="AQ10" s="33">
        <f t="shared" si="35"/>
        <v>1.2776802954898454</v>
      </c>
      <c r="AR10" s="33">
        <f t="shared" si="36"/>
        <v>1.3326333182524177</v>
      </c>
      <c r="AS10" s="33">
        <f t="shared" si="37"/>
        <v>1.3875863410149902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4.57</v>
      </c>
      <c r="G11" s="33">
        <f t="shared" si="5"/>
        <v>-1.633895734330951</v>
      </c>
      <c r="H11" s="33">
        <f t="shared" si="6"/>
        <v>4.57</v>
      </c>
      <c r="I11" s="33" t="e">
        <f t="shared" si="7"/>
        <v>#N/A</v>
      </c>
      <c r="J11" s="33">
        <f t="shared" si="8"/>
        <v>4.57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1</v>
      </c>
      <c r="O11" s="33">
        <f t="shared" si="46"/>
        <v>0</v>
      </c>
      <c r="P11" s="33" t="str">
        <f t="shared" si="11"/>
        <v>REJEITADO</v>
      </c>
      <c r="Q11" s="33">
        <f t="shared" si="12"/>
        <v>4.4046797381030931</v>
      </c>
      <c r="R11" s="33">
        <f t="shared" si="13"/>
        <v>4.5256955829778187</v>
      </c>
      <c r="S11" s="33">
        <f t="shared" si="14"/>
        <v>4.6467114278525452</v>
      </c>
      <c r="T11" s="33">
        <f t="shared" si="15"/>
        <v>4.7677272727272717</v>
      </c>
      <c r="U11" s="33">
        <f t="shared" si="16"/>
        <v>4.8887431176019982</v>
      </c>
      <c r="V11" s="33">
        <f t="shared" si="17"/>
        <v>5.0097589624767247</v>
      </c>
      <c r="W11" s="33">
        <f t="shared" si="18"/>
        <v>5.1307748073514503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1.26</v>
      </c>
      <c r="AC11" s="33">
        <f t="shared" si="24"/>
        <v>0.67826527821346594</v>
      </c>
      <c r="AD11" s="33">
        <f t="shared" si="25"/>
        <v>1.26</v>
      </c>
      <c r="AE11" s="33">
        <f t="shared" si="26"/>
        <v>1.26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1.0578682044395555</v>
      </c>
      <c r="AN11" s="33">
        <f t="shared" si="32"/>
        <v>1.1128212272021281</v>
      </c>
      <c r="AO11" s="33">
        <f t="shared" si="33"/>
        <v>1.1677742499647004</v>
      </c>
      <c r="AP11" s="33">
        <f t="shared" si="34"/>
        <v>1.2227272727272729</v>
      </c>
      <c r="AQ11" s="33">
        <f t="shared" si="35"/>
        <v>1.2776802954898454</v>
      </c>
      <c r="AR11" s="33">
        <f t="shared" si="36"/>
        <v>1.3326333182524177</v>
      </c>
      <c r="AS11" s="33">
        <f t="shared" si="37"/>
        <v>1.3875863410149902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4.59</v>
      </c>
      <c r="G12" s="33">
        <f t="shared" si="5"/>
        <v>-1.4686281198239148</v>
      </c>
      <c r="H12" s="33">
        <f t="shared" si="6"/>
        <v>4.59</v>
      </c>
      <c r="I12" s="33" t="e">
        <f t="shared" si="7"/>
        <v>#N/A</v>
      </c>
      <c r="J12" s="33">
        <f t="shared" si="8"/>
        <v>4.59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1</v>
      </c>
      <c r="O12" s="33">
        <f t="shared" si="46"/>
        <v>1</v>
      </c>
      <c r="P12" s="33" t="str">
        <f t="shared" si="11"/>
        <v>REJEITADO</v>
      </c>
      <c r="Q12" s="33">
        <f t="shared" si="12"/>
        <v>4.4046797381030931</v>
      </c>
      <c r="R12" s="33">
        <f t="shared" si="13"/>
        <v>4.5256955829778187</v>
      </c>
      <c r="S12" s="33">
        <f t="shared" si="14"/>
        <v>4.6467114278525452</v>
      </c>
      <c r="T12" s="33">
        <f t="shared" si="15"/>
        <v>4.7677272727272717</v>
      </c>
      <c r="U12" s="33">
        <f t="shared" si="16"/>
        <v>4.8887431176019982</v>
      </c>
      <c r="V12" s="33">
        <f t="shared" si="17"/>
        <v>5.0097589624767247</v>
      </c>
      <c r="W12" s="33">
        <f t="shared" si="18"/>
        <v>5.1307748073514503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1.1499999999999999</v>
      </c>
      <c r="AC12" s="33">
        <f t="shared" si="24"/>
        <v>-1.3234444452945775</v>
      </c>
      <c r="AD12" s="33">
        <f t="shared" si="25"/>
        <v>1.1499999999999999</v>
      </c>
      <c r="AE12" s="33">
        <f t="shared" si="26"/>
        <v>1.1499999999999999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1.0578682044395555</v>
      </c>
      <c r="AN12" s="33">
        <f t="shared" si="32"/>
        <v>1.1128212272021281</v>
      </c>
      <c r="AO12" s="33">
        <f t="shared" si="33"/>
        <v>1.1677742499647004</v>
      </c>
      <c r="AP12" s="33">
        <f t="shared" si="34"/>
        <v>1.2227272727272729</v>
      </c>
      <c r="AQ12" s="33">
        <f t="shared" si="35"/>
        <v>1.2776802954898454</v>
      </c>
      <c r="AR12" s="33">
        <f t="shared" si="36"/>
        <v>1.3326333182524177</v>
      </c>
      <c r="AS12" s="33">
        <f t="shared" si="37"/>
        <v>1.3875863410149902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4.6399999999999997</v>
      </c>
      <c r="G13" s="33">
        <f t="shared" si="5"/>
        <v>-1.0554590835563167</v>
      </c>
      <c r="H13" s="33">
        <f t="shared" si="6"/>
        <v>4.6399999999999997</v>
      </c>
      <c r="I13" s="33" t="e">
        <f t="shared" si="7"/>
        <v>#N/A</v>
      </c>
      <c r="J13" s="33">
        <f t="shared" si="8"/>
        <v>4.6399999999999997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1</v>
      </c>
      <c r="O13" s="33">
        <f t="shared" si="46"/>
        <v>1</v>
      </c>
      <c r="P13" s="33" t="str">
        <f t="shared" si="11"/>
        <v>REJEITADO</v>
      </c>
      <c r="Q13" s="33">
        <f t="shared" si="12"/>
        <v>4.4046797381030931</v>
      </c>
      <c r="R13" s="33">
        <f t="shared" si="13"/>
        <v>4.5256955829778187</v>
      </c>
      <c r="S13" s="33">
        <f t="shared" si="14"/>
        <v>4.6467114278525452</v>
      </c>
      <c r="T13" s="33">
        <f t="shared" si="15"/>
        <v>4.7677272727272717</v>
      </c>
      <c r="U13" s="33">
        <f t="shared" si="16"/>
        <v>4.8887431176019982</v>
      </c>
      <c r="V13" s="33">
        <f t="shared" si="17"/>
        <v>5.0097589624767247</v>
      </c>
      <c r="W13" s="33">
        <f t="shared" si="18"/>
        <v>5.1307748073514503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1.26</v>
      </c>
      <c r="AC13" s="33">
        <f t="shared" si="24"/>
        <v>0.67826527821346594</v>
      </c>
      <c r="AD13" s="33">
        <f t="shared" si="25"/>
        <v>1.26</v>
      </c>
      <c r="AE13" s="33">
        <f t="shared" si="26"/>
        <v>1.26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1.0578682044395555</v>
      </c>
      <c r="AN13" s="33">
        <f t="shared" si="32"/>
        <v>1.1128212272021281</v>
      </c>
      <c r="AO13" s="33">
        <f t="shared" si="33"/>
        <v>1.1677742499647004</v>
      </c>
      <c r="AP13" s="33">
        <f t="shared" si="34"/>
        <v>1.2227272727272729</v>
      </c>
      <c r="AQ13" s="33">
        <f t="shared" si="35"/>
        <v>1.2776802954898454</v>
      </c>
      <c r="AR13" s="33">
        <f t="shared" si="36"/>
        <v>1.3326333182524177</v>
      </c>
      <c r="AS13" s="33">
        <f t="shared" si="37"/>
        <v>1.3875863410149902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4.67</v>
      </c>
      <c r="G14" s="33">
        <f t="shared" si="5"/>
        <v>-0.80755766179575494</v>
      </c>
      <c r="H14" s="33">
        <f t="shared" si="6"/>
        <v>4.67</v>
      </c>
      <c r="I14" s="33" t="e">
        <f t="shared" si="7"/>
        <v>#N/A</v>
      </c>
      <c r="J14" s="33">
        <f t="shared" si="8"/>
        <v>4.67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1</v>
      </c>
      <c r="P14" s="33" t="str">
        <f t="shared" si="11"/>
        <v>REJEITADO</v>
      </c>
      <c r="Q14" s="33">
        <f t="shared" si="12"/>
        <v>4.4046797381030931</v>
      </c>
      <c r="R14" s="33">
        <f t="shared" si="13"/>
        <v>4.5256955829778187</v>
      </c>
      <c r="S14" s="33">
        <f t="shared" si="14"/>
        <v>4.6467114278525452</v>
      </c>
      <c r="T14" s="33">
        <f t="shared" si="15"/>
        <v>4.7677272727272717</v>
      </c>
      <c r="U14" s="33">
        <f t="shared" si="16"/>
        <v>4.8887431176019982</v>
      </c>
      <c r="V14" s="33">
        <f t="shared" si="17"/>
        <v>5.0097589624767247</v>
      </c>
      <c r="W14" s="33">
        <f t="shared" si="18"/>
        <v>5.1307748073514503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1.27</v>
      </c>
      <c r="AC14" s="33">
        <f t="shared" si="24"/>
        <v>0.86023888944146987</v>
      </c>
      <c r="AD14" s="33">
        <f t="shared" si="25"/>
        <v>1.27</v>
      </c>
      <c r="AE14" s="33">
        <f t="shared" si="26"/>
        <v>1.27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1.0578682044395555</v>
      </c>
      <c r="AN14" s="33">
        <f t="shared" si="32"/>
        <v>1.1128212272021281</v>
      </c>
      <c r="AO14" s="33">
        <f t="shared" si="33"/>
        <v>1.1677742499647004</v>
      </c>
      <c r="AP14" s="33">
        <f t="shared" si="34"/>
        <v>1.2227272727272729</v>
      </c>
      <c r="AQ14" s="33">
        <f t="shared" si="35"/>
        <v>1.2776802954898454</v>
      </c>
      <c r="AR14" s="33">
        <f t="shared" si="36"/>
        <v>1.3326333182524177</v>
      </c>
      <c r="AS14" s="33">
        <f t="shared" si="37"/>
        <v>1.3875863410149902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4.68</v>
      </c>
      <c r="G15" s="33">
        <f t="shared" si="5"/>
        <v>-0.72492385454223673</v>
      </c>
      <c r="H15" s="33">
        <f t="shared" si="6"/>
        <v>4.68</v>
      </c>
      <c r="I15" s="33" t="e">
        <f t="shared" si="7"/>
        <v>#N/A</v>
      </c>
      <c r="J15" s="33">
        <f t="shared" si="8"/>
        <v>4.68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1</v>
      </c>
      <c r="P15" s="33" t="str">
        <f t="shared" si="11"/>
        <v>REJEITADO</v>
      </c>
      <c r="Q15" s="33">
        <f t="shared" si="12"/>
        <v>4.4046797381030931</v>
      </c>
      <c r="R15" s="33">
        <f t="shared" si="13"/>
        <v>4.5256955829778187</v>
      </c>
      <c r="S15" s="33">
        <f t="shared" si="14"/>
        <v>4.6467114278525452</v>
      </c>
      <c r="T15" s="33">
        <f t="shared" si="15"/>
        <v>4.7677272727272717</v>
      </c>
      <c r="U15" s="33">
        <f t="shared" si="16"/>
        <v>4.8887431176019982</v>
      </c>
      <c r="V15" s="33">
        <f t="shared" si="17"/>
        <v>5.0097589624767247</v>
      </c>
      <c r="W15" s="33">
        <f t="shared" si="18"/>
        <v>5.1307748073514503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1.22</v>
      </c>
      <c r="AC15" s="33">
        <f t="shared" si="24"/>
        <v>-4.9629166698549838E-2</v>
      </c>
      <c r="AD15" s="33">
        <f t="shared" si="25"/>
        <v>1.22</v>
      </c>
      <c r="AE15" s="33">
        <f t="shared" si="26"/>
        <v>1.22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1.0578682044395555</v>
      </c>
      <c r="AN15" s="33">
        <f t="shared" si="32"/>
        <v>1.1128212272021281</v>
      </c>
      <c r="AO15" s="33">
        <f t="shared" si="33"/>
        <v>1.1677742499647004</v>
      </c>
      <c r="AP15" s="33">
        <f t="shared" si="34"/>
        <v>1.2227272727272729</v>
      </c>
      <c r="AQ15" s="33">
        <f t="shared" si="35"/>
        <v>1.2776802954898454</v>
      </c>
      <c r="AR15" s="33">
        <f t="shared" si="36"/>
        <v>1.3326333182524177</v>
      </c>
      <c r="AS15" s="33">
        <f t="shared" si="37"/>
        <v>1.3875863410149902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4.72</v>
      </c>
      <c r="G16" s="33">
        <f t="shared" si="5"/>
        <v>-0.39438862552815679</v>
      </c>
      <c r="H16" s="33">
        <f t="shared" si="6"/>
        <v>4.72</v>
      </c>
      <c r="I16" s="33" t="e">
        <f t="shared" si="7"/>
        <v>#N/A</v>
      </c>
      <c r="J16" s="33">
        <f t="shared" si="8"/>
        <v>4.72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1</v>
      </c>
      <c r="P16" s="33" t="str">
        <f t="shared" si="11"/>
        <v>REJEITADO</v>
      </c>
      <c r="Q16" s="33">
        <f t="shared" si="12"/>
        <v>4.4046797381030931</v>
      </c>
      <c r="R16" s="33">
        <f t="shared" si="13"/>
        <v>4.5256955829778187</v>
      </c>
      <c r="S16" s="33">
        <f t="shared" si="14"/>
        <v>4.6467114278525452</v>
      </c>
      <c r="T16" s="33">
        <f t="shared" si="15"/>
        <v>4.7677272727272717</v>
      </c>
      <c r="U16" s="33">
        <f t="shared" si="16"/>
        <v>4.8887431176019982</v>
      </c>
      <c r="V16" s="33">
        <f t="shared" si="17"/>
        <v>5.0097589624767247</v>
      </c>
      <c r="W16" s="33">
        <f t="shared" si="18"/>
        <v>5.1307748073514503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1.1499999999999999</v>
      </c>
      <c r="AC16" s="33">
        <f t="shared" si="24"/>
        <v>-1.3234444452945775</v>
      </c>
      <c r="AD16" s="33">
        <f t="shared" si="25"/>
        <v>1.1499999999999999</v>
      </c>
      <c r="AE16" s="33">
        <f t="shared" si="26"/>
        <v>1.1499999999999999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1.0578682044395555</v>
      </c>
      <c r="AN16" s="33">
        <f t="shared" si="32"/>
        <v>1.1128212272021281</v>
      </c>
      <c r="AO16" s="33">
        <f t="shared" si="33"/>
        <v>1.1677742499647004</v>
      </c>
      <c r="AP16" s="33">
        <f t="shared" si="34"/>
        <v>1.2227272727272729</v>
      </c>
      <c r="AQ16" s="33">
        <f t="shared" si="35"/>
        <v>1.2776802954898454</v>
      </c>
      <c r="AR16" s="33">
        <f t="shared" si="36"/>
        <v>1.3326333182524177</v>
      </c>
      <c r="AS16" s="33">
        <f t="shared" si="37"/>
        <v>1.3875863410149902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4.6399999999999997</v>
      </c>
      <c r="G17" s="33">
        <f t="shared" si="5"/>
        <v>-1.0554590835563167</v>
      </c>
      <c r="H17" s="33">
        <f t="shared" si="6"/>
        <v>4.6399999999999997</v>
      </c>
      <c r="I17" s="33" t="e">
        <f t="shared" si="7"/>
        <v>#N/A</v>
      </c>
      <c r="J17" s="33">
        <f t="shared" si="8"/>
        <v>4.6399999999999997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1</v>
      </c>
      <c r="P17" s="33" t="str">
        <f t="shared" si="11"/>
        <v>REJEITADO</v>
      </c>
      <c r="Q17" s="33">
        <f t="shared" si="12"/>
        <v>4.4046797381030931</v>
      </c>
      <c r="R17" s="33">
        <f t="shared" si="13"/>
        <v>4.5256955829778187</v>
      </c>
      <c r="S17" s="33">
        <f t="shared" si="14"/>
        <v>4.6467114278525452</v>
      </c>
      <c r="T17" s="33">
        <f t="shared" si="15"/>
        <v>4.7677272727272717</v>
      </c>
      <c r="U17" s="33">
        <f t="shared" si="16"/>
        <v>4.8887431176019982</v>
      </c>
      <c r="V17" s="33">
        <f t="shared" si="17"/>
        <v>5.0097589624767247</v>
      </c>
      <c r="W17" s="33">
        <f t="shared" si="18"/>
        <v>5.1307748073514503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1.22</v>
      </c>
      <c r="AC17" s="33">
        <f t="shared" si="24"/>
        <v>-4.9629166698549838E-2</v>
      </c>
      <c r="AD17" s="33">
        <f t="shared" si="25"/>
        <v>1.22</v>
      </c>
      <c r="AE17" s="33">
        <f t="shared" si="26"/>
        <v>1.22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OK</v>
      </c>
      <c r="AM17" s="33">
        <f t="shared" si="31"/>
        <v>1.0578682044395555</v>
      </c>
      <c r="AN17" s="33">
        <f t="shared" si="32"/>
        <v>1.1128212272021281</v>
      </c>
      <c r="AO17" s="33">
        <f t="shared" si="33"/>
        <v>1.1677742499647004</v>
      </c>
      <c r="AP17" s="33">
        <f t="shared" si="34"/>
        <v>1.2227272727272729</v>
      </c>
      <c r="AQ17" s="33">
        <f t="shared" si="35"/>
        <v>1.2776802954898454</v>
      </c>
      <c r="AR17" s="33">
        <f t="shared" si="36"/>
        <v>1.3326333182524177</v>
      </c>
      <c r="AS17" s="33">
        <f t="shared" si="37"/>
        <v>1.3875863410149902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4.6399999999999997</v>
      </c>
      <c r="G18" s="33">
        <f t="shared" si="5"/>
        <v>-1.0554590835563167</v>
      </c>
      <c r="H18" s="33">
        <f t="shared" si="6"/>
        <v>4.6399999999999997</v>
      </c>
      <c r="I18" s="33" t="e">
        <f t="shared" si="7"/>
        <v>#N/A</v>
      </c>
      <c r="J18" s="33">
        <f t="shared" si="8"/>
        <v>4.6399999999999997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1</v>
      </c>
      <c r="P18" s="33" t="str">
        <f t="shared" si="11"/>
        <v>REJEITADO</v>
      </c>
      <c r="Q18" s="33">
        <f t="shared" si="12"/>
        <v>4.4046797381030931</v>
      </c>
      <c r="R18" s="33">
        <f t="shared" si="13"/>
        <v>4.5256955829778187</v>
      </c>
      <c r="S18" s="33">
        <f t="shared" si="14"/>
        <v>4.6467114278525452</v>
      </c>
      <c r="T18" s="33">
        <f t="shared" si="15"/>
        <v>4.7677272727272717</v>
      </c>
      <c r="U18" s="33">
        <f t="shared" si="16"/>
        <v>4.8887431176019982</v>
      </c>
      <c r="V18" s="33">
        <f t="shared" si="17"/>
        <v>5.0097589624767247</v>
      </c>
      <c r="W18" s="33">
        <f t="shared" si="18"/>
        <v>5.1307748073514503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1.22</v>
      </c>
      <c r="AC18" s="33">
        <f t="shared" si="24"/>
        <v>-4.9629166698549838E-2</v>
      </c>
      <c r="AD18" s="33">
        <f t="shared" si="25"/>
        <v>1.22</v>
      </c>
      <c r="AE18" s="33" t="e">
        <f t="shared" si="26"/>
        <v>#N/A</v>
      </c>
      <c r="AF18" s="33">
        <f t="shared" si="27"/>
        <v>1.22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1</v>
      </c>
      <c r="AL18" s="33" t="str">
        <f t="shared" si="30"/>
        <v>REJEITADO</v>
      </c>
      <c r="AM18" s="33">
        <f t="shared" si="31"/>
        <v>1.0578682044395555</v>
      </c>
      <c r="AN18" s="33">
        <f t="shared" si="32"/>
        <v>1.1128212272021281</v>
      </c>
      <c r="AO18" s="33">
        <f t="shared" si="33"/>
        <v>1.1677742499647004</v>
      </c>
      <c r="AP18" s="33">
        <f t="shared" si="34"/>
        <v>1.2227272727272729</v>
      </c>
      <c r="AQ18" s="33">
        <f t="shared" si="35"/>
        <v>1.2776802954898454</v>
      </c>
      <c r="AR18" s="33">
        <f t="shared" si="36"/>
        <v>1.3326333182524177</v>
      </c>
      <c r="AS18" s="33">
        <f t="shared" si="37"/>
        <v>1.3875863410149902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4.57</v>
      </c>
      <c r="G19" s="33">
        <f t="shared" si="5"/>
        <v>-1.633895734330951</v>
      </c>
      <c r="H19" s="33">
        <f t="shared" si="6"/>
        <v>4.57</v>
      </c>
      <c r="I19" s="33" t="e">
        <f t="shared" si="7"/>
        <v>#N/A</v>
      </c>
      <c r="J19" s="33">
        <f t="shared" si="8"/>
        <v>4.57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1</v>
      </c>
      <c r="P19" s="33" t="str">
        <f t="shared" si="11"/>
        <v>REJEITADO</v>
      </c>
      <c r="Q19" s="33">
        <f t="shared" si="12"/>
        <v>4.4046797381030931</v>
      </c>
      <c r="R19" s="33">
        <f t="shared" si="13"/>
        <v>4.5256955829778187</v>
      </c>
      <c r="S19" s="33">
        <f t="shared" si="14"/>
        <v>4.6467114278525452</v>
      </c>
      <c r="T19" s="33">
        <f t="shared" si="15"/>
        <v>4.7677272727272717</v>
      </c>
      <c r="U19" s="33">
        <f t="shared" si="16"/>
        <v>4.8887431176019982</v>
      </c>
      <c r="V19" s="33">
        <f t="shared" si="17"/>
        <v>5.0097589624767247</v>
      </c>
      <c r="W19" s="33">
        <f t="shared" si="18"/>
        <v>5.1307748073514503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1.1499999999999999</v>
      </c>
      <c r="AC19" s="33">
        <f t="shared" si="24"/>
        <v>-1.3234444452945775</v>
      </c>
      <c r="AD19" s="33">
        <f t="shared" si="25"/>
        <v>1.1499999999999999</v>
      </c>
      <c r="AE19" s="33" t="e">
        <f t="shared" si="26"/>
        <v>#N/A</v>
      </c>
      <c r="AF19" s="33">
        <f t="shared" si="27"/>
        <v>1.1499999999999999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1</v>
      </c>
      <c r="AL19" s="33" t="str">
        <f t="shared" si="30"/>
        <v>REJEITADO</v>
      </c>
      <c r="AM19" s="33">
        <f t="shared" si="31"/>
        <v>1.0578682044395555</v>
      </c>
      <c r="AN19" s="33">
        <f t="shared" si="32"/>
        <v>1.1128212272021281</v>
      </c>
      <c r="AO19" s="33">
        <f t="shared" si="33"/>
        <v>1.1677742499647004</v>
      </c>
      <c r="AP19" s="33">
        <f t="shared" si="34"/>
        <v>1.2227272727272729</v>
      </c>
      <c r="AQ19" s="33">
        <f t="shared" si="35"/>
        <v>1.2776802954898454</v>
      </c>
      <c r="AR19" s="33">
        <f t="shared" si="36"/>
        <v>1.3326333182524177</v>
      </c>
      <c r="AS19" s="33">
        <f t="shared" si="37"/>
        <v>1.3875863410149902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4.53</v>
      </c>
      <c r="G20" s="33">
        <f t="shared" si="5"/>
        <v>-1.964430963345031</v>
      </c>
      <c r="H20" s="33">
        <f t="shared" si="6"/>
        <v>4.53</v>
      </c>
      <c r="I20" s="33" t="e">
        <f t="shared" si="7"/>
        <v>#N/A</v>
      </c>
      <c r="J20" s="33">
        <f t="shared" si="8"/>
        <v>4.53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1</v>
      </c>
      <c r="O20" s="33">
        <f t="shared" si="46"/>
        <v>1</v>
      </c>
      <c r="P20" s="33" t="str">
        <f t="shared" si="11"/>
        <v>REJEITADO</v>
      </c>
      <c r="Q20" s="33">
        <f t="shared" si="12"/>
        <v>4.4046797381030931</v>
      </c>
      <c r="R20" s="33">
        <f t="shared" si="13"/>
        <v>4.5256955829778187</v>
      </c>
      <c r="S20" s="33">
        <f t="shared" si="14"/>
        <v>4.6467114278525452</v>
      </c>
      <c r="T20" s="33">
        <f t="shared" si="15"/>
        <v>4.7677272727272717</v>
      </c>
      <c r="U20" s="33">
        <f t="shared" si="16"/>
        <v>4.8887431176019982</v>
      </c>
      <c r="V20" s="33">
        <f t="shared" si="17"/>
        <v>5.0097589624767247</v>
      </c>
      <c r="W20" s="33">
        <f t="shared" si="18"/>
        <v>5.1307748073514503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1.06</v>
      </c>
      <c r="AC20" s="33">
        <f t="shared" si="24"/>
        <v>-2.9612069463466089</v>
      </c>
      <c r="AD20" s="33">
        <f t="shared" si="25"/>
        <v>1.06</v>
      </c>
      <c r="AE20" s="33" t="e">
        <f t="shared" si="26"/>
        <v>#N/A</v>
      </c>
      <c r="AF20" s="33">
        <f t="shared" si="27"/>
        <v>1.06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1.0578682044395555</v>
      </c>
      <c r="AN20" s="33">
        <f t="shared" si="32"/>
        <v>1.1128212272021281</v>
      </c>
      <c r="AO20" s="33">
        <f t="shared" si="33"/>
        <v>1.1677742499647004</v>
      </c>
      <c r="AP20" s="33">
        <f t="shared" si="34"/>
        <v>1.2227272727272729</v>
      </c>
      <c r="AQ20" s="33">
        <f t="shared" si="35"/>
        <v>1.2776802954898454</v>
      </c>
      <c r="AR20" s="33">
        <f t="shared" si="36"/>
        <v>1.3326333182524177</v>
      </c>
      <c r="AS20" s="33">
        <f t="shared" si="37"/>
        <v>1.3875863410149902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25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25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25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25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25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25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25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25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25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25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25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25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25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25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25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25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25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25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25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25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25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25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25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25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25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25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25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25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25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25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25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25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25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25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25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25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25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25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25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25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25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25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25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25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25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25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25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25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25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25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25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25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25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25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25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25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25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25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25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25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25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25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25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25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25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25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25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25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25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25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25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25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25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25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25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25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25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25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25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25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25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25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25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25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25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25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25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25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25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25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25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25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25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25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25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25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25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25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25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25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25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25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25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25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25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25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25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25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25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25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25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25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25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25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25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25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25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25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25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25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25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25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25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25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25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25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25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25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25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25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25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25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25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25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25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25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25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25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25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25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25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25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25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25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25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25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25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25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25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25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15" customHeight="1" x14ac:dyDescent="0.25">
      <c r="A1" s="113" t="s">
        <v>216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18" ht="19.899999999999999" customHeight="1" x14ac:dyDescent="0.25">
      <c r="A2" s="114" t="s">
        <v>217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</row>
    <row r="3" spans="1:18" ht="17.25" x14ac:dyDescent="0.25">
      <c r="A3" s="47" t="s">
        <v>218</v>
      </c>
      <c r="B3" s="52">
        <v>1</v>
      </c>
      <c r="C3" s="122" t="str">
        <f>IFERROR(INDEX(Analitos!$A$4:$A$43,$B$3),"")</f>
        <v>Lactato</v>
      </c>
      <c r="D3" s="107"/>
      <c r="F3" s="47" t="s">
        <v>219</v>
      </c>
      <c r="G3" s="53"/>
      <c r="H3" s="107"/>
      <c r="I3" s="107"/>
      <c r="M3" s="54" t="b">
        <v>0</v>
      </c>
      <c r="N3" s="54" t="b">
        <v>0</v>
      </c>
      <c r="O3" s="125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7"/>
      <c r="Q3" s="107"/>
      <c r="R3" s="107"/>
    </row>
    <row r="4" spans="1:18" x14ac:dyDescent="0.25">
      <c r="A4" s="119" t="s">
        <v>220</v>
      </c>
      <c r="B4" s="107"/>
      <c r="C4" s="124" t="str">
        <f>"Analito "&amp;$B$3&amp;" de "&amp;SUMPRODUCT(--(Analitos!$A$4:$A$43&lt;&gt;""))&amp;"    ·    Lote em uso: "&amp;loteAtivo</f>
        <v>Analito 1 de 31    ·    Lote em uso: 8974</v>
      </c>
      <c r="D4" s="107"/>
      <c r="E4" s="107"/>
      <c r="F4" s="47" t="s">
        <v>221</v>
      </c>
      <c r="G4" s="53"/>
      <c r="M4" s="54" t="b">
        <v>0</v>
      </c>
      <c r="N4" s="54" t="b">
        <v>0</v>
      </c>
      <c r="O4" s="107"/>
      <c r="P4" s="107"/>
      <c r="Q4" s="107"/>
      <c r="R4" s="107"/>
    </row>
    <row r="5" spans="1:18" x14ac:dyDescent="0.25">
      <c r="A5" s="123" t="s">
        <v>222</v>
      </c>
      <c r="B5" s="107"/>
      <c r="C5" s="107"/>
      <c r="D5" s="107"/>
      <c r="E5" s="107"/>
      <c r="F5" s="107"/>
      <c r="G5" s="107"/>
      <c r="H5" s="107"/>
      <c r="I5" s="107"/>
      <c r="J5" s="107"/>
      <c r="L5" s="123" t="s">
        <v>223</v>
      </c>
      <c r="M5" s="107"/>
      <c r="N5" s="107"/>
      <c r="O5" s="107"/>
      <c r="P5" s="107"/>
      <c r="Q5" s="107"/>
      <c r="R5" s="107"/>
    </row>
    <row r="6" spans="1:18" ht="28.15" customHeight="1" x14ac:dyDescent="0.25">
      <c r="A6" s="17" t="s">
        <v>166</v>
      </c>
      <c r="B6" s="17" t="s">
        <v>224</v>
      </c>
      <c r="C6" s="17" t="s">
        <v>225</v>
      </c>
      <c r="D6" s="17" t="s">
        <v>226</v>
      </c>
      <c r="E6" s="17" t="s">
        <v>227</v>
      </c>
      <c r="F6" s="17" t="s">
        <v>228</v>
      </c>
      <c r="G6" s="17" t="s">
        <v>229</v>
      </c>
      <c r="H6" s="17" t="s">
        <v>230</v>
      </c>
      <c r="I6" s="17" t="s">
        <v>231</v>
      </c>
      <c r="J6" s="17" t="s">
        <v>232</v>
      </c>
      <c r="L6" s="17" t="s">
        <v>166</v>
      </c>
      <c r="M6" s="17" t="s">
        <v>233</v>
      </c>
      <c r="N6" s="17" t="s">
        <v>234</v>
      </c>
      <c r="O6" s="17" t="s">
        <v>235</v>
      </c>
      <c r="P6" s="17" t="s">
        <v>236</v>
      </c>
      <c r="Q6" s="17" t="s">
        <v>237</v>
      </c>
      <c r="R6" s="17" t="s">
        <v>238</v>
      </c>
    </row>
    <row r="7" spans="1:18" x14ac:dyDescent="0.25">
      <c r="A7" s="47" t="s">
        <v>239</v>
      </c>
      <c r="B7" s="48">
        <f>_xlfn.AGGREGATE(2,6,Calc!$H$3:$H$182)</f>
        <v>18</v>
      </c>
      <c r="C7" s="49">
        <f>IFERROR(_xlfn.AGGREGATE(1,6,Calc!$H$3:$H$182),"")</f>
        <v>4.6100000000000012</v>
      </c>
      <c r="D7" s="49">
        <f>IFERROR(_xlfn.AGGREGATE(7,6,Calc!$H$3:$H$182),"")</f>
        <v>0.11040034100544087</v>
      </c>
      <c r="E7" s="50">
        <f>IF(OR($C7="",$C7=0,$D7=""),"",$D7/$C7*100)</f>
        <v>2.3948013233284349</v>
      </c>
      <c r="F7" s="50">
        <f>IFERROR(INDEX(engETp,MATCH(selAnalito,engEspAnalito,0)),"")</f>
        <v>0</v>
      </c>
      <c r="G7" s="50" t="str">
        <f>IFERROR(INDEX(Estatística!$J$7:$J$130,MATCH(selAnalito,Estatística!$A$7:$A$130,0)),"")</f>
        <v/>
      </c>
      <c r="H7" s="50">
        <f>IF($E7="","",$E7*1.65+IF(ISNUMBER($G7),$G7,0))</f>
        <v>3.9514221834919172</v>
      </c>
      <c r="I7" s="51">
        <f>IF(OR($E7="",$E7=0,$F7=""),"",($F7-IF(ISNUMBER($G7),$G7,0))/$E7)</f>
        <v>0</v>
      </c>
      <c r="J7" s="48" t="str">
        <f>IF(SUMPRODUCT((Calc!$D$3:$D$182=1)*(Calc!$P$3:$P$182="REJEITADO"))&gt;0,"REJEITADO","OK")</f>
        <v>REJEITADO</v>
      </c>
      <c r="L7" s="47" t="s">
        <v>239</v>
      </c>
      <c r="M7" s="48">
        <f>SUMPRODUCT(Calc!$K$3:$K$182,Calc!$D$3:$D$182)</f>
        <v>0</v>
      </c>
      <c r="N7" s="48">
        <f>SUMPRODUCT(Calc!$L$3:$L$182,Calc!$D$3:$D$182)</f>
        <v>4</v>
      </c>
      <c r="O7" s="48">
        <f>SUMPRODUCT(Calc!$M$3:$M$182,Calc!$D$3:$D$182)</f>
        <v>0</v>
      </c>
      <c r="P7" s="48">
        <f>SUMPRODUCT(Calc!$N$3:$N$182,Calc!$D$3:$D$182)</f>
        <v>8</v>
      </c>
      <c r="Q7" s="48">
        <f>SUMPRODUCT(Calc!$O$3:$O$182,Calc!$D$3:$D$182)</f>
        <v>10</v>
      </c>
      <c r="R7" s="48">
        <f>SUM(M7:Q7)</f>
        <v>22</v>
      </c>
    </row>
    <row r="8" spans="1:18" x14ac:dyDescent="0.25">
      <c r="A8" s="47" t="s">
        <v>240</v>
      </c>
      <c r="B8" s="48">
        <f>_xlfn.AGGREGATE(2,6,Calc!$AD$3:$AD$182)</f>
        <v>18</v>
      </c>
      <c r="C8" s="49">
        <f>IFERROR(_xlfn.AGGREGATE(1,6,Calc!$AD$3:$AD$182),"")</f>
        <v>1.1899999999999997</v>
      </c>
      <c r="D8" s="49">
        <f>IFERROR(_xlfn.AGGREGATE(7,6,Calc!$AD$3:$AD$182),"")</f>
        <v>7.4042912835574404E-2</v>
      </c>
      <c r="E8" s="50">
        <f>IF(OR($C8="",$C8=0,$D8=""),"",$D8/$C8*100)</f>
        <v>6.222093515594489</v>
      </c>
      <c r="F8" s="50">
        <f>IFERROR(INDEX(engETp,MATCH(selAnalito,engEspAnalito,0)),"")</f>
        <v>0</v>
      </c>
      <c r="G8" s="50" t="str">
        <f>IFERROR(INDEX(Estatística!$J$7:$J$130,MATCH(selAnalito,Estatística!$A$7:$A$130,0)),"")</f>
        <v/>
      </c>
      <c r="H8" s="50">
        <f>IF($E8="","",$E8*1.65+IF(ISNUMBER($G8),$G8,0))</f>
        <v>10.266454300730906</v>
      </c>
      <c r="I8" s="51">
        <f>IF(OR($E8="",$E8=0,$F8=""),"",($F8-IF(ISNUMBER($G8),$G8,0))/$E8)</f>
        <v>0</v>
      </c>
      <c r="J8" s="48" t="str">
        <f>IF(SUMPRODUCT((Calc!$D$3:$D$182=1)*(Calc!$AL$3:$AL$182="REJEITADO"))&gt;0,"REJEITADO","OK")</f>
        <v>REJEITADO</v>
      </c>
      <c r="L8" s="47" t="s">
        <v>240</v>
      </c>
      <c r="M8" s="48">
        <f>SUMPRODUCT(Calc!$AG$3:$AG$182,Calc!$D$3:$D$182)</f>
        <v>0</v>
      </c>
      <c r="N8" s="48">
        <f>SUMPRODUCT(Calc!$AH$3:$AH$182,Calc!$D$3:$D$182)</f>
        <v>3</v>
      </c>
      <c r="O8" s="48">
        <f>SUMPRODUCT(Calc!$AI$3:$AI$182,Calc!$D$3:$D$182)</f>
        <v>0</v>
      </c>
      <c r="P8" s="48">
        <f>SUMPRODUCT(Calc!$AJ$3:$AJ$182,Calc!$D$3:$D$182)</f>
        <v>3</v>
      </c>
      <c r="Q8" s="48">
        <f>SUMPRODUCT(Calc!$AK$3:$AK$182,Calc!$D$3:$D$182)</f>
        <v>4</v>
      </c>
      <c r="R8" s="48">
        <f>SUM(M8:Q8)</f>
        <v>10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13" t="s">
        <v>241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13" ht="19.899999999999999" customHeight="1" x14ac:dyDescent="0.25">
      <c r="A2" s="116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28.15" customHeight="1" x14ac:dyDescent="0.25">
      <c r="A3" s="17" t="s">
        <v>242</v>
      </c>
      <c r="B3" s="17" t="s">
        <v>165</v>
      </c>
      <c r="C3" s="17" t="s">
        <v>88</v>
      </c>
      <c r="D3" s="17" t="s">
        <v>166</v>
      </c>
      <c r="E3" s="17" t="s">
        <v>243</v>
      </c>
      <c r="F3" s="17" t="s">
        <v>244</v>
      </c>
      <c r="G3" s="17" t="s">
        <v>245</v>
      </c>
      <c r="H3" s="17" t="s">
        <v>246</v>
      </c>
      <c r="I3" s="17" t="s">
        <v>247</v>
      </c>
      <c r="J3" s="17" t="s">
        <v>248</v>
      </c>
      <c r="K3" s="17" t="s">
        <v>249</v>
      </c>
      <c r="L3" s="17" t="s">
        <v>250</v>
      </c>
      <c r="M3" s="17" t="s">
        <v>232</v>
      </c>
    </row>
    <row r="4" spans="1:13" ht="22.15" customHeight="1" x14ac:dyDescent="0.25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15" customHeight="1" x14ac:dyDescent="0.25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15" customHeight="1" x14ac:dyDescent="0.25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15" customHeight="1" x14ac:dyDescent="0.25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15" customHeight="1" x14ac:dyDescent="0.25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15" customHeight="1" x14ac:dyDescent="0.25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15" customHeight="1" x14ac:dyDescent="0.25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15" customHeight="1" x14ac:dyDescent="0.25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15" customHeight="1" x14ac:dyDescent="0.25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15" customHeight="1" x14ac:dyDescent="0.25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15" customHeight="1" x14ac:dyDescent="0.25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15" customHeight="1" x14ac:dyDescent="0.25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15" customHeight="1" x14ac:dyDescent="0.25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15" customHeight="1" x14ac:dyDescent="0.25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15" customHeight="1" x14ac:dyDescent="0.25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15" customHeight="1" x14ac:dyDescent="0.25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15" customHeight="1" x14ac:dyDescent="0.25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15" customHeight="1" x14ac:dyDescent="0.25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15" customHeight="1" x14ac:dyDescent="0.25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15" customHeight="1" x14ac:dyDescent="0.25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15" customHeight="1" x14ac:dyDescent="0.25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15" customHeight="1" x14ac:dyDescent="0.25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15" customHeight="1" x14ac:dyDescent="0.25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15" customHeight="1" x14ac:dyDescent="0.25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15" customHeight="1" x14ac:dyDescent="0.25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15" customHeight="1" x14ac:dyDescent="0.25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15" customHeight="1" x14ac:dyDescent="0.25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15" customHeight="1" x14ac:dyDescent="0.25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15" customHeight="1" x14ac:dyDescent="0.25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15" customHeight="1" x14ac:dyDescent="0.25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15" customHeight="1" x14ac:dyDescent="0.25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15" customHeight="1" x14ac:dyDescent="0.25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15" customHeight="1" x14ac:dyDescent="0.25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15" customHeight="1" x14ac:dyDescent="0.25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15" customHeight="1" x14ac:dyDescent="0.25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15" customHeight="1" x14ac:dyDescent="0.25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15" customHeight="1" x14ac:dyDescent="0.25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15" customHeight="1" x14ac:dyDescent="0.25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15" customHeight="1" x14ac:dyDescent="0.25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15" customHeight="1" x14ac:dyDescent="0.25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15" customHeight="1" x14ac:dyDescent="0.25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15" customHeight="1" x14ac:dyDescent="0.25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15" customHeight="1" x14ac:dyDescent="0.25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15" customHeight="1" x14ac:dyDescent="0.25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15" customHeight="1" x14ac:dyDescent="0.25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15" customHeight="1" x14ac:dyDescent="0.25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15" customHeight="1" x14ac:dyDescent="0.25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15" customHeight="1" x14ac:dyDescent="0.25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15" customHeight="1" x14ac:dyDescent="0.25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15" customHeight="1" x14ac:dyDescent="0.25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15" customHeight="1" x14ac:dyDescent="0.25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15" customHeight="1" x14ac:dyDescent="0.25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15" customHeight="1" x14ac:dyDescent="0.25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15" customHeight="1" x14ac:dyDescent="0.25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15" customHeight="1" x14ac:dyDescent="0.25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15" customHeight="1" x14ac:dyDescent="0.25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15" customHeight="1" x14ac:dyDescent="0.25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15" customHeight="1" x14ac:dyDescent="0.25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15" customHeight="1" x14ac:dyDescent="0.25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15" customHeight="1" x14ac:dyDescent="0.25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15" customHeight="1" x14ac:dyDescent="0.25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15" customHeight="1" x14ac:dyDescent="0.25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15" customHeight="1" x14ac:dyDescent="0.25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15" customHeight="1" x14ac:dyDescent="0.25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15" customHeight="1" x14ac:dyDescent="0.25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15" customHeight="1" x14ac:dyDescent="0.25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15" customHeight="1" x14ac:dyDescent="0.25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15" customHeight="1" x14ac:dyDescent="0.25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15" customHeight="1" x14ac:dyDescent="0.25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15" customHeight="1" x14ac:dyDescent="0.25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15" customHeight="1" x14ac:dyDescent="0.25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15" customHeight="1" x14ac:dyDescent="0.25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15" customHeight="1" x14ac:dyDescent="0.25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15" customHeight="1" x14ac:dyDescent="0.25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15" customHeight="1" x14ac:dyDescent="0.25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15" customHeight="1" x14ac:dyDescent="0.25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15" customHeight="1" x14ac:dyDescent="0.25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15" customHeight="1" x14ac:dyDescent="0.25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15" customHeight="1" x14ac:dyDescent="0.25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15" customHeight="1" x14ac:dyDescent="0.25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15" customHeight="1" x14ac:dyDescent="0.25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15" customHeight="1" x14ac:dyDescent="0.25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15" customHeight="1" x14ac:dyDescent="0.25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15" customHeight="1" x14ac:dyDescent="0.25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15" customHeight="1" x14ac:dyDescent="0.25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15" customHeight="1" x14ac:dyDescent="0.25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15" customHeight="1" x14ac:dyDescent="0.25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15" customHeight="1" x14ac:dyDescent="0.25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15" customHeight="1" x14ac:dyDescent="0.25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15" customHeight="1" x14ac:dyDescent="0.25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15" customHeight="1" x14ac:dyDescent="0.25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15" customHeight="1" x14ac:dyDescent="0.25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15" customHeight="1" x14ac:dyDescent="0.25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15" customHeight="1" x14ac:dyDescent="0.25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15" customHeight="1" x14ac:dyDescent="0.25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15" customHeight="1" x14ac:dyDescent="0.25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15" customHeight="1" x14ac:dyDescent="0.25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15" customHeight="1" x14ac:dyDescent="0.25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15" customHeight="1" x14ac:dyDescent="0.25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15" customHeight="1" x14ac:dyDescent="0.25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15" customHeight="1" x14ac:dyDescent="0.25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15" customHeight="1" x14ac:dyDescent="0.25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15" customHeight="1" x14ac:dyDescent="0.25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15" customHeight="1" x14ac:dyDescent="0.25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15" customHeight="1" x14ac:dyDescent="0.25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15" customHeight="1" x14ac:dyDescent="0.25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15" customHeight="1" x14ac:dyDescent="0.25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15" customHeight="1" x14ac:dyDescent="0.25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15" customHeight="1" x14ac:dyDescent="0.25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15" customHeight="1" x14ac:dyDescent="0.25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15" customHeight="1" x14ac:dyDescent="0.25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15" customHeight="1" x14ac:dyDescent="0.25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15" customHeight="1" x14ac:dyDescent="0.25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15" customHeight="1" x14ac:dyDescent="0.25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15" customHeight="1" x14ac:dyDescent="0.25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15" customHeight="1" x14ac:dyDescent="0.25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15" customHeight="1" x14ac:dyDescent="0.25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15" customHeight="1" x14ac:dyDescent="0.25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15" customHeight="1" x14ac:dyDescent="0.25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15" customHeight="1" x14ac:dyDescent="0.25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15" customHeight="1" x14ac:dyDescent="0.25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15" customHeight="1" x14ac:dyDescent="0.25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15" customHeight="1" x14ac:dyDescent="0.25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15" customHeight="1" x14ac:dyDescent="0.25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15" customHeight="1" x14ac:dyDescent="0.25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15" customHeight="1" x14ac:dyDescent="0.25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15" customHeight="1" x14ac:dyDescent="0.25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15" customHeight="1" x14ac:dyDescent="0.25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15" customHeight="1" x14ac:dyDescent="0.25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15" customHeight="1" x14ac:dyDescent="0.25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15" customHeight="1" x14ac:dyDescent="0.25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15" customHeight="1" x14ac:dyDescent="0.25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15" customHeight="1" x14ac:dyDescent="0.25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15" customHeight="1" x14ac:dyDescent="0.25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15" customHeight="1" x14ac:dyDescent="0.25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15" customHeight="1" x14ac:dyDescent="0.25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15" customHeight="1" x14ac:dyDescent="0.25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15" customHeight="1" x14ac:dyDescent="0.25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15" customHeight="1" x14ac:dyDescent="0.25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15" customHeight="1" x14ac:dyDescent="0.25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15" customHeight="1" x14ac:dyDescent="0.25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15" customHeight="1" x14ac:dyDescent="0.25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15" customHeight="1" x14ac:dyDescent="0.25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15" customHeight="1" x14ac:dyDescent="0.25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15" customHeight="1" x14ac:dyDescent="0.25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15" customHeight="1" x14ac:dyDescent="0.25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15" customHeight="1" x14ac:dyDescent="0.25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15" customHeight="1" x14ac:dyDescent="0.25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15" customHeight="1" x14ac:dyDescent="0.25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15" customHeight="1" x14ac:dyDescent="0.25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15" customHeight="1" x14ac:dyDescent="0.25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15" customHeight="1" x14ac:dyDescent="0.25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15" customHeight="1" x14ac:dyDescent="0.25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15" customHeight="1" x14ac:dyDescent="0.25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15" customHeight="1" x14ac:dyDescent="0.25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15" customHeight="1" x14ac:dyDescent="0.25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15" customHeight="1" x14ac:dyDescent="0.25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15" customHeight="1" x14ac:dyDescent="0.25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15" customHeight="1" x14ac:dyDescent="0.25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15" customHeight="1" x14ac:dyDescent="0.25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15" customHeight="1" x14ac:dyDescent="0.25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15" customHeight="1" x14ac:dyDescent="0.25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15" customHeight="1" x14ac:dyDescent="0.25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15" customHeight="1" x14ac:dyDescent="0.25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15" customHeight="1" x14ac:dyDescent="0.25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15" customHeight="1" x14ac:dyDescent="0.25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15" customHeight="1" x14ac:dyDescent="0.25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15" customHeight="1" x14ac:dyDescent="0.25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15" customHeight="1" x14ac:dyDescent="0.25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15" customHeight="1" x14ac:dyDescent="0.25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15" customHeight="1" x14ac:dyDescent="0.25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15" customHeight="1" x14ac:dyDescent="0.25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15" customHeight="1" x14ac:dyDescent="0.25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15" customHeight="1" x14ac:dyDescent="0.25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15" customHeight="1" x14ac:dyDescent="0.25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15" customHeight="1" x14ac:dyDescent="0.25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15" customHeight="1" x14ac:dyDescent="0.25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15" customHeight="1" x14ac:dyDescent="0.25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15" customHeight="1" x14ac:dyDescent="0.25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15" customHeight="1" x14ac:dyDescent="0.25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15" customHeight="1" x14ac:dyDescent="0.25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15" customHeight="1" x14ac:dyDescent="0.25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15" customHeight="1" x14ac:dyDescent="0.25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15" customHeight="1" x14ac:dyDescent="0.25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15" customHeight="1" x14ac:dyDescent="0.25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15" customHeight="1" x14ac:dyDescent="0.25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15" customHeight="1" x14ac:dyDescent="0.25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15" customHeight="1" x14ac:dyDescent="0.25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15" customHeight="1" x14ac:dyDescent="0.25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15" customHeight="1" x14ac:dyDescent="0.25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15" customHeight="1" x14ac:dyDescent="0.25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15" customHeight="1" x14ac:dyDescent="0.25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15" customHeight="1" x14ac:dyDescent="0.25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15" customHeight="1" x14ac:dyDescent="0.25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15" customHeight="1" x14ac:dyDescent="0.25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15" customHeight="1" x14ac:dyDescent="0.25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15" customHeight="1" x14ac:dyDescent="0.25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15" customHeight="1" x14ac:dyDescent="0.25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15" customHeight="1" x14ac:dyDescent="0.25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15" customHeight="1" x14ac:dyDescent="0.25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13" t="s">
        <v>251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</row>
    <row r="2" spans="1:15" ht="19.899999999999999" customHeight="1" x14ac:dyDescent="0.25">
      <c r="A2" s="114" t="s">
        <v>252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3" spans="1:15" ht="28.15" customHeight="1" x14ac:dyDescent="0.25">
      <c r="A3" s="17" t="s">
        <v>88</v>
      </c>
      <c r="B3" s="17" t="s">
        <v>253</v>
      </c>
      <c r="C3" s="17" t="s">
        <v>254</v>
      </c>
      <c r="D3" s="17" t="s">
        <v>165</v>
      </c>
      <c r="E3" s="17" t="s">
        <v>255</v>
      </c>
      <c r="F3" s="17" t="s">
        <v>256</v>
      </c>
      <c r="G3" s="17" t="s">
        <v>257</v>
      </c>
      <c r="H3" s="17" t="s">
        <v>258</v>
      </c>
      <c r="I3" s="17" t="s">
        <v>259</v>
      </c>
      <c r="J3" s="17" t="s">
        <v>260</v>
      </c>
      <c r="K3" s="17" t="s">
        <v>261</v>
      </c>
      <c r="L3" s="17" t="s">
        <v>262</v>
      </c>
      <c r="M3" s="17" t="s">
        <v>232</v>
      </c>
      <c r="N3" s="17" t="s">
        <v>229</v>
      </c>
      <c r="O3" s="17" t="s">
        <v>263</v>
      </c>
    </row>
    <row r="4" spans="1:15" x14ac:dyDescent="0.25">
      <c r="A4" s="62" t="s">
        <v>118</v>
      </c>
      <c r="B4" s="42">
        <v>2025</v>
      </c>
      <c r="C4" s="42">
        <v>1</v>
      </c>
      <c r="D4" s="39">
        <v>45726</v>
      </c>
      <c r="E4" s="25" t="s">
        <v>264</v>
      </c>
      <c r="F4" s="40" t="s">
        <v>265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25">
      <c r="A5" s="62" t="s">
        <v>118</v>
      </c>
      <c r="B5" s="42">
        <v>2025</v>
      </c>
      <c r="C5" s="42">
        <v>1</v>
      </c>
      <c r="D5" s="39">
        <v>45726</v>
      </c>
      <c r="E5" s="25" t="s">
        <v>264</v>
      </c>
      <c r="F5" s="40" t="s">
        <v>266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25">
      <c r="A6" s="62" t="s">
        <v>118</v>
      </c>
      <c r="B6" s="42">
        <v>2025</v>
      </c>
      <c r="C6" s="42">
        <v>1</v>
      </c>
      <c r="D6" s="39">
        <v>45726</v>
      </c>
      <c r="E6" s="25" t="s">
        <v>264</v>
      </c>
      <c r="F6" s="40" t="s">
        <v>267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25">
      <c r="A7" s="62" t="s">
        <v>118</v>
      </c>
      <c r="B7" s="42">
        <v>2025</v>
      </c>
      <c r="C7" s="42">
        <v>1</v>
      </c>
      <c r="D7" s="39">
        <v>45726</v>
      </c>
      <c r="E7" s="25" t="s">
        <v>264</v>
      </c>
      <c r="F7" s="40" t="s">
        <v>268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25">
      <c r="A8" s="62" t="s">
        <v>118</v>
      </c>
      <c r="B8" s="42">
        <v>2025</v>
      </c>
      <c r="C8" s="42">
        <v>1</v>
      </c>
      <c r="D8" s="39">
        <v>45726</v>
      </c>
      <c r="E8" s="25" t="s">
        <v>264</v>
      </c>
      <c r="F8" s="40" t="s">
        <v>269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25">
      <c r="A9" s="62" t="s">
        <v>118</v>
      </c>
      <c r="B9" s="42">
        <v>2025</v>
      </c>
      <c r="C9" s="42">
        <v>2</v>
      </c>
      <c r="D9" s="39">
        <v>45818</v>
      </c>
      <c r="E9" s="25" t="s">
        <v>264</v>
      </c>
      <c r="F9" s="40" t="s">
        <v>265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25">
      <c r="A10" s="62" t="s">
        <v>118</v>
      </c>
      <c r="B10" s="42">
        <v>2025</v>
      </c>
      <c r="C10" s="42">
        <v>2</v>
      </c>
      <c r="D10" s="39">
        <v>45818</v>
      </c>
      <c r="E10" s="25" t="s">
        <v>264</v>
      </c>
      <c r="F10" s="40" t="s">
        <v>266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25">
      <c r="A11" s="62" t="s">
        <v>118</v>
      </c>
      <c r="B11" s="42">
        <v>2025</v>
      </c>
      <c r="C11" s="42">
        <v>2</v>
      </c>
      <c r="D11" s="39">
        <v>45818</v>
      </c>
      <c r="E11" s="25" t="s">
        <v>264</v>
      </c>
      <c r="F11" s="40" t="s">
        <v>267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25">
      <c r="A12" s="62" t="s">
        <v>118</v>
      </c>
      <c r="B12" s="42">
        <v>2025</v>
      </c>
      <c r="C12" s="42">
        <v>2</v>
      </c>
      <c r="D12" s="39">
        <v>45818</v>
      </c>
      <c r="E12" s="25" t="s">
        <v>264</v>
      </c>
      <c r="F12" s="40" t="s">
        <v>268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25">
      <c r="A13" s="62" t="s">
        <v>118</v>
      </c>
      <c r="B13" s="42">
        <v>2025</v>
      </c>
      <c r="C13" s="42">
        <v>2</v>
      </c>
      <c r="D13" s="39">
        <v>45818</v>
      </c>
      <c r="E13" s="25" t="s">
        <v>264</v>
      </c>
      <c r="F13" s="40" t="s">
        <v>269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25">
      <c r="A14" s="62" t="s">
        <v>118</v>
      </c>
      <c r="B14" s="42">
        <v>2025</v>
      </c>
      <c r="C14" s="42">
        <v>3</v>
      </c>
      <c r="D14" s="39">
        <v>45910</v>
      </c>
      <c r="E14" s="25" t="s">
        <v>264</v>
      </c>
      <c r="F14" s="40" t="s">
        <v>265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25">
      <c r="A15" s="62" t="s">
        <v>118</v>
      </c>
      <c r="B15" s="42">
        <v>2025</v>
      </c>
      <c r="C15" s="42">
        <v>3</v>
      </c>
      <c r="D15" s="39">
        <v>45910</v>
      </c>
      <c r="E15" s="25" t="s">
        <v>264</v>
      </c>
      <c r="F15" s="40" t="s">
        <v>266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25">
      <c r="A16" s="62" t="s">
        <v>118</v>
      </c>
      <c r="B16" s="42">
        <v>2025</v>
      </c>
      <c r="C16" s="42">
        <v>3</v>
      </c>
      <c r="D16" s="39">
        <v>45910</v>
      </c>
      <c r="E16" s="25" t="s">
        <v>264</v>
      </c>
      <c r="F16" s="40" t="s">
        <v>267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25">
      <c r="A17" s="62" t="s">
        <v>118</v>
      </c>
      <c r="B17" s="42">
        <v>2025</v>
      </c>
      <c r="C17" s="42">
        <v>3</v>
      </c>
      <c r="D17" s="39">
        <v>45910</v>
      </c>
      <c r="E17" s="25" t="s">
        <v>264</v>
      </c>
      <c r="F17" s="40" t="s">
        <v>268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25">
      <c r="A18" s="62" t="s">
        <v>118</v>
      </c>
      <c r="B18" s="42">
        <v>2025</v>
      </c>
      <c r="C18" s="42">
        <v>3</v>
      </c>
      <c r="D18" s="39">
        <v>45910</v>
      </c>
      <c r="E18" s="25" t="s">
        <v>264</v>
      </c>
      <c r="F18" s="40" t="s">
        <v>269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25">
      <c r="A19" s="62" t="s">
        <v>122</v>
      </c>
      <c r="B19" s="42">
        <v>2025</v>
      </c>
      <c r="C19" s="42">
        <v>1</v>
      </c>
      <c r="D19" s="39">
        <v>45726</v>
      </c>
      <c r="E19" s="25" t="s">
        <v>264</v>
      </c>
      <c r="F19" s="40" t="s">
        <v>265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25">
      <c r="A20" s="62" t="s">
        <v>122</v>
      </c>
      <c r="B20" s="42">
        <v>2025</v>
      </c>
      <c r="C20" s="42">
        <v>1</v>
      </c>
      <c r="D20" s="39">
        <v>45726</v>
      </c>
      <c r="E20" s="25" t="s">
        <v>264</v>
      </c>
      <c r="F20" s="40" t="s">
        <v>266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25">
      <c r="A21" s="62" t="s">
        <v>122</v>
      </c>
      <c r="B21" s="42">
        <v>2025</v>
      </c>
      <c r="C21" s="42">
        <v>1</v>
      </c>
      <c r="D21" s="39">
        <v>45726</v>
      </c>
      <c r="E21" s="25" t="s">
        <v>264</v>
      </c>
      <c r="F21" s="40" t="s">
        <v>267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25">
      <c r="A22" s="62" t="s">
        <v>122</v>
      </c>
      <c r="B22" s="42">
        <v>2025</v>
      </c>
      <c r="C22" s="42">
        <v>1</v>
      </c>
      <c r="D22" s="39">
        <v>45726</v>
      </c>
      <c r="E22" s="25" t="s">
        <v>264</v>
      </c>
      <c r="F22" s="40" t="s">
        <v>268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25">
      <c r="A23" s="62" t="s">
        <v>122</v>
      </c>
      <c r="B23" s="42">
        <v>2025</v>
      </c>
      <c r="C23" s="42">
        <v>1</v>
      </c>
      <c r="D23" s="39">
        <v>45726</v>
      </c>
      <c r="E23" s="25" t="s">
        <v>264</v>
      </c>
      <c r="F23" s="40" t="s">
        <v>269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25">
      <c r="A24" s="62" t="s">
        <v>122</v>
      </c>
      <c r="B24" s="42">
        <v>2025</v>
      </c>
      <c r="C24" s="42">
        <v>2</v>
      </c>
      <c r="D24" s="39">
        <v>45818</v>
      </c>
      <c r="E24" s="25" t="s">
        <v>264</v>
      </c>
      <c r="F24" s="40" t="s">
        <v>265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25">
      <c r="A25" s="62" t="s">
        <v>122</v>
      </c>
      <c r="B25" s="42">
        <v>2025</v>
      </c>
      <c r="C25" s="42">
        <v>2</v>
      </c>
      <c r="D25" s="39">
        <v>45818</v>
      </c>
      <c r="E25" s="25" t="s">
        <v>264</v>
      </c>
      <c r="F25" s="40" t="s">
        <v>266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25">
      <c r="A26" s="62" t="s">
        <v>122</v>
      </c>
      <c r="B26" s="42">
        <v>2025</v>
      </c>
      <c r="C26" s="42">
        <v>2</v>
      </c>
      <c r="D26" s="39">
        <v>45818</v>
      </c>
      <c r="E26" s="25" t="s">
        <v>264</v>
      </c>
      <c r="F26" s="40" t="s">
        <v>267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25">
      <c r="A27" s="62" t="s">
        <v>122</v>
      </c>
      <c r="B27" s="42">
        <v>2025</v>
      </c>
      <c r="C27" s="42">
        <v>2</v>
      </c>
      <c r="D27" s="39">
        <v>45818</v>
      </c>
      <c r="E27" s="25" t="s">
        <v>264</v>
      </c>
      <c r="F27" s="40" t="s">
        <v>268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25">
      <c r="A28" s="62" t="s">
        <v>122</v>
      </c>
      <c r="B28" s="42">
        <v>2025</v>
      </c>
      <c r="C28" s="42">
        <v>2</v>
      </c>
      <c r="D28" s="39">
        <v>45818</v>
      </c>
      <c r="E28" s="25" t="s">
        <v>264</v>
      </c>
      <c r="F28" s="40" t="s">
        <v>269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25">
      <c r="A29" s="62" t="s">
        <v>122</v>
      </c>
      <c r="B29" s="42">
        <v>2025</v>
      </c>
      <c r="C29" s="42">
        <v>3</v>
      </c>
      <c r="D29" s="39">
        <v>45910</v>
      </c>
      <c r="E29" s="25" t="s">
        <v>264</v>
      </c>
      <c r="F29" s="40" t="s">
        <v>265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25">
      <c r="A30" s="62" t="s">
        <v>122</v>
      </c>
      <c r="B30" s="42">
        <v>2025</v>
      </c>
      <c r="C30" s="42">
        <v>3</v>
      </c>
      <c r="D30" s="39">
        <v>45910</v>
      </c>
      <c r="E30" s="25" t="s">
        <v>264</v>
      </c>
      <c r="F30" s="40" t="s">
        <v>266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25">
      <c r="A31" s="62" t="s">
        <v>122</v>
      </c>
      <c r="B31" s="42">
        <v>2025</v>
      </c>
      <c r="C31" s="42">
        <v>3</v>
      </c>
      <c r="D31" s="39">
        <v>45910</v>
      </c>
      <c r="E31" s="25" t="s">
        <v>264</v>
      </c>
      <c r="F31" s="40" t="s">
        <v>267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25">
      <c r="A32" s="62" t="s">
        <v>122</v>
      </c>
      <c r="B32" s="42">
        <v>2025</v>
      </c>
      <c r="C32" s="42">
        <v>3</v>
      </c>
      <c r="D32" s="39">
        <v>45910</v>
      </c>
      <c r="E32" s="25" t="s">
        <v>264</v>
      </c>
      <c r="F32" s="40" t="s">
        <v>268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25">
      <c r="A33" s="62" t="s">
        <v>122</v>
      </c>
      <c r="B33" s="42">
        <v>2025</v>
      </c>
      <c r="C33" s="42">
        <v>3</v>
      </c>
      <c r="D33" s="39">
        <v>45910</v>
      </c>
      <c r="E33" s="25" t="s">
        <v>264</v>
      </c>
      <c r="F33" s="40" t="s">
        <v>269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25">
      <c r="A34" s="62" t="s">
        <v>124</v>
      </c>
      <c r="B34" s="42">
        <v>2025</v>
      </c>
      <c r="C34" s="42">
        <v>1</v>
      </c>
      <c r="D34" s="39">
        <v>45726</v>
      </c>
      <c r="E34" s="25" t="s">
        <v>264</v>
      </c>
      <c r="F34" s="40" t="s">
        <v>265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25">
      <c r="A35" s="62" t="s">
        <v>124</v>
      </c>
      <c r="B35" s="42">
        <v>2025</v>
      </c>
      <c r="C35" s="42">
        <v>1</v>
      </c>
      <c r="D35" s="39">
        <v>45726</v>
      </c>
      <c r="E35" s="25" t="s">
        <v>264</v>
      </c>
      <c r="F35" s="40" t="s">
        <v>266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25">
      <c r="A36" s="62" t="s">
        <v>124</v>
      </c>
      <c r="B36" s="42">
        <v>2025</v>
      </c>
      <c r="C36" s="42">
        <v>1</v>
      </c>
      <c r="D36" s="39">
        <v>45726</v>
      </c>
      <c r="E36" s="25" t="s">
        <v>264</v>
      </c>
      <c r="F36" s="40" t="s">
        <v>267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25">
      <c r="A37" s="62" t="s">
        <v>124</v>
      </c>
      <c r="B37" s="42">
        <v>2025</v>
      </c>
      <c r="C37" s="42">
        <v>1</v>
      </c>
      <c r="D37" s="39">
        <v>45726</v>
      </c>
      <c r="E37" s="25" t="s">
        <v>264</v>
      </c>
      <c r="F37" s="40" t="s">
        <v>268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25">
      <c r="A38" s="62" t="s">
        <v>124</v>
      </c>
      <c r="B38" s="42">
        <v>2025</v>
      </c>
      <c r="C38" s="42">
        <v>1</v>
      </c>
      <c r="D38" s="39">
        <v>45726</v>
      </c>
      <c r="E38" s="25" t="s">
        <v>264</v>
      </c>
      <c r="F38" s="40" t="s">
        <v>269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25">
      <c r="A39" s="62" t="s">
        <v>124</v>
      </c>
      <c r="B39" s="42">
        <v>2025</v>
      </c>
      <c r="C39" s="42">
        <v>2</v>
      </c>
      <c r="D39" s="39">
        <v>45818</v>
      </c>
      <c r="E39" s="25" t="s">
        <v>264</v>
      </c>
      <c r="F39" s="40" t="s">
        <v>265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25">
      <c r="A40" s="62" t="s">
        <v>124</v>
      </c>
      <c r="B40" s="42">
        <v>2025</v>
      </c>
      <c r="C40" s="42">
        <v>2</v>
      </c>
      <c r="D40" s="39">
        <v>45818</v>
      </c>
      <c r="E40" s="25" t="s">
        <v>264</v>
      </c>
      <c r="F40" s="40" t="s">
        <v>266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25">
      <c r="A41" s="62" t="s">
        <v>124</v>
      </c>
      <c r="B41" s="42">
        <v>2025</v>
      </c>
      <c r="C41" s="42">
        <v>2</v>
      </c>
      <c r="D41" s="39">
        <v>45818</v>
      </c>
      <c r="E41" s="25" t="s">
        <v>264</v>
      </c>
      <c r="F41" s="40" t="s">
        <v>267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25">
      <c r="A42" s="62" t="s">
        <v>124</v>
      </c>
      <c r="B42" s="42">
        <v>2025</v>
      </c>
      <c r="C42" s="42">
        <v>2</v>
      </c>
      <c r="D42" s="39">
        <v>45818</v>
      </c>
      <c r="E42" s="25" t="s">
        <v>264</v>
      </c>
      <c r="F42" s="40" t="s">
        <v>268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25">
      <c r="A43" s="62" t="s">
        <v>124</v>
      </c>
      <c r="B43" s="42">
        <v>2025</v>
      </c>
      <c r="C43" s="42">
        <v>2</v>
      </c>
      <c r="D43" s="39">
        <v>45818</v>
      </c>
      <c r="E43" s="25" t="s">
        <v>264</v>
      </c>
      <c r="F43" s="40" t="s">
        <v>269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25">
      <c r="A44" s="62" t="s">
        <v>124</v>
      </c>
      <c r="B44" s="42">
        <v>2025</v>
      </c>
      <c r="C44" s="42">
        <v>3</v>
      </c>
      <c r="D44" s="39">
        <v>45910</v>
      </c>
      <c r="E44" s="25" t="s">
        <v>264</v>
      </c>
      <c r="F44" s="40" t="s">
        <v>265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25">
      <c r="A45" s="62" t="s">
        <v>124</v>
      </c>
      <c r="B45" s="42">
        <v>2025</v>
      </c>
      <c r="C45" s="42">
        <v>3</v>
      </c>
      <c r="D45" s="39">
        <v>45910</v>
      </c>
      <c r="E45" s="25" t="s">
        <v>264</v>
      </c>
      <c r="F45" s="40" t="s">
        <v>266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25">
      <c r="A46" s="62" t="s">
        <v>124</v>
      </c>
      <c r="B46" s="42">
        <v>2025</v>
      </c>
      <c r="C46" s="42">
        <v>3</v>
      </c>
      <c r="D46" s="39">
        <v>45910</v>
      </c>
      <c r="E46" s="25" t="s">
        <v>264</v>
      </c>
      <c r="F46" s="40" t="s">
        <v>267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25">
      <c r="A47" s="62" t="s">
        <v>124</v>
      </c>
      <c r="B47" s="42">
        <v>2025</v>
      </c>
      <c r="C47" s="42">
        <v>3</v>
      </c>
      <c r="D47" s="39">
        <v>45910</v>
      </c>
      <c r="E47" s="25" t="s">
        <v>264</v>
      </c>
      <c r="F47" s="40" t="s">
        <v>268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25">
      <c r="A48" s="62" t="s">
        <v>124</v>
      </c>
      <c r="B48" s="42">
        <v>2025</v>
      </c>
      <c r="C48" s="42">
        <v>3</v>
      </c>
      <c r="D48" s="39">
        <v>45910</v>
      </c>
      <c r="E48" s="25" t="s">
        <v>264</v>
      </c>
      <c r="F48" s="40" t="s">
        <v>269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25">
      <c r="A49" s="62" t="s">
        <v>125</v>
      </c>
      <c r="B49" s="42">
        <v>2025</v>
      </c>
      <c r="C49" s="42">
        <v>1</v>
      </c>
      <c r="D49" s="39">
        <v>45726</v>
      </c>
      <c r="E49" s="25" t="s">
        <v>264</v>
      </c>
      <c r="F49" s="40" t="s">
        <v>265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25">
      <c r="A50" s="62" t="s">
        <v>125</v>
      </c>
      <c r="B50" s="42">
        <v>2025</v>
      </c>
      <c r="C50" s="42">
        <v>1</v>
      </c>
      <c r="D50" s="39">
        <v>45726</v>
      </c>
      <c r="E50" s="25" t="s">
        <v>264</v>
      </c>
      <c r="F50" s="40" t="s">
        <v>266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25">
      <c r="A51" s="62" t="s">
        <v>125</v>
      </c>
      <c r="B51" s="42">
        <v>2025</v>
      </c>
      <c r="C51" s="42">
        <v>1</v>
      </c>
      <c r="D51" s="39">
        <v>45726</v>
      </c>
      <c r="E51" s="25" t="s">
        <v>264</v>
      </c>
      <c r="F51" s="40" t="s">
        <v>267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25">
      <c r="A52" s="62" t="s">
        <v>125</v>
      </c>
      <c r="B52" s="42">
        <v>2025</v>
      </c>
      <c r="C52" s="42">
        <v>1</v>
      </c>
      <c r="D52" s="39">
        <v>45726</v>
      </c>
      <c r="E52" s="25" t="s">
        <v>264</v>
      </c>
      <c r="F52" s="40" t="s">
        <v>268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25">
      <c r="A53" s="62" t="s">
        <v>125</v>
      </c>
      <c r="B53" s="42">
        <v>2025</v>
      </c>
      <c r="C53" s="42">
        <v>1</v>
      </c>
      <c r="D53" s="39">
        <v>45726</v>
      </c>
      <c r="E53" s="25" t="s">
        <v>264</v>
      </c>
      <c r="F53" s="40" t="s">
        <v>269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25">
      <c r="A54" s="62" t="s">
        <v>125</v>
      </c>
      <c r="B54" s="42">
        <v>2025</v>
      </c>
      <c r="C54" s="42">
        <v>2</v>
      </c>
      <c r="D54" s="39">
        <v>45818</v>
      </c>
      <c r="E54" s="25" t="s">
        <v>264</v>
      </c>
      <c r="F54" s="40" t="s">
        <v>265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25">
      <c r="A55" s="62" t="s">
        <v>125</v>
      </c>
      <c r="B55" s="42">
        <v>2025</v>
      </c>
      <c r="C55" s="42">
        <v>2</v>
      </c>
      <c r="D55" s="39">
        <v>45818</v>
      </c>
      <c r="E55" s="25" t="s">
        <v>264</v>
      </c>
      <c r="F55" s="40" t="s">
        <v>266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25">
      <c r="A56" s="62" t="s">
        <v>125</v>
      </c>
      <c r="B56" s="42">
        <v>2025</v>
      </c>
      <c r="C56" s="42">
        <v>2</v>
      </c>
      <c r="D56" s="39">
        <v>45818</v>
      </c>
      <c r="E56" s="25" t="s">
        <v>264</v>
      </c>
      <c r="F56" s="40" t="s">
        <v>267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25">
      <c r="A57" s="62" t="s">
        <v>125</v>
      </c>
      <c r="B57" s="42">
        <v>2025</v>
      </c>
      <c r="C57" s="42">
        <v>2</v>
      </c>
      <c r="D57" s="39">
        <v>45818</v>
      </c>
      <c r="E57" s="25" t="s">
        <v>264</v>
      </c>
      <c r="F57" s="40" t="s">
        <v>268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25">
      <c r="A58" s="62" t="s">
        <v>125</v>
      </c>
      <c r="B58" s="42">
        <v>2025</v>
      </c>
      <c r="C58" s="42">
        <v>2</v>
      </c>
      <c r="D58" s="39">
        <v>45818</v>
      </c>
      <c r="E58" s="25" t="s">
        <v>264</v>
      </c>
      <c r="F58" s="40" t="s">
        <v>269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25">
      <c r="A59" s="62" t="s">
        <v>125</v>
      </c>
      <c r="B59" s="42">
        <v>2025</v>
      </c>
      <c r="C59" s="42">
        <v>3</v>
      </c>
      <c r="D59" s="39">
        <v>45910</v>
      </c>
      <c r="E59" s="25" t="s">
        <v>264</v>
      </c>
      <c r="F59" s="40" t="s">
        <v>265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25">
      <c r="A60" s="62" t="s">
        <v>125</v>
      </c>
      <c r="B60" s="42">
        <v>2025</v>
      </c>
      <c r="C60" s="42">
        <v>3</v>
      </c>
      <c r="D60" s="39">
        <v>45910</v>
      </c>
      <c r="E60" s="25" t="s">
        <v>264</v>
      </c>
      <c r="F60" s="40" t="s">
        <v>266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25">
      <c r="A61" s="62" t="s">
        <v>125</v>
      </c>
      <c r="B61" s="42">
        <v>2025</v>
      </c>
      <c r="C61" s="42">
        <v>3</v>
      </c>
      <c r="D61" s="39">
        <v>45910</v>
      </c>
      <c r="E61" s="25" t="s">
        <v>264</v>
      </c>
      <c r="F61" s="40" t="s">
        <v>267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25">
      <c r="A62" s="62" t="s">
        <v>125</v>
      </c>
      <c r="B62" s="42">
        <v>2025</v>
      </c>
      <c r="C62" s="42">
        <v>3</v>
      </c>
      <c r="D62" s="39">
        <v>45910</v>
      </c>
      <c r="E62" s="25" t="s">
        <v>264</v>
      </c>
      <c r="F62" s="40" t="s">
        <v>268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25">
      <c r="A63" s="62" t="s">
        <v>125</v>
      </c>
      <c r="B63" s="42">
        <v>2025</v>
      </c>
      <c r="C63" s="42">
        <v>3</v>
      </c>
      <c r="D63" s="39">
        <v>45910</v>
      </c>
      <c r="E63" s="25" t="s">
        <v>264</v>
      </c>
      <c r="F63" s="40" t="s">
        <v>269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25">
      <c r="A64" s="62" t="s">
        <v>126</v>
      </c>
      <c r="B64" s="42">
        <v>2025</v>
      </c>
      <c r="C64" s="42">
        <v>1</v>
      </c>
      <c r="D64" s="39">
        <v>45726</v>
      </c>
      <c r="E64" s="25" t="s">
        <v>264</v>
      </c>
      <c r="F64" s="40" t="s">
        <v>265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25">
      <c r="A65" s="62" t="s">
        <v>126</v>
      </c>
      <c r="B65" s="42">
        <v>2025</v>
      </c>
      <c r="C65" s="42">
        <v>1</v>
      </c>
      <c r="D65" s="39">
        <v>45726</v>
      </c>
      <c r="E65" s="25" t="s">
        <v>264</v>
      </c>
      <c r="F65" s="40" t="s">
        <v>266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25">
      <c r="A66" s="62" t="s">
        <v>126</v>
      </c>
      <c r="B66" s="42">
        <v>2025</v>
      </c>
      <c r="C66" s="42">
        <v>1</v>
      </c>
      <c r="D66" s="39">
        <v>45726</v>
      </c>
      <c r="E66" s="25" t="s">
        <v>264</v>
      </c>
      <c r="F66" s="40" t="s">
        <v>267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25">
      <c r="A67" s="62" t="s">
        <v>126</v>
      </c>
      <c r="B67" s="42">
        <v>2025</v>
      </c>
      <c r="C67" s="42">
        <v>1</v>
      </c>
      <c r="D67" s="39">
        <v>45726</v>
      </c>
      <c r="E67" s="25" t="s">
        <v>264</v>
      </c>
      <c r="F67" s="40" t="s">
        <v>268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25">
      <c r="A68" s="62" t="s">
        <v>126</v>
      </c>
      <c r="B68" s="42">
        <v>2025</v>
      </c>
      <c r="C68" s="42">
        <v>1</v>
      </c>
      <c r="D68" s="39">
        <v>45726</v>
      </c>
      <c r="E68" s="25" t="s">
        <v>264</v>
      </c>
      <c r="F68" s="40" t="s">
        <v>269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25">
      <c r="A69" s="62" t="s">
        <v>126</v>
      </c>
      <c r="B69" s="42">
        <v>2025</v>
      </c>
      <c r="C69" s="42">
        <v>2</v>
      </c>
      <c r="D69" s="39">
        <v>45818</v>
      </c>
      <c r="E69" s="25" t="s">
        <v>264</v>
      </c>
      <c r="F69" s="40" t="s">
        <v>265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25">
      <c r="A70" s="62" t="s">
        <v>126</v>
      </c>
      <c r="B70" s="42">
        <v>2025</v>
      </c>
      <c r="C70" s="42">
        <v>2</v>
      </c>
      <c r="D70" s="39">
        <v>45818</v>
      </c>
      <c r="E70" s="25" t="s">
        <v>264</v>
      </c>
      <c r="F70" s="40" t="s">
        <v>266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25">
      <c r="A71" s="62" t="s">
        <v>126</v>
      </c>
      <c r="B71" s="42">
        <v>2025</v>
      </c>
      <c r="C71" s="42">
        <v>2</v>
      </c>
      <c r="D71" s="39">
        <v>45818</v>
      </c>
      <c r="E71" s="25" t="s">
        <v>264</v>
      </c>
      <c r="F71" s="40" t="s">
        <v>267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25">
      <c r="A72" s="62" t="s">
        <v>126</v>
      </c>
      <c r="B72" s="42">
        <v>2025</v>
      </c>
      <c r="C72" s="42">
        <v>2</v>
      </c>
      <c r="D72" s="39">
        <v>45818</v>
      </c>
      <c r="E72" s="25" t="s">
        <v>264</v>
      </c>
      <c r="F72" s="40" t="s">
        <v>268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25">
      <c r="A73" s="62" t="s">
        <v>126</v>
      </c>
      <c r="B73" s="42">
        <v>2025</v>
      </c>
      <c r="C73" s="42">
        <v>2</v>
      </c>
      <c r="D73" s="39">
        <v>45818</v>
      </c>
      <c r="E73" s="25" t="s">
        <v>264</v>
      </c>
      <c r="F73" s="40" t="s">
        <v>269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25">
      <c r="A74" s="62" t="s">
        <v>126</v>
      </c>
      <c r="B74" s="42">
        <v>2025</v>
      </c>
      <c r="C74" s="42">
        <v>3</v>
      </c>
      <c r="D74" s="39">
        <v>45910</v>
      </c>
      <c r="E74" s="25" t="s">
        <v>264</v>
      </c>
      <c r="F74" s="40" t="s">
        <v>265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25">
      <c r="A75" s="62" t="s">
        <v>126</v>
      </c>
      <c r="B75" s="42">
        <v>2025</v>
      </c>
      <c r="C75" s="42">
        <v>3</v>
      </c>
      <c r="D75" s="39">
        <v>45910</v>
      </c>
      <c r="E75" s="25" t="s">
        <v>264</v>
      </c>
      <c r="F75" s="40" t="s">
        <v>266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25">
      <c r="A76" s="62" t="s">
        <v>126</v>
      </c>
      <c r="B76" s="42">
        <v>2025</v>
      </c>
      <c r="C76" s="42">
        <v>3</v>
      </c>
      <c r="D76" s="39">
        <v>45910</v>
      </c>
      <c r="E76" s="25" t="s">
        <v>264</v>
      </c>
      <c r="F76" s="40" t="s">
        <v>267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25">
      <c r="A77" s="62" t="s">
        <v>126</v>
      </c>
      <c r="B77" s="42">
        <v>2025</v>
      </c>
      <c r="C77" s="42">
        <v>3</v>
      </c>
      <c r="D77" s="39">
        <v>45910</v>
      </c>
      <c r="E77" s="25" t="s">
        <v>264</v>
      </c>
      <c r="F77" s="40" t="s">
        <v>268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25">
      <c r="A78" s="62" t="s">
        <v>126</v>
      </c>
      <c r="B78" s="42">
        <v>2025</v>
      </c>
      <c r="C78" s="42">
        <v>3</v>
      </c>
      <c r="D78" s="39">
        <v>45910</v>
      </c>
      <c r="E78" s="25" t="s">
        <v>264</v>
      </c>
      <c r="F78" s="40" t="s">
        <v>269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25">
      <c r="A79" s="62" t="s">
        <v>127</v>
      </c>
      <c r="B79" s="42">
        <v>2025</v>
      </c>
      <c r="C79" s="42">
        <v>1</v>
      </c>
      <c r="D79" s="39">
        <v>45726</v>
      </c>
      <c r="E79" s="25" t="s">
        <v>264</v>
      </c>
      <c r="F79" s="40" t="s">
        <v>265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25">
      <c r="A80" s="62" t="s">
        <v>127</v>
      </c>
      <c r="B80" s="42">
        <v>2025</v>
      </c>
      <c r="C80" s="42">
        <v>1</v>
      </c>
      <c r="D80" s="39">
        <v>45726</v>
      </c>
      <c r="E80" s="25" t="s">
        <v>264</v>
      </c>
      <c r="F80" s="40" t="s">
        <v>266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25">
      <c r="A81" s="62" t="s">
        <v>127</v>
      </c>
      <c r="B81" s="42">
        <v>2025</v>
      </c>
      <c r="C81" s="42">
        <v>1</v>
      </c>
      <c r="D81" s="39">
        <v>45726</v>
      </c>
      <c r="E81" s="25" t="s">
        <v>264</v>
      </c>
      <c r="F81" s="40" t="s">
        <v>267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25">
      <c r="A82" s="62" t="s">
        <v>127</v>
      </c>
      <c r="B82" s="42">
        <v>2025</v>
      </c>
      <c r="C82" s="42">
        <v>1</v>
      </c>
      <c r="D82" s="39">
        <v>45726</v>
      </c>
      <c r="E82" s="25" t="s">
        <v>264</v>
      </c>
      <c r="F82" s="40" t="s">
        <v>268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25">
      <c r="A83" s="62" t="s">
        <v>127</v>
      </c>
      <c r="B83" s="42">
        <v>2025</v>
      </c>
      <c r="C83" s="42">
        <v>1</v>
      </c>
      <c r="D83" s="39">
        <v>45726</v>
      </c>
      <c r="E83" s="25" t="s">
        <v>264</v>
      </c>
      <c r="F83" s="40" t="s">
        <v>269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25">
      <c r="A84" s="62" t="s">
        <v>127</v>
      </c>
      <c r="B84" s="42">
        <v>2025</v>
      </c>
      <c r="C84" s="42">
        <v>2</v>
      </c>
      <c r="D84" s="39">
        <v>45818</v>
      </c>
      <c r="E84" s="25" t="s">
        <v>264</v>
      </c>
      <c r="F84" s="40" t="s">
        <v>265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25">
      <c r="A85" s="62" t="s">
        <v>127</v>
      </c>
      <c r="B85" s="42">
        <v>2025</v>
      </c>
      <c r="C85" s="42">
        <v>2</v>
      </c>
      <c r="D85" s="39">
        <v>45818</v>
      </c>
      <c r="E85" s="25" t="s">
        <v>264</v>
      </c>
      <c r="F85" s="40" t="s">
        <v>266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25">
      <c r="A86" s="62" t="s">
        <v>127</v>
      </c>
      <c r="B86" s="42">
        <v>2025</v>
      </c>
      <c r="C86" s="42">
        <v>2</v>
      </c>
      <c r="D86" s="39">
        <v>45818</v>
      </c>
      <c r="E86" s="25" t="s">
        <v>264</v>
      </c>
      <c r="F86" s="40" t="s">
        <v>267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25">
      <c r="A87" s="62" t="s">
        <v>127</v>
      </c>
      <c r="B87" s="42">
        <v>2025</v>
      </c>
      <c r="C87" s="42">
        <v>2</v>
      </c>
      <c r="D87" s="39">
        <v>45818</v>
      </c>
      <c r="E87" s="25" t="s">
        <v>264</v>
      </c>
      <c r="F87" s="40" t="s">
        <v>268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25">
      <c r="A88" s="62" t="s">
        <v>127</v>
      </c>
      <c r="B88" s="42">
        <v>2025</v>
      </c>
      <c r="C88" s="42">
        <v>2</v>
      </c>
      <c r="D88" s="39">
        <v>45818</v>
      </c>
      <c r="E88" s="25" t="s">
        <v>264</v>
      </c>
      <c r="F88" s="40" t="s">
        <v>269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25">
      <c r="A89" s="62" t="s">
        <v>127</v>
      </c>
      <c r="B89" s="42">
        <v>2025</v>
      </c>
      <c r="C89" s="42">
        <v>3</v>
      </c>
      <c r="D89" s="39">
        <v>45910</v>
      </c>
      <c r="E89" s="25" t="s">
        <v>264</v>
      </c>
      <c r="F89" s="40" t="s">
        <v>265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25">
      <c r="A90" s="62" t="s">
        <v>127</v>
      </c>
      <c r="B90" s="42">
        <v>2025</v>
      </c>
      <c r="C90" s="42">
        <v>3</v>
      </c>
      <c r="D90" s="39">
        <v>45910</v>
      </c>
      <c r="E90" s="25" t="s">
        <v>264</v>
      </c>
      <c r="F90" s="40" t="s">
        <v>266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25">
      <c r="A91" s="62" t="s">
        <v>127</v>
      </c>
      <c r="B91" s="42">
        <v>2025</v>
      </c>
      <c r="C91" s="42">
        <v>3</v>
      </c>
      <c r="D91" s="39">
        <v>45910</v>
      </c>
      <c r="E91" s="25" t="s">
        <v>264</v>
      </c>
      <c r="F91" s="40" t="s">
        <v>267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25">
      <c r="A92" s="62" t="s">
        <v>127</v>
      </c>
      <c r="B92" s="42">
        <v>2025</v>
      </c>
      <c r="C92" s="42">
        <v>3</v>
      </c>
      <c r="D92" s="39">
        <v>45910</v>
      </c>
      <c r="E92" s="25" t="s">
        <v>264</v>
      </c>
      <c r="F92" s="40" t="s">
        <v>268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25">
      <c r="A93" s="62" t="s">
        <v>127</v>
      </c>
      <c r="B93" s="42">
        <v>2025</v>
      </c>
      <c r="C93" s="42">
        <v>3</v>
      </c>
      <c r="D93" s="39">
        <v>45910</v>
      </c>
      <c r="E93" s="25" t="s">
        <v>264</v>
      </c>
      <c r="F93" s="40" t="s">
        <v>269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13" t="s">
        <v>270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21" ht="19.899999999999999" customHeight="1" x14ac:dyDescent="0.25">
      <c r="A2" s="114" t="s">
        <v>271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21" ht="15.75" x14ac:dyDescent="0.25">
      <c r="A3" s="47" t="s">
        <v>272</v>
      </c>
      <c r="B3" s="52">
        <v>2025</v>
      </c>
      <c r="C3" s="47" t="s">
        <v>273</v>
      </c>
      <c r="D3" s="52">
        <v>2025</v>
      </c>
      <c r="F3" s="115" t="s">
        <v>274</v>
      </c>
      <c r="G3" s="107"/>
      <c r="H3" s="107"/>
      <c r="I3" s="107"/>
      <c r="J3" s="107"/>
      <c r="K3" s="107"/>
      <c r="L3" s="107"/>
      <c r="M3" s="107"/>
    </row>
    <row r="4" spans="1:21" ht="15.75" x14ac:dyDescent="0.25">
      <c r="A4" s="47" t="s">
        <v>275</v>
      </c>
      <c r="B4" s="65"/>
      <c r="F4" s="115" t="s">
        <v>276</v>
      </c>
      <c r="G4" s="107"/>
      <c r="H4" s="107"/>
      <c r="I4" s="107"/>
      <c r="J4" s="107"/>
      <c r="K4" s="107"/>
      <c r="L4" s="107"/>
      <c r="M4" s="107"/>
    </row>
    <row r="6" spans="1:21" ht="28.15" customHeight="1" x14ac:dyDescent="0.25">
      <c r="A6" s="17" t="s">
        <v>88</v>
      </c>
      <c r="B6" s="17" t="s">
        <v>166</v>
      </c>
      <c r="C6" s="17" t="s">
        <v>224</v>
      </c>
      <c r="D6" s="17" t="s">
        <v>225</v>
      </c>
      <c r="E6" s="17" t="s">
        <v>226</v>
      </c>
      <c r="F6" s="17" t="s">
        <v>227</v>
      </c>
      <c r="G6" s="17" t="s">
        <v>228</v>
      </c>
      <c r="H6" s="17" t="s">
        <v>106</v>
      </c>
      <c r="I6" s="17" t="s">
        <v>107</v>
      </c>
      <c r="J6" s="17" t="s">
        <v>277</v>
      </c>
      <c r="K6" s="17" t="s">
        <v>230</v>
      </c>
      <c r="L6" s="17" t="s">
        <v>231</v>
      </c>
      <c r="M6" s="17" t="s">
        <v>278</v>
      </c>
    </row>
    <row r="7" spans="1:21" x14ac:dyDescent="0.25">
      <c r="A7" s="58" t="str">
        <f>Analitos!$A$4</f>
        <v>Lactato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0</v>
      </c>
      <c r="D7" s="63" t="str">
        <f t="shared" ref="D7:D38" si="1">IF($C7=0,"",AVERAGEIFS(rValor,rAnalito,$A7,rNivel,$B7,rData,"&gt;="&amp;DATE($B$3,1,1),rData,"&lt;="&amp;DATE($D$3,12,31),rLote,IF($B$4="","*",$B$4),rStatus,"Ativo"))</f>
        <v/>
      </c>
      <c r="E7" s="63" t="str">
        <f t="shared" ref="E7:E38" si="2">IF($C7&lt;2,"",SQRT((SUMPRODUCT((rAnalito=$A7)*(rNivel=$B7)*(YEAR(rData)&gt;=$B$3)*(YEAR(rData)&lt;=$D$3)*(rStatus="Ativo")*IF($B$4="",1,((""&amp;rLote)=(""&amp;$B$4)))*(rValor^2))-$C7*$D7^2)/($C7-1)))</f>
        <v/>
      </c>
      <c r="F7" s="64" t="str">
        <f t="shared" ref="F7:F38" si="3">IF(OR($D7="",$D7=0,$E7=""),"",$E7/$D7*100)</f>
        <v/>
      </c>
      <c r="G7" s="64">
        <f t="shared" ref="G7:G38" si="4">IF($A7="","",IFERROR(INDEX(engETp,MATCH($A7,engEspAnalito,0)),""))</f>
        <v>0</v>
      </c>
      <c r="H7" s="64" t="str">
        <f>IF($A7="","",IFERROR(INDEX(Analitos!$S$4:$S$43,MATCH($A7,Analitos!$A$4:$A$43,0)),""))</f>
        <v/>
      </c>
      <c r="I7" s="64" t="str">
        <f>IF($A7="","",IFERROR(INDEX(Analitos!$T$4:$T$43,MATCH($A7,Analitos!$A$4:$A$43,0)),""))</f>
        <v/>
      </c>
      <c r="J7" s="64" t="str">
        <f t="shared" ref="J7:J38" si="5">IF($A7="","",IFERROR(AVERAGE($P7:$U7),""))</f>
        <v/>
      </c>
      <c r="K7" s="64" t="str">
        <f t="shared" ref="K7:K38" si="6">IF(OR($F7="",$J7=""),"",$F7*1.65+$J7)</f>
        <v/>
      </c>
      <c r="L7" s="20" t="str">
        <f t="shared" ref="L7:L38" si="7">IF(OR($F7="",$F7=0,$G7="",$J7=""),"",($G7-$J7)/$F7)</f>
        <v/>
      </c>
      <c r="M7" s="38" t="str">
        <f t="shared" ref="M7:M38" si="8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8" t="str">
        <f>Analitos!$A$4</f>
        <v>Lactato</v>
      </c>
      <c r="B8" s="38">
        <v>2</v>
      </c>
      <c r="C8" s="38">
        <f t="shared" si="0"/>
        <v>0</v>
      </c>
      <c r="D8" s="63" t="str">
        <f t="shared" si="1"/>
        <v/>
      </c>
      <c r="E8" s="63" t="str">
        <f t="shared" si="2"/>
        <v/>
      </c>
      <c r="F8" s="64" t="str">
        <f t="shared" si="3"/>
        <v/>
      </c>
      <c r="G8" s="64">
        <f t="shared" si="4"/>
        <v>0</v>
      </c>
      <c r="H8" s="64" t="str">
        <f>IF($A8="","",IFERROR(INDEX(Analitos!$S$4:$S$43,MATCH($A8,Analitos!$A$4:$A$43,0)),""))</f>
        <v/>
      </c>
      <c r="I8" s="64" t="str">
        <f>IF($A8="","",IFERROR(INDEX(Analitos!$T$4:$T$43,MATCH($A8,Analitos!$A$4:$A$43,0)),""))</f>
        <v/>
      </c>
      <c r="J8" s="64" t="str">
        <f t="shared" si="5"/>
        <v/>
      </c>
      <c r="K8" s="64" t="str">
        <f t="shared" si="6"/>
        <v/>
      </c>
      <c r="L8" s="20" t="str">
        <f t="shared" si="7"/>
        <v/>
      </c>
      <c r="M8" s="38" t="str">
        <f t="shared" si="8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8" t="str">
        <f>Analitos!$A$5</f>
        <v>Ácido úrico</v>
      </c>
      <c r="B9" s="38">
        <v>1</v>
      </c>
      <c r="C9" s="38">
        <f t="shared" si="0"/>
        <v>0</v>
      </c>
      <c r="D9" s="63" t="str">
        <f t="shared" si="1"/>
        <v/>
      </c>
      <c r="E9" s="63" t="str">
        <f t="shared" si="2"/>
        <v/>
      </c>
      <c r="F9" s="64" t="str">
        <f t="shared" si="3"/>
        <v/>
      </c>
      <c r="G9" s="64">
        <f t="shared" si="4"/>
        <v>17</v>
      </c>
      <c r="H9" s="64">
        <f>IF($A9="","",IFERROR(INDEX(Analitos!$S$4:$S$43,MATCH($A9,Analitos!$A$4:$A$43,0)),""))</f>
        <v>5.666666666666667</v>
      </c>
      <c r="I9" s="64" t="str">
        <f>IF($A9="","",IFERROR(INDEX(Analitos!$T$4:$T$43,MATCH($A9,Analitos!$A$4:$A$43,0)),""))</f>
        <v/>
      </c>
      <c r="J9" s="64">
        <f t="shared" si="5"/>
        <v>1.3732583369387505</v>
      </c>
      <c r="K9" s="64" t="str">
        <f t="shared" si="6"/>
        <v/>
      </c>
      <c r="L9" s="20" t="str">
        <f t="shared" si="7"/>
        <v/>
      </c>
      <c r="M9" s="38" t="str">
        <f t="shared" si="8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8" t="str">
        <f>Analitos!$A$5</f>
        <v>Ácido úrico</v>
      </c>
      <c r="B10" s="38">
        <v>2</v>
      </c>
      <c r="C10" s="38">
        <f t="shared" si="0"/>
        <v>0</v>
      </c>
      <c r="D10" s="63" t="str">
        <f t="shared" si="1"/>
        <v/>
      </c>
      <c r="E10" s="63" t="str">
        <f t="shared" si="2"/>
        <v/>
      </c>
      <c r="F10" s="64" t="str">
        <f t="shared" si="3"/>
        <v/>
      </c>
      <c r="G10" s="64">
        <f t="shared" si="4"/>
        <v>17</v>
      </c>
      <c r="H10" s="64">
        <f>IF($A10="","",IFERROR(INDEX(Analitos!$S$4:$S$43,MATCH($A10,Analitos!$A$4:$A$43,0)),""))</f>
        <v>5.666666666666667</v>
      </c>
      <c r="I10" s="64" t="str">
        <f>IF($A10="","",IFERROR(INDEX(Analitos!$T$4:$T$43,MATCH($A10,Analitos!$A$4:$A$43,0)),""))</f>
        <v/>
      </c>
      <c r="J10" s="64">
        <f t="shared" si="5"/>
        <v>1.3732583369387505</v>
      </c>
      <c r="K10" s="64" t="str">
        <f t="shared" si="6"/>
        <v/>
      </c>
      <c r="L10" s="20" t="str">
        <f t="shared" si="7"/>
        <v/>
      </c>
      <c r="M10" s="38" t="str">
        <f t="shared" si="8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8" t="str">
        <f>Analitos!$A$6</f>
        <v>Albumina</v>
      </c>
      <c r="B11" s="38">
        <v>1</v>
      </c>
      <c r="C11" s="38">
        <f t="shared" si="0"/>
        <v>0</v>
      </c>
      <c r="D11" s="63" t="str">
        <f t="shared" si="1"/>
        <v/>
      </c>
      <c r="E11" s="63" t="str">
        <f t="shared" si="2"/>
        <v/>
      </c>
      <c r="F11" s="64" t="str">
        <f t="shared" si="3"/>
        <v/>
      </c>
      <c r="G11" s="64">
        <f t="shared" si="4"/>
        <v>10</v>
      </c>
      <c r="H11" s="64">
        <f>IF($A11="","",IFERROR(INDEX(Analitos!$S$4:$S$43,MATCH($A11,Analitos!$A$4:$A$43,0)),""))</f>
        <v>3.3333333333333335</v>
      </c>
      <c r="I11" s="64" t="str">
        <f>IF($A11="","",IFERROR(INDEX(Analitos!$T$4:$T$43,MATCH($A11,Analitos!$A$4:$A$43,0)),""))</f>
        <v/>
      </c>
      <c r="J11" s="64" t="str">
        <f t="shared" si="5"/>
        <v/>
      </c>
      <c r="K11" s="64" t="str">
        <f t="shared" si="6"/>
        <v/>
      </c>
      <c r="L11" s="20" t="str">
        <f t="shared" si="7"/>
        <v/>
      </c>
      <c r="M11" s="38" t="str">
        <f t="shared" si="8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8" t="str">
        <f>Analitos!$A$6</f>
        <v>Albumina</v>
      </c>
      <c r="B12" s="38">
        <v>2</v>
      </c>
      <c r="C12" s="38">
        <f t="shared" si="0"/>
        <v>0</v>
      </c>
      <c r="D12" s="63" t="str">
        <f t="shared" si="1"/>
        <v/>
      </c>
      <c r="E12" s="63" t="str">
        <f t="shared" si="2"/>
        <v/>
      </c>
      <c r="F12" s="64" t="str">
        <f t="shared" si="3"/>
        <v/>
      </c>
      <c r="G12" s="64">
        <f t="shared" si="4"/>
        <v>10</v>
      </c>
      <c r="H12" s="64">
        <f>IF($A12="","",IFERROR(INDEX(Analitos!$S$4:$S$43,MATCH($A12,Analitos!$A$4:$A$43,0)),""))</f>
        <v>3.3333333333333335</v>
      </c>
      <c r="I12" s="64" t="str">
        <f>IF($A12="","",IFERROR(INDEX(Analitos!$T$4:$T$43,MATCH($A12,Analitos!$A$4:$A$43,0)),""))</f>
        <v/>
      </c>
      <c r="J12" s="64" t="str">
        <f t="shared" si="5"/>
        <v/>
      </c>
      <c r="K12" s="64" t="str">
        <f t="shared" si="6"/>
        <v/>
      </c>
      <c r="L12" s="20" t="str">
        <f t="shared" si="7"/>
        <v/>
      </c>
      <c r="M12" s="38" t="str">
        <f t="shared" si="8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8" t="str">
        <f>Analitos!$A$7</f>
        <v>Bilirrubina direta</v>
      </c>
      <c r="B13" s="38">
        <v>1</v>
      </c>
      <c r="C13" s="38">
        <f t="shared" si="0"/>
        <v>0</v>
      </c>
      <c r="D13" s="63" t="str">
        <f t="shared" si="1"/>
        <v/>
      </c>
      <c r="E13" s="63" t="str">
        <f t="shared" si="2"/>
        <v/>
      </c>
      <c r="F13" s="64" t="str">
        <f t="shared" si="3"/>
        <v/>
      </c>
      <c r="G13" s="64">
        <f t="shared" si="4"/>
        <v>0</v>
      </c>
      <c r="H13" s="64" t="str">
        <f>IF($A13="","",IFERROR(INDEX(Analitos!$S$4:$S$43,MATCH($A13,Analitos!$A$4:$A$43,0)),""))</f>
        <v/>
      </c>
      <c r="I13" s="64" t="str">
        <f>IF($A13="","",IFERROR(INDEX(Analitos!$T$4:$T$43,MATCH($A13,Analitos!$A$4:$A$43,0)),""))</f>
        <v/>
      </c>
      <c r="J13" s="64" t="str">
        <f t="shared" si="5"/>
        <v/>
      </c>
      <c r="K13" s="64" t="str">
        <f t="shared" si="6"/>
        <v/>
      </c>
      <c r="L13" s="20" t="str">
        <f t="shared" si="7"/>
        <v/>
      </c>
      <c r="M13" s="38" t="str">
        <f t="shared" si="8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8" t="str">
        <f>Analitos!$A$7</f>
        <v>Bilirrubina direta</v>
      </c>
      <c r="B14" s="38">
        <v>2</v>
      </c>
      <c r="C14" s="38">
        <f t="shared" si="0"/>
        <v>0</v>
      </c>
      <c r="D14" s="63" t="str">
        <f t="shared" si="1"/>
        <v/>
      </c>
      <c r="E14" s="63" t="str">
        <f t="shared" si="2"/>
        <v/>
      </c>
      <c r="F14" s="64" t="str">
        <f t="shared" si="3"/>
        <v/>
      </c>
      <c r="G14" s="64">
        <f t="shared" si="4"/>
        <v>0</v>
      </c>
      <c r="H14" s="64" t="str">
        <f>IF($A14="","",IFERROR(INDEX(Analitos!$S$4:$S$43,MATCH($A14,Analitos!$A$4:$A$43,0)),""))</f>
        <v/>
      </c>
      <c r="I14" s="64" t="str">
        <f>IF($A14="","",IFERROR(INDEX(Analitos!$T$4:$T$43,MATCH($A14,Analitos!$A$4:$A$43,0)),""))</f>
        <v/>
      </c>
      <c r="J14" s="64" t="str">
        <f t="shared" si="5"/>
        <v/>
      </c>
      <c r="K14" s="64" t="str">
        <f t="shared" si="6"/>
        <v/>
      </c>
      <c r="L14" s="20" t="str">
        <f t="shared" si="7"/>
        <v/>
      </c>
      <c r="M14" s="38" t="str">
        <f t="shared" si="8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8" t="str">
        <f>Analitos!$A$8</f>
        <v>Bilirrubina total</v>
      </c>
      <c r="B15" s="38">
        <v>1</v>
      </c>
      <c r="C15" s="38">
        <f t="shared" si="0"/>
        <v>0</v>
      </c>
      <c r="D15" s="63" t="str">
        <f t="shared" si="1"/>
        <v/>
      </c>
      <c r="E15" s="63" t="str">
        <f t="shared" si="2"/>
        <v/>
      </c>
      <c r="F15" s="64" t="str">
        <f t="shared" si="3"/>
        <v/>
      </c>
      <c r="G15" s="64">
        <f t="shared" si="4"/>
        <v>20</v>
      </c>
      <c r="H15" s="64">
        <f>IF($A15="","",IFERROR(INDEX(Analitos!$S$4:$S$43,MATCH($A15,Analitos!$A$4:$A$43,0)),""))</f>
        <v>6.666666666666667</v>
      </c>
      <c r="I15" s="64" t="str">
        <f>IF($A15="","",IFERROR(INDEX(Analitos!$T$4:$T$43,MATCH($A15,Analitos!$A$4:$A$43,0)),""))</f>
        <v/>
      </c>
      <c r="J15" s="64" t="str">
        <f t="shared" si="5"/>
        <v/>
      </c>
      <c r="K15" s="64" t="str">
        <f t="shared" si="6"/>
        <v/>
      </c>
      <c r="L15" s="20" t="str">
        <f t="shared" si="7"/>
        <v/>
      </c>
      <c r="M15" s="38" t="str">
        <f t="shared" si="8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8" t="str">
        <f>Analitos!$A$8</f>
        <v>Bilirrubina total</v>
      </c>
      <c r="B16" s="38">
        <v>2</v>
      </c>
      <c r="C16" s="38">
        <f t="shared" si="0"/>
        <v>0</v>
      </c>
      <c r="D16" s="63" t="str">
        <f t="shared" si="1"/>
        <v/>
      </c>
      <c r="E16" s="63" t="str">
        <f t="shared" si="2"/>
        <v/>
      </c>
      <c r="F16" s="64" t="str">
        <f t="shared" si="3"/>
        <v/>
      </c>
      <c r="G16" s="64">
        <f t="shared" si="4"/>
        <v>20</v>
      </c>
      <c r="H16" s="64">
        <f>IF($A16="","",IFERROR(INDEX(Analitos!$S$4:$S$43,MATCH($A16,Analitos!$A$4:$A$43,0)),""))</f>
        <v>6.666666666666667</v>
      </c>
      <c r="I16" s="64" t="str">
        <f>IF($A16="","",IFERROR(INDEX(Analitos!$T$4:$T$43,MATCH($A16,Analitos!$A$4:$A$43,0)),""))</f>
        <v/>
      </c>
      <c r="J16" s="64" t="str">
        <f t="shared" si="5"/>
        <v/>
      </c>
      <c r="K16" s="64" t="str">
        <f t="shared" si="6"/>
        <v/>
      </c>
      <c r="L16" s="20" t="str">
        <f t="shared" si="7"/>
        <v/>
      </c>
      <c r="M16" s="38" t="str">
        <f t="shared" si="8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8" t="str">
        <f>Analitos!$A$9</f>
        <v>Cálcio</v>
      </c>
      <c r="B17" s="38">
        <v>1</v>
      </c>
      <c r="C17" s="38">
        <f t="shared" si="0"/>
        <v>0</v>
      </c>
      <c r="D17" s="63" t="str">
        <f t="shared" si="1"/>
        <v/>
      </c>
      <c r="E17" s="63" t="str">
        <f t="shared" si="2"/>
        <v/>
      </c>
      <c r="F17" s="64" t="str">
        <f t="shared" si="3"/>
        <v/>
      </c>
      <c r="G17" s="64">
        <f t="shared" si="4"/>
        <v>10</v>
      </c>
      <c r="H17" s="64">
        <f>IF($A17="","",IFERROR(INDEX(Analitos!$S$4:$S$43,MATCH($A17,Analitos!$A$4:$A$43,0)),""))</f>
        <v>3.3333333333333335</v>
      </c>
      <c r="I17" s="64" t="str">
        <f>IF($A17="","",IFERROR(INDEX(Analitos!$T$4:$T$43,MATCH($A17,Analitos!$A$4:$A$43,0)),""))</f>
        <v/>
      </c>
      <c r="J17" s="64" t="str">
        <f t="shared" si="5"/>
        <v/>
      </c>
      <c r="K17" s="64" t="str">
        <f t="shared" si="6"/>
        <v/>
      </c>
      <c r="L17" s="20" t="str">
        <f t="shared" si="7"/>
        <v/>
      </c>
      <c r="M17" s="38" t="str">
        <f t="shared" si="8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8" t="str">
        <f>Analitos!$A$9</f>
        <v>Cálcio</v>
      </c>
      <c r="B18" s="38">
        <v>2</v>
      </c>
      <c r="C18" s="38">
        <f t="shared" si="0"/>
        <v>0</v>
      </c>
      <c r="D18" s="63" t="str">
        <f t="shared" si="1"/>
        <v/>
      </c>
      <c r="E18" s="63" t="str">
        <f t="shared" si="2"/>
        <v/>
      </c>
      <c r="F18" s="64" t="str">
        <f t="shared" si="3"/>
        <v/>
      </c>
      <c r="G18" s="64">
        <f t="shared" si="4"/>
        <v>10</v>
      </c>
      <c r="H18" s="64">
        <f>IF($A18="","",IFERROR(INDEX(Analitos!$S$4:$S$43,MATCH($A18,Analitos!$A$4:$A$43,0)),""))</f>
        <v>3.3333333333333335</v>
      </c>
      <c r="I18" s="64" t="str">
        <f>IF($A18="","",IFERROR(INDEX(Analitos!$T$4:$T$43,MATCH($A18,Analitos!$A$4:$A$43,0)),""))</f>
        <v/>
      </c>
      <c r="J18" s="64" t="str">
        <f t="shared" si="5"/>
        <v/>
      </c>
      <c r="K18" s="64" t="str">
        <f t="shared" si="6"/>
        <v/>
      </c>
      <c r="L18" s="20" t="str">
        <f t="shared" si="7"/>
        <v/>
      </c>
      <c r="M18" s="38" t="str">
        <f t="shared" si="8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8" t="str">
        <f>Analitos!$A$10</f>
        <v>Capacidade de fixação do ferro</v>
      </c>
      <c r="B19" s="38">
        <v>1</v>
      </c>
      <c r="C19" s="38">
        <f t="shared" si="0"/>
        <v>0</v>
      </c>
      <c r="D19" s="63" t="str">
        <f t="shared" si="1"/>
        <v/>
      </c>
      <c r="E19" s="63" t="str">
        <f t="shared" si="2"/>
        <v/>
      </c>
      <c r="F19" s="64" t="str">
        <f t="shared" si="3"/>
        <v/>
      </c>
      <c r="G19" s="64">
        <f t="shared" si="4"/>
        <v>0</v>
      </c>
      <c r="H19" s="64" t="str">
        <f>IF($A19="","",IFERROR(INDEX(Analitos!$S$4:$S$43,MATCH($A19,Analitos!$A$4:$A$43,0)),""))</f>
        <v/>
      </c>
      <c r="I19" s="64" t="str">
        <f>IF($A19="","",IFERROR(INDEX(Analitos!$T$4:$T$43,MATCH($A19,Analitos!$A$4:$A$43,0)),""))</f>
        <v/>
      </c>
      <c r="J19" s="64" t="str">
        <f t="shared" si="5"/>
        <v/>
      </c>
      <c r="K19" s="64" t="str">
        <f t="shared" si="6"/>
        <v/>
      </c>
      <c r="L19" s="20" t="str">
        <f t="shared" si="7"/>
        <v/>
      </c>
      <c r="M19" s="38" t="str">
        <f t="shared" si="8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8" t="str">
        <f>Analitos!$A$10</f>
        <v>Capacidade de fixação do ferro</v>
      </c>
      <c r="B20" s="38">
        <v>2</v>
      </c>
      <c r="C20" s="38">
        <f t="shared" si="0"/>
        <v>0</v>
      </c>
      <c r="D20" s="63" t="str">
        <f t="shared" si="1"/>
        <v/>
      </c>
      <c r="E20" s="63" t="str">
        <f t="shared" si="2"/>
        <v/>
      </c>
      <c r="F20" s="64" t="str">
        <f t="shared" si="3"/>
        <v/>
      </c>
      <c r="G20" s="64">
        <f t="shared" si="4"/>
        <v>0</v>
      </c>
      <c r="H20" s="64" t="str">
        <f>IF($A20="","",IFERROR(INDEX(Analitos!$S$4:$S$43,MATCH($A20,Analitos!$A$4:$A$43,0)),""))</f>
        <v/>
      </c>
      <c r="I20" s="64" t="str">
        <f>IF($A20="","",IFERROR(INDEX(Analitos!$T$4:$T$43,MATCH($A20,Analitos!$A$4:$A$43,0)),""))</f>
        <v/>
      </c>
      <c r="J20" s="64" t="str">
        <f t="shared" si="5"/>
        <v/>
      </c>
      <c r="K20" s="64" t="str">
        <f t="shared" si="6"/>
        <v/>
      </c>
      <c r="L20" s="20" t="str">
        <f t="shared" si="7"/>
        <v/>
      </c>
      <c r="M20" s="38" t="str">
        <f t="shared" si="8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8" t="str">
        <f>Analitos!$A$11</f>
        <v>Colesterol total</v>
      </c>
      <c r="B21" s="38">
        <v>1</v>
      </c>
      <c r="C21" s="38">
        <f t="shared" si="0"/>
        <v>0</v>
      </c>
      <c r="D21" s="63" t="str">
        <f t="shared" si="1"/>
        <v/>
      </c>
      <c r="E21" s="63" t="str">
        <f t="shared" si="2"/>
        <v/>
      </c>
      <c r="F21" s="64" t="str">
        <f t="shared" si="3"/>
        <v/>
      </c>
      <c r="G21" s="64">
        <f t="shared" si="4"/>
        <v>10</v>
      </c>
      <c r="H21" s="64">
        <f>IF($A21="","",IFERROR(INDEX(Analitos!$S$4:$S$43,MATCH($A21,Analitos!$A$4:$A$43,0)),""))</f>
        <v>3.3333333333333335</v>
      </c>
      <c r="I21" s="64" t="str">
        <f>IF($A21="","",IFERROR(INDEX(Analitos!$T$4:$T$43,MATCH($A21,Analitos!$A$4:$A$43,0)),""))</f>
        <v/>
      </c>
      <c r="J21" s="64">
        <f t="shared" si="5"/>
        <v>1.1359605151218279</v>
      </c>
      <c r="K21" s="64" t="str">
        <f t="shared" si="6"/>
        <v/>
      </c>
      <c r="L21" s="20" t="str">
        <f t="shared" si="7"/>
        <v/>
      </c>
      <c r="M21" s="38" t="str">
        <f t="shared" si="8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8" t="str">
        <f>Analitos!$A$11</f>
        <v>Colesterol total</v>
      </c>
      <c r="B22" s="38">
        <v>2</v>
      </c>
      <c r="C22" s="38">
        <f t="shared" si="0"/>
        <v>0</v>
      </c>
      <c r="D22" s="63" t="str">
        <f t="shared" si="1"/>
        <v/>
      </c>
      <c r="E22" s="63" t="str">
        <f t="shared" si="2"/>
        <v/>
      </c>
      <c r="F22" s="64" t="str">
        <f t="shared" si="3"/>
        <v/>
      </c>
      <c r="G22" s="64">
        <f t="shared" si="4"/>
        <v>10</v>
      </c>
      <c r="H22" s="64">
        <f>IF($A22="","",IFERROR(INDEX(Analitos!$S$4:$S$43,MATCH($A22,Analitos!$A$4:$A$43,0)),""))</f>
        <v>3.3333333333333335</v>
      </c>
      <c r="I22" s="64" t="str">
        <f>IF($A22="","",IFERROR(INDEX(Analitos!$T$4:$T$43,MATCH($A22,Analitos!$A$4:$A$43,0)),""))</f>
        <v/>
      </c>
      <c r="J22" s="64">
        <f t="shared" si="5"/>
        <v>1.1359605151218279</v>
      </c>
      <c r="K22" s="64" t="str">
        <f t="shared" si="6"/>
        <v/>
      </c>
      <c r="L22" s="20" t="str">
        <f t="shared" si="7"/>
        <v/>
      </c>
      <c r="M22" s="38" t="str">
        <f t="shared" si="8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8" t="str">
        <f>Analitos!$A$12</f>
        <v>HDL colesterol</v>
      </c>
      <c r="B23" s="38">
        <v>1</v>
      </c>
      <c r="C23" s="38">
        <f t="shared" si="0"/>
        <v>0</v>
      </c>
      <c r="D23" s="63" t="str">
        <f t="shared" si="1"/>
        <v/>
      </c>
      <c r="E23" s="63" t="str">
        <f t="shared" si="2"/>
        <v/>
      </c>
      <c r="F23" s="64" t="str">
        <f t="shared" si="3"/>
        <v/>
      </c>
      <c r="G23" s="64">
        <f t="shared" si="4"/>
        <v>30</v>
      </c>
      <c r="H23" s="64">
        <f>IF($A23="","",IFERROR(INDEX(Analitos!$S$4:$S$43,MATCH($A23,Analitos!$A$4:$A$43,0)),""))</f>
        <v>10</v>
      </c>
      <c r="I23" s="64" t="str">
        <f>IF($A23="","",IFERROR(INDEX(Analitos!$T$4:$T$43,MATCH($A23,Analitos!$A$4:$A$43,0)),""))</f>
        <v/>
      </c>
      <c r="J23" s="64">
        <f t="shared" si="5"/>
        <v>0.69349629785826805</v>
      </c>
      <c r="K23" s="64" t="str">
        <f t="shared" si="6"/>
        <v/>
      </c>
      <c r="L23" s="20" t="str">
        <f t="shared" si="7"/>
        <v/>
      </c>
      <c r="M23" s="38" t="str">
        <f t="shared" si="8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8" t="str">
        <f>Analitos!$A$12</f>
        <v>HDL colesterol</v>
      </c>
      <c r="B24" s="38">
        <v>2</v>
      </c>
      <c r="C24" s="38">
        <f t="shared" si="0"/>
        <v>0</v>
      </c>
      <c r="D24" s="63" t="str">
        <f t="shared" si="1"/>
        <v/>
      </c>
      <c r="E24" s="63" t="str">
        <f t="shared" si="2"/>
        <v/>
      </c>
      <c r="F24" s="64" t="str">
        <f t="shared" si="3"/>
        <v/>
      </c>
      <c r="G24" s="64">
        <f t="shared" si="4"/>
        <v>30</v>
      </c>
      <c r="H24" s="64">
        <f>IF($A24="","",IFERROR(INDEX(Analitos!$S$4:$S$43,MATCH($A24,Analitos!$A$4:$A$43,0)),""))</f>
        <v>10</v>
      </c>
      <c r="I24" s="64" t="str">
        <f>IF($A24="","",IFERROR(INDEX(Analitos!$T$4:$T$43,MATCH($A24,Analitos!$A$4:$A$43,0)),""))</f>
        <v/>
      </c>
      <c r="J24" s="64">
        <f t="shared" si="5"/>
        <v>0.69349629785826805</v>
      </c>
      <c r="K24" s="64" t="str">
        <f t="shared" si="6"/>
        <v/>
      </c>
      <c r="L24" s="20" t="str">
        <f t="shared" si="7"/>
        <v/>
      </c>
      <c r="M24" s="38" t="str">
        <f t="shared" si="8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8" t="str">
        <f>Analitos!$A$13</f>
        <v>Creatinina</v>
      </c>
      <c r="B25" s="38">
        <v>1</v>
      </c>
      <c r="C25" s="38">
        <f t="shared" si="0"/>
        <v>0</v>
      </c>
      <c r="D25" s="63" t="str">
        <f t="shared" si="1"/>
        <v/>
      </c>
      <c r="E25" s="63" t="str">
        <f t="shared" si="2"/>
        <v/>
      </c>
      <c r="F25" s="64" t="str">
        <f t="shared" si="3"/>
        <v/>
      </c>
      <c r="G25" s="64">
        <f t="shared" si="4"/>
        <v>15</v>
      </c>
      <c r="H25" s="64">
        <f>IF($A25="","",IFERROR(INDEX(Analitos!$S$4:$S$43,MATCH($A25,Analitos!$A$4:$A$43,0)),""))</f>
        <v>5</v>
      </c>
      <c r="I25" s="64" t="str">
        <f>IF($A25="","",IFERROR(INDEX(Analitos!$T$4:$T$43,MATCH($A25,Analitos!$A$4:$A$43,0)),""))</f>
        <v/>
      </c>
      <c r="J25" s="64">
        <f t="shared" si="5"/>
        <v>0.82015762336952569</v>
      </c>
      <c r="K25" s="64" t="str">
        <f t="shared" si="6"/>
        <v/>
      </c>
      <c r="L25" s="20" t="str">
        <f t="shared" si="7"/>
        <v/>
      </c>
      <c r="M25" s="38" t="str">
        <f t="shared" si="8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8" t="str">
        <f>Analitos!$A$13</f>
        <v>Creatinina</v>
      </c>
      <c r="B26" s="38">
        <v>2</v>
      </c>
      <c r="C26" s="38">
        <f t="shared" si="0"/>
        <v>0</v>
      </c>
      <c r="D26" s="63" t="str">
        <f t="shared" si="1"/>
        <v/>
      </c>
      <c r="E26" s="63" t="str">
        <f t="shared" si="2"/>
        <v/>
      </c>
      <c r="F26" s="64" t="str">
        <f t="shared" si="3"/>
        <v/>
      </c>
      <c r="G26" s="64">
        <f t="shared" si="4"/>
        <v>15</v>
      </c>
      <c r="H26" s="64">
        <f>IF($A26="","",IFERROR(INDEX(Analitos!$S$4:$S$43,MATCH($A26,Analitos!$A$4:$A$43,0)),""))</f>
        <v>5</v>
      </c>
      <c r="I26" s="64" t="str">
        <f>IF($A26="","",IFERROR(INDEX(Analitos!$T$4:$T$43,MATCH($A26,Analitos!$A$4:$A$43,0)),""))</f>
        <v/>
      </c>
      <c r="J26" s="64">
        <f t="shared" si="5"/>
        <v>0.82015762336952569</v>
      </c>
      <c r="K26" s="64" t="str">
        <f t="shared" si="6"/>
        <v/>
      </c>
      <c r="L26" s="20" t="str">
        <f t="shared" si="7"/>
        <v/>
      </c>
      <c r="M26" s="38" t="str">
        <f t="shared" si="8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8" t="str">
        <f>Analitos!$A$14</f>
        <v>Ferro</v>
      </c>
      <c r="B27" s="38">
        <v>1</v>
      </c>
      <c r="C27" s="38">
        <f t="shared" si="0"/>
        <v>0</v>
      </c>
      <c r="D27" s="63" t="str">
        <f t="shared" si="1"/>
        <v/>
      </c>
      <c r="E27" s="63" t="str">
        <f t="shared" si="2"/>
        <v/>
      </c>
      <c r="F27" s="64" t="str">
        <f t="shared" si="3"/>
        <v/>
      </c>
      <c r="G27" s="64">
        <f t="shared" si="4"/>
        <v>0</v>
      </c>
      <c r="H27" s="64" t="str">
        <f>IF($A27="","",IFERROR(INDEX(Analitos!$S$4:$S$43,MATCH($A27,Analitos!$A$4:$A$43,0)),""))</f>
        <v/>
      </c>
      <c r="I27" s="64" t="str">
        <f>IF($A27="","",IFERROR(INDEX(Analitos!$T$4:$T$43,MATCH($A27,Analitos!$A$4:$A$43,0)),""))</f>
        <v/>
      </c>
      <c r="J27" s="64" t="str">
        <f t="shared" si="5"/>
        <v/>
      </c>
      <c r="K27" s="64" t="str">
        <f t="shared" si="6"/>
        <v/>
      </c>
      <c r="L27" s="20" t="str">
        <f t="shared" si="7"/>
        <v/>
      </c>
      <c r="M27" s="38" t="str">
        <f t="shared" si="8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8" t="str">
        <f>Analitos!$A$14</f>
        <v>Ferro</v>
      </c>
      <c r="B28" s="38">
        <v>2</v>
      </c>
      <c r="C28" s="38">
        <f t="shared" si="0"/>
        <v>0</v>
      </c>
      <c r="D28" s="63" t="str">
        <f t="shared" si="1"/>
        <v/>
      </c>
      <c r="E28" s="63" t="str">
        <f t="shared" si="2"/>
        <v/>
      </c>
      <c r="F28" s="64" t="str">
        <f t="shared" si="3"/>
        <v/>
      </c>
      <c r="G28" s="64">
        <f t="shared" si="4"/>
        <v>0</v>
      </c>
      <c r="H28" s="64" t="str">
        <f>IF($A28="","",IFERROR(INDEX(Analitos!$S$4:$S$43,MATCH($A28,Analitos!$A$4:$A$43,0)),""))</f>
        <v/>
      </c>
      <c r="I28" s="64" t="str">
        <f>IF($A28="","",IFERROR(INDEX(Analitos!$T$4:$T$43,MATCH($A28,Analitos!$A$4:$A$43,0)),""))</f>
        <v/>
      </c>
      <c r="J28" s="64" t="str">
        <f t="shared" si="5"/>
        <v/>
      </c>
      <c r="K28" s="64" t="str">
        <f t="shared" si="6"/>
        <v/>
      </c>
      <c r="L28" s="20" t="str">
        <f t="shared" si="7"/>
        <v/>
      </c>
      <c r="M28" s="38" t="str">
        <f t="shared" si="8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8" t="str">
        <f>Analitos!$A$15</f>
        <v>Fósforo</v>
      </c>
      <c r="B29" s="38">
        <v>1</v>
      </c>
      <c r="C29" s="38">
        <f t="shared" si="0"/>
        <v>0</v>
      </c>
      <c r="D29" s="63" t="str">
        <f t="shared" si="1"/>
        <v/>
      </c>
      <c r="E29" s="63" t="str">
        <f t="shared" si="2"/>
        <v/>
      </c>
      <c r="F29" s="64" t="str">
        <f t="shared" si="3"/>
        <v/>
      </c>
      <c r="G29" s="64">
        <f t="shared" si="4"/>
        <v>11</v>
      </c>
      <c r="H29" s="64">
        <f>IF($A29="","",IFERROR(INDEX(Analitos!$S$4:$S$43,MATCH($A29,Analitos!$A$4:$A$43,0)),""))</f>
        <v>3.6666666666666665</v>
      </c>
      <c r="I29" s="64" t="str">
        <f>IF($A29="","",IFERROR(INDEX(Analitos!$T$4:$T$43,MATCH($A29,Analitos!$A$4:$A$43,0)),""))</f>
        <v/>
      </c>
      <c r="J29" s="64" t="str">
        <f t="shared" si="5"/>
        <v/>
      </c>
      <c r="K29" s="64" t="str">
        <f t="shared" si="6"/>
        <v/>
      </c>
      <c r="L29" s="20" t="str">
        <f t="shared" si="7"/>
        <v/>
      </c>
      <c r="M29" s="38" t="str">
        <f t="shared" si="8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8" t="str">
        <f>Analitos!$A$15</f>
        <v>Fósforo</v>
      </c>
      <c r="B30" s="38">
        <v>2</v>
      </c>
      <c r="C30" s="38">
        <f t="shared" si="0"/>
        <v>0</v>
      </c>
      <c r="D30" s="63" t="str">
        <f t="shared" si="1"/>
        <v/>
      </c>
      <c r="E30" s="63" t="str">
        <f t="shared" si="2"/>
        <v/>
      </c>
      <c r="F30" s="64" t="str">
        <f t="shared" si="3"/>
        <v/>
      </c>
      <c r="G30" s="64">
        <f t="shared" si="4"/>
        <v>11</v>
      </c>
      <c r="H30" s="64">
        <f>IF($A30="","",IFERROR(INDEX(Analitos!$S$4:$S$43,MATCH($A30,Analitos!$A$4:$A$43,0)),""))</f>
        <v>3.6666666666666665</v>
      </c>
      <c r="I30" s="64" t="str">
        <f>IF($A30="","",IFERROR(INDEX(Analitos!$T$4:$T$43,MATCH($A30,Analitos!$A$4:$A$43,0)),""))</f>
        <v/>
      </c>
      <c r="J30" s="64" t="str">
        <f t="shared" si="5"/>
        <v/>
      </c>
      <c r="K30" s="64" t="str">
        <f t="shared" si="6"/>
        <v/>
      </c>
      <c r="L30" s="20" t="str">
        <f t="shared" si="7"/>
        <v/>
      </c>
      <c r="M30" s="38" t="str">
        <f t="shared" si="8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8" t="str">
        <f>Analitos!$A$16</f>
        <v>Glicose</v>
      </c>
      <c r="B31" s="38">
        <v>1</v>
      </c>
      <c r="C31" s="38">
        <f t="shared" si="0"/>
        <v>0</v>
      </c>
      <c r="D31" s="63" t="str">
        <f t="shared" si="1"/>
        <v/>
      </c>
      <c r="E31" s="63" t="str">
        <f t="shared" si="2"/>
        <v/>
      </c>
      <c r="F31" s="64" t="str">
        <f t="shared" si="3"/>
        <v/>
      </c>
      <c r="G31" s="64">
        <f t="shared" si="4"/>
        <v>10</v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>
        <f t="shared" si="5"/>
        <v>0.95263737213302113</v>
      </c>
      <c r="K31" s="64" t="str">
        <f t="shared" si="6"/>
        <v/>
      </c>
      <c r="L31" s="20" t="str">
        <f t="shared" si="7"/>
        <v/>
      </c>
      <c r="M31" s="38" t="str">
        <f t="shared" si="8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8" t="str">
        <f>Analitos!$A$16</f>
        <v>Glicose</v>
      </c>
      <c r="B32" s="38">
        <v>2</v>
      </c>
      <c r="C32" s="38">
        <f t="shared" si="0"/>
        <v>0</v>
      </c>
      <c r="D32" s="63" t="str">
        <f t="shared" si="1"/>
        <v/>
      </c>
      <c r="E32" s="63" t="str">
        <f t="shared" si="2"/>
        <v/>
      </c>
      <c r="F32" s="64" t="str">
        <f t="shared" si="3"/>
        <v/>
      </c>
      <c r="G32" s="64">
        <f t="shared" si="4"/>
        <v>10</v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>
        <f t="shared" si="5"/>
        <v>0.95263737213302113</v>
      </c>
      <c r="K32" s="64" t="str">
        <f t="shared" si="6"/>
        <v/>
      </c>
      <c r="L32" s="20" t="str">
        <f t="shared" si="7"/>
        <v/>
      </c>
      <c r="M32" s="38" t="str">
        <f t="shared" si="8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8" t="str">
        <f>Analitos!$A$17</f>
        <v>Hemoglobina glicada</v>
      </c>
      <c r="B33" s="38">
        <v>1</v>
      </c>
      <c r="C33" s="38">
        <f t="shared" si="0"/>
        <v>0</v>
      </c>
      <c r="D33" s="63" t="str">
        <f t="shared" si="1"/>
        <v/>
      </c>
      <c r="E33" s="63" t="str">
        <f t="shared" si="2"/>
        <v/>
      </c>
      <c r="F33" s="64" t="str">
        <f t="shared" si="3"/>
        <v/>
      </c>
      <c r="G33" s="64">
        <f t="shared" si="4"/>
        <v>0</v>
      </c>
      <c r="H33" s="64" t="str">
        <f>IF($A33="","",IFERROR(INDEX(Analitos!$S$4:$S$43,MATCH($A33,Analitos!$A$4:$A$43,0)),""))</f>
        <v/>
      </c>
      <c r="I33" s="64" t="str">
        <f>IF($A33="","",IFERROR(INDEX(Analitos!$T$4:$T$43,MATCH($A33,Analitos!$A$4:$A$43,0)),""))</f>
        <v/>
      </c>
      <c r="J33" s="64" t="str">
        <f t="shared" si="5"/>
        <v/>
      </c>
      <c r="K33" s="64" t="str">
        <f t="shared" si="6"/>
        <v/>
      </c>
      <c r="L33" s="20" t="str">
        <f t="shared" si="7"/>
        <v/>
      </c>
      <c r="M33" s="38" t="str">
        <f t="shared" si="8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8" t="str">
        <f>Analitos!$A$17</f>
        <v>Hemoglobina glicada</v>
      </c>
      <c r="B34" s="38">
        <v>2</v>
      </c>
      <c r="C34" s="38">
        <f t="shared" si="0"/>
        <v>0</v>
      </c>
      <c r="D34" s="63" t="str">
        <f t="shared" si="1"/>
        <v/>
      </c>
      <c r="E34" s="63" t="str">
        <f t="shared" si="2"/>
        <v/>
      </c>
      <c r="F34" s="64" t="str">
        <f t="shared" si="3"/>
        <v/>
      </c>
      <c r="G34" s="64">
        <f t="shared" si="4"/>
        <v>0</v>
      </c>
      <c r="H34" s="64" t="str">
        <f>IF($A34="","",IFERROR(INDEX(Analitos!$S$4:$S$43,MATCH($A34,Analitos!$A$4:$A$43,0)),""))</f>
        <v/>
      </c>
      <c r="I34" s="64" t="str">
        <f>IF($A34="","",IFERROR(INDEX(Analitos!$T$4:$T$43,MATCH($A34,Analitos!$A$4:$A$43,0)),""))</f>
        <v/>
      </c>
      <c r="J34" s="64" t="str">
        <f t="shared" si="5"/>
        <v/>
      </c>
      <c r="K34" s="64" t="str">
        <f t="shared" si="6"/>
        <v/>
      </c>
      <c r="L34" s="20" t="str">
        <f t="shared" si="7"/>
        <v/>
      </c>
      <c r="M34" s="38" t="str">
        <f t="shared" si="8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8" t="str">
        <f>Analitos!$A$18</f>
        <v>Magnésio</v>
      </c>
      <c r="B35" s="38">
        <v>1</v>
      </c>
      <c r="C35" s="38">
        <f t="shared" si="0"/>
        <v>0</v>
      </c>
      <c r="D35" s="63" t="str">
        <f t="shared" si="1"/>
        <v/>
      </c>
      <c r="E35" s="63" t="str">
        <f t="shared" si="2"/>
        <v/>
      </c>
      <c r="F35" s="64" t="str">
        <f t="shared" si="3"/>
        <v/>
      </c>
      <c r="G35" s="64">
        <f t="shared" si="4"/>
        <v>0</v>
      </c>
      <c r="H35" s="64" t="str">
        <f>IF($A35="","",IFERROR(INDEX(Analitos!$S$4:$S$43,MATCH($A35,Analitos!$A$4:$A$43,0)),""))</f>
        <v/>
      </c>
      <c r="I35" s="64" t="str">
        <f>IF($A35="","",IFERROR(INDEX(Analitos!$T$4:$T$43,MATCH($A35,Analitos!$A$4:$A$43,0)),""))</f>
        <v/>
      </c>
      <c r="J35" s="64" t="str">
        <f t="shared" si="5"/>
        <v/>
      </c>
      <c r="K35" s="64" t="str">
        <f t="shared" si="6"/>
        <v/>
      </c>
      <c r="L35" s="20" t="str">
        <f t="shared" si="7"/>
        <v/>
      </c>
      <c r="M35" s="38" t="str">
        <f t="shared" si="8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8" t="str">
        <f>Analitos!$A$18</f>
        <v>Magnésio</v>
      </c>
      <c r="B36" s="38">
        <v>2</v>
      </c>
      <c r="C36" s="38">
        <f t="shared" si="0"/>
        <v>0</v>
      </c>
      <c r="D36" s="63" t="str">
        <f t="shared" si="1"/>
        <v/>
      </c>
      <c r="E36" s="63" t="str">
        <f t="shared" si="2"/>
        <v/>
      </c>
      <c r="F36" s="64" t="str">
        <f t="shared" si="3"/>
        <v/>
      </c>
      <c r="G36" s="64">
        <f t="shared" si="4"/>
        <v>0</v>
      </c>
      <c r="H36" s="64" t="str">
        <f>IF($A36="","",IFERROR(INDEX(Analitos!$S$4:$S$43,MATCH($A36,Analitos!$A$4:$A$43,0)),""))</f>
        <v/>
      </c>
      <c r="I36" s="64" t="str">
        <f>IF($A36="","",IFERROR(INDEX(Analitos!$T$4:$T$43,MATCH($A36,Analitos!$A$4:$A$43,0)),""))</f>
        <v/>
      </c>
      <c r="J36" s="64" t="str">
        <f t="shared" si="5"/>
        <v/>
      </c>
      <c r="K36" s="64" t="str">
        <f t="shared" si="6"/>
        <v/>
      </c>
      <c r="L36" s="20" t="str">
        <f t="shared" si="7"/>
        <v/>
      </c>
      <c r="M36" s="38" t="str">
        <f t="shared" si="8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8" t="str">
        <f>Analitos!$A$19</f>
        <v>Proteína total</v>
      </c>
      <c r="B37" s="38">
        <v>1</v>
      </c>
      <c r="C37" s="38">
        <f t="shared" si="0"/>
        <v>0</v>
      </c>
      <c r="D37" s="63" t="str">
        <f t="shared" si="1"/>
        <v/>
      </c>
      <c r="E37" s="63" t="str">
        <f t="shared" si="2"/>
        <v/>
      </c>
      <c r="F37" s="64" t="str">
        <f t="shared" si="3"/>
        <v/>
      </c>
      <c r="G37" s="64">
        <f t="shared" si="4"/>
        <v>10</v>
      </c>
      <c r="H37" s="64">
        <f>IF($A37="","",IFERROR(INDEX(Analitos!$S$4:$S$43,MATCH($A37,Analitos!$A$4:$A$43,0)),""))</f>
        <v>3.3333333333333335</v>
      </c>
      <c r="I37" s="64" t="str">
        <f>IF($A37="","",IFERROR(INDEX(Analitos!$T$4:$T$43,MATCH($A37,Analitos!$A$4:$A$43,0)),""))</f>
        <v/>
      </c>
      <c r="J37" s="64" t="str">
        <f t="shared" si="5"/>
        <v/>
      </c>
      <c r="K37" s="64" t="str">
        <f t="shared" si="6"/>
        <v/>
      </c>
      <c r="L37" s="20" t="str">
        <f t="shared" si="7"/>
        <v/>
      </c>
      <c r="M37" s="38" t="str">
        <f t="shared" si="8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8" t="str">
        <f>Analitos!$A$19</f>
        <v>Proteína total</v>
      </c>
      <c r="B38" s="38">
        <v>2</v>
      </c>
      <c r="C38" s="38">
        <f t="shared" si="0"/>
        <v>0</v>
      </c>
      <c r="D38" s="63" t="str">
        <f t="shared" si="1"/>
        <v/>
      </c>
      <c r="E38" s="63" t="str">
        <f t="shared" si="2"/>
        <v/>
      </c>
      <c r="F38" s="64" t="str">
        <f t="shared" si="3"/>
        <v/>
      </c>
      <c r="G38" s="64">
        <f t="shared" si="4"/>
        <v>10</v>
      </c>
      <c r="H38" s="64">
        <f>IF($A38="","",IFERROR(INDEX(Analitos!$S$4:$S$43,MATCH($A38,Analitos!$A$4:$A$43,0)),""))</f>
        <v>3.3333333333333335</v>
      </c>
      <c r="I38" s="64" t="str">
        <f>IF($A38="","",IFERROR(INDEX(Analitos!$T$4:$T$43,MATCH($A38,Analitos!$A$4:$A$43,0)),""))</f>
        <v/>
      </c>
      <c r="J38" s="64" t="str">
        <f t="shared" si="5"/>
        <v/>
      </c>
      <c r="K38" s="64" t="str">
        <f t="shared" si="6"/>
        <v/>
      </c>
      <c r="L38" s="20" t="str">
        <f t="shared" si="7"/>
        <v/>
      </c>
      <c r="M38" s="38" t="str">
        <f t="shared" si="8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8" t="str">
        <f>Analitos!$A$20</f>
        <v>Triglicerídeos</v>
      </c>
      <c r="B39" s="38">
        <v>1</v>
      </c>
      <c r="C39" s="38">
        <f t="shared" ref="C39:C70" si="9">IF($A39="",0,COUNTIFS(rAnalito,$A39,rNivel,$B39,rData,"&gt;="&amp;DATE($B$3,1,1),rData,"&lt;="&amp;DATE($D$3,12,31),rLote,IF($B$4="","*",$B$4),rStatus,"Ativo"))</f>
        <v>0</v>
      </c>
      <c r="D39" s="63" t="str">
        <f t="shared" ref="D39:D70" si="10">IF($C39=0,"",AVERAGEIFS(rValor,rAnalito,$A39,rNivel,$B39,rData,"&gt;="&amp;DATE($B$3,1,1),rData,"&lt;="&amp;DATE($D$3,12,31),rLote,IF($B$4="","*",$B$4),rStatus,"Ativo"))</f>
        <v/>
      </c>
      <c r="E39" s="63" t="str">
        <f t="shared" ref="E39:E70" si="11">IF($C39&lt;2,"",SQRT((SUMPRODUCT((rAnalito=$A39)*(rNivel=$B39)*(YEAR(rData)&gt;=$B$3)*(YEAR(rData)&lt;=$D$3)*(rStatus="Ativo")*IF($B$4="",1,((""&amp;rLote)=(""&amp;$B$4)))*(rValor^2))-$C39*$D39^2)/($C39-1)))</f>
        <v/>
      </c>
      <c r="F39" s="64" t="str">
        <f t="shared" ref="F39:F70" si="12">IF(OR($D39="",$D39=0,$E39=""),"",$E39/$D39*100)</f>
        <v/>
      </c>
      <c r="G39" s="64">
        <f t="shared" ref="G39:G70" si="13">IF($A39="","",IFERROR(INDEX(engETp,MATCH($A39,engEspAnalito,0)),""))</f>
        <v>25</v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4">IF($A39="","",IFERROR(AVERAGE($P39:$U39),""))</f>
        <v/>
      </c>
      <c r="K39" s="64" t="str">
        <f t="shared" ref="K39:K70" si="15">IF(OR($F39="",$J39=""),"",$F39*1.65+$J39)</f>
        <v/>
      </c>
      <c r="L39" s="20" t="str">
        <f t="shared" ref="L39:L70" si="16">IF(OR($F39="",$F39=0,$G39="",$J39=""),"",($G39-$J39)/$F39)</f>
        <v/>
      </c>
      <c r="M39" s="38" t="str">
        <f t="shared" ref="M39:M70" si="17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8" t="str">
        <f>Analitos!$A$20</f>
        <v>Triglicerídeos</v>
      </c>
      <c r="B40" s="38">
        <v>2</v>
      </c>
      <c r="C40" s="38">
        <f t="shared" si="9"/>
        <v>0</v>
      </c>
      <c r="D40" s="63" t="str">
        <f t="shared" si="10"/>
        <v/>
      </c>
      <c r="E40" s="63" t="str">
        <f t="shared" si="11"/>
        <v/>
      </c>
      <c r="F40" s="64" t="str">
        <f t="shared" si="12"/>
        <v/>
      </c>
      <c r="G40" s="64">
        <f t="shared" si="13"/>
        <v>25</v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4"/>
        <v/>
      </c>
      <c r="K40" s="64" t="str">
        <f t="shared" si="15"/>
        <v/>
      </c>
      <c r="L40" s="20" t="str">
        <f t="shared" si="16"/>
        <v/>
      </c>
      <c r="M40" s="38" t="str">
        <f t="shared" si="17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8" t="str">
        <f>Analitos!$A$21</f>
        <v>Ureia</v>
      </c>
      <c r="B41" s="38">
        <v>1</v>
      </c>
      <c r="C41" s="38">
        <f t="shared" si="9"/>
        <v>0</v>
      </c>
      <c r="D41" s="63" t="str">
        <f t="shared" si="10"/>
        <v/>
      </c>
      <c r="E41" s="63" t="str">
        <f t="shared" si="11"/>
        <v/>
      </c>
      <c r="F41" s="64" t="str">
        <f t="shared" si="12"/>
        <v/>
      </c>
      <c r="G41" s="64">
        <f t="shared" si="13"/>
        <v>9</v>
      </c>
      <c r="H41" s="64">
        <f>IF($A41="","",IFERROR(INDEX(Analitos!$S$4:$S$43,MATCH($A41,Analitos!$A$4:$A$43,0)),""))</f>
        <v>3</v>
      </c>
      <c r="I41" s="64" t="str">
        <f>IF($A41="","",IFERROR(INDEX(Analitos!$T$4:$T$43,MATCH($A41,Analitos!$A$4:$A$43,0)),""))</f>
        <v/>
      </c>
      <c r="J41" s="64">
        <f t="shared" si="14"/>
        <v>0.86244338992896841</v>
      </c>
      <c r="K41" s="64" t="str">
        <f t="shared" si="15"/>
        <v/>
      </c>
      <c r="L41" s="20" t="str">
        <f t="shared" si="16"/>
        <v/>
      </c>
      <c r="M41" s="38" t="str">
        <f t="shared" si="17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8" t="str">
        <f>Analitos!$A$21</f>
        <v>Ureia</v>
      </c>
      <c r="B42" s="38">
        <v>2</v>
      </c>
      <c r="C42" s="38">
        <f t="shared" si="9"/>
        <v>0</v>
      </c>
      <c r="D42" s="63" t="str">
        <f t="shared" si="10"/>
        <v/>
      </c>
      <c r="E42" s="63" t="str">
        <f t="shared" si="11"/>
        <v/>
      </c>
      <c r="F42" s="64" t="str">
        <f t="shared" si="12"/>
        <v/>
      </c>
      <c r="G42" s="64">
        <f t="shared" si="13"/>
        <v>9</v>
      </c>
      <c r="H42" s="64">
        <f>IF($A42="","",IFERROR(INDEX(Analitos!$S$4:$S$43,MATCH($A42,Analitos!$A$4:$A$43,0)),""))</f>
        <v>3</v>
      </c>
      <c r="I42" s="64" t="str">
        <f>IF($A42="","",IFERROR(INDEX(Analitos!$T$4:$T$43,MATCH($A42,Analitos!$A$4:$A$43,0)),""))</f>
        <v/>
      </c>
      <c r="J42" s="64">
        <f t="shared" si="14"/>
        <v>0.86244338992896841</v>
      </c>
      <c r="K42" s="64" t="str">
        <f t="shared" si="15"/>
        <v/>
      </c>
      <c r="L42" s="20" t="str">
        <f t="shared" si="16"/>
        <v/>
      </c>
      <c r="M42" s="38" t="str">
        <f t="shared" si="17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8" t="str">
        <f>Analitos!$A$22</f>
        <v>Amilase</v>
      </c>
      <c r="B43" s="38">
        <v>1</v>
      </c>
      <c r="C43" s="38">
        <f t="shared" si="9"/>
        <v>0</v>
      </c>
      <c r="D43" s="63" t="str">
        <f t="shared" si="10"/>
        <v/>
      </c>
      <c r="E43" s="63" t="str">
        <f t="shared" si="11"/>
        <v/>
      </c>
      <c r="F43" s="64" t="str">
        <f t="shared" si="12"/>
        <v/>
      </c>
      <c r="G43" s="64">
        <f t="shared" si="13"/>
        <v>30</v>
      </c>
      <c r="H43" s="64">
        <f>IF($A43="","",IFERROR(INDEX(Analitos!$S$4:$S$43,MATCH($A43,Analitos!$A$4:$A$43,0)),""))</f>
        <v>10</v>
      </c>
      <c r="I43" s="64" t="str">
        <f>IF($A43="","",IFERROR(INDEX(Analitos!$T$4:$T$43,MATCH($A43,Analitos!$A$4:$A$43,0)),""))</f>
        <v/>
      </c>
      <c r="J43" s="64" t="str">
        <f t="shared" si="14"/>
        <v/>
      </c>
      <c r="K43" s="64" t="str">
        <f t="shared" si="15"/>
        <v/>
      </c>
      <c r="L43" s="20" t="str">
        <f t="shared" si="16"/>
        <v/>
      </c>
      <c r="M43" s="38" t="str">
        <f t="shared" si="17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8" t="str">
        <f>Analitos!$A$22</f>
        <v>Amilase</v>
      </c>
      <c r="B44" s="38">
        <v>2</v>
      </c>
      <c r="C44" s="38">
        <f t="shared" si="9"/>
        <v>0</v>
      </c>
      <c r="D44" s="63" t="str">
        <f t="shared" si="10"/>
        <v/>
      </c>
      <c r="E44" s="63" t="str">
        <f t="shared" si="11"/>
        <v/>
      </c>
      <c r="F44" s="64" t="str">
        <f t="shared" si="12"/>
        <v/>
      </c>
      <c r="G44" s="64">
        <f t="shared" si="13"/>
        <v>30</v>
      </c>
      <c r="H44" s="64">
        <f>IF($A44="","",IFERROR(INDEX(Analitos!$S$4:$S$43,MATCH($A44,Analitos!$A$4:$A$43,0)),""))</f>
        <v>10</v>
      </c>
      <c r="I44" s="64" t="str">
        <f>IF($A44="","",IFERROR(INDEX(Analitos!$T$4:$T$43,MATCH($A44,Analitos!$A$4:$A$43,0)),""))</f>
        <v/>
      </c>
      <c r="J44" s="64" t="str">
        <f t="shared" si="14"/>
        <v/>
      </c>
      <c r="K44" s="64" t="str">
        <f t="shared" si="15"/>
        <v/>
      </c>
      <c r="L44" s="20" t="str">
        <f t="shared" si="16"/>
        <v/>
      </c>
      <c r="M44" s="38" t="str">
        <f t="shared" si="17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8" t="str">
        <f>Analitos!$A$23</f>
        <v>Creatina fosfoquinase</v>
      </c>
      <c r="B45" s="38">
        <v>1</v>
      </c>
      <c r="C45" s="38">
        <f t="shared" si="9"/>
        <v>0</v>
      </c>
      <c r="D45" s="63" t="str">
        <f t="shared" si="10"/>
        <v/>
      </c>
      <c r="E45" s="63" t="str">
        <f t="shared" si="11"/>
        <v/>
      </c>
      <c r="F45" s="64" t="str">
        <f t="shared" si="12"/>
        <v/>
      </c>
      <c r="G45" s="64">
        <f t="shared" si="13"/>
        <v>0</v>
      </c>
      <c r="H45" s="64" t="str">
        <f>IF($A45="","",IFERROR(INDEX(Analitos!$S$4:$S$43,MATCH($A45,Analitos!$A$4:$A$43,0)),""))</f>
        <v/>
      </c>
      <c r="I45" s="64" t="str">
        <f>IF($A45="","",IFERROR(INDEX(Analitos!$T$4:$T$43,MATCH($A45,Analitos!$A$4:$A$43,0)),""))</f>
        <v/>
      </c>
      <c r="J45" s="64" t="str">
        <f t="shared" si="14"/>
        <v/>
      </c>
      <c r="K45" s="64" t="str">
        <f t="shared" si="15"/>
        <v/>
      </c>
      <c r="L45" s="20" t="str">
        <f t="shared" si="16"/>
        <v/>
      </c>
      <c r="M45" s="38" t="str">
        <f t="shared" si="17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8" t="str">
        <f>Analitos!$A$23</f>
        <v>Creatina fosfoquinase</v>
      </c>
      <c r="B46" s="38">
        <v>2</v>
      </c>
      <c r="C46" s="38">
        <f t="shared" si="9"/>
        <v>0</v>
      </c>
      <c r="D46" s="63" t="str">
        <f t="shared" si="10"/>
        <v/>
      </c>
      <c r="E46" s="63" t="str">
        <f t="shared" si="11"/>
        <v/>
      </c>
      <c r="F46" s="64" t="str">
        <f t="shared" si="12"/>
        <v/>
      </c>
      <c r="G46" s="64">
        <f t="shared" si="13"/>
        <v>0</v>
      </c>
      <c r="H46" s="64" t="str">
        <f>IF($A46="","",IFERROR(INDEX(Analitos!$S$4:$S$43,MATCH($A46,Analitos!$A$4:$A$43,0)),""))</f>
        <v/>
      </c>
      <c r="I46" s="64" t="str">
        <f>IF($A46="","",IFERROR(INDEX(Analitos!$T$4:$T$43,MATCH($A46,Analitos!$A$4:$A$43,0)),""))</f>
        <v/>
      </c>
      <c r="J46" s="64" t="str">
        <f t="shared" si="14"/>
        <v/>
      </c>
      <c r="K46" s="64" t="str">
        <f t="shared" si="15"/>
        <v/>
      </c>
      <c r="L46" s="20" t="str">
        <f t="shared" si="16"/>
        <v/>
      </c>
      <c r="M46" s="38" t="str">
        <f t="shared" si="17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8" t="str">
        <f>Analitos!$A$24</f>
        <v>Fosfatase alcalina</v>
      </c>
      <c r="B47" s="38">
        <v>1</v>
      </c>
      <c r="C47" s="38">
        <f t="shared" si="9"/>
        <v>0</v>
      </c>
      <c r="D47" s="63" t="str">
        <f t="shared" si="10"/>
        <v/>
      </c>
      <c r="E47" s="63" t="str">
        <f t="shared" si="11"/>
        <v/>
      </c>
      <c r="F47" s="64" t="str">
        <f t="shared" si="12"/>
        <v/>
      </c>
      <c r="G47" s="64">
        <f t="shared" si="13"/>
        <v>30</v>
      </c>
      <c r="H47" s="64">
        <f>IF($A47="","",IFERROR(INDEX(Analitos!$S$4:$S$43,MATCH($A47,Analitos!$A$4:$A$43,0)),""))</f>
        <v>10</v>
      </c>
      <c r="I47" s="64" t="str">
        <f>IF($A47="","",IFERROR(INDEX(Analitos!$T$4:$T$43,MATCH($A47,Analitos!$A$4:$A$43,0)),""))</f>
        <v/>
      </c>
      <c r="J47" s="64" t="str">
        <f t="shared" si="14"/>
        <v/>
      </c>
      <c r="K47" s="64" t="str">
        <f t="shared" si="15"/>
        <v/>
      </c>
      <c r="L47" s="20" t="str">
        <f t="shared" si="16"/>
        <v/>
      </c>
      <c r="M47" s="38" t="str">
        <f t="shared" si="17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8" t="str">
        <f>Analitos!$A$24</f>
        <v>Fosfatase alcalina</v>
      </c>
      <c r="B48" s="38">
        <v>2</v>
      </c>
      <c r="C48" s="38">
        <f t="shared" si="9"/>
        <v>0</v>
      </c>
      <c r="D48" s="63" t="str">
        <f t="shared" si="10"/>
        <v/>
      </c>
      <c r="E48" s="63" t="str">
        <f t="shared" si="11"/>
        <v/>
      </c>
      <c r="F48" s="64" t="str">
        <f t="shared" si="12"/>
        <v/>
      </c>
      <c r="G48" s="64">
        <f t="shared" si="13"/>
        <v>30</v>
      </c>
      <c r="H48" s="64">
        <f>IF($A48="","",IFERROR(INDEX(Analitos!$S$4:$S$43,MATCH($A48,Analitos!$A$4:$A$43,0)),""))</f>
        <v>10</v>
      </c>
      <c r="I48" s="64" t="str">
        <f>IF($A48="","",IFERROR(INDEX(Analitos!$T$4:$T$43,MATCH($A48,Analitos!$A$4:$A$43,0)),""))</f>
        <v/>
      </c>
      <c r="J48" s="64" t="str">
        <f t="shared" si="14"/>
        <v/>
      </c>
      <c r="K48" s="64" t="str">
        <f t="shared" si="15"/>
        <v/>
      </c>
      <c r="L48" s="20" t="str">
        <f t="shared" si="16"/>
        <v/>
      </c>
      <c r="M48" s="38" t="str">
        <f t="shared" si="17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8" t="str">
        <f>Analitos!$A$25</f>
        <v>GGT</v>
      </c>
      <c r="B49" s="38">
        <v>1</v>
      </c>
      <c r="C49" s="38">
        <f t="shared" si="9"/>
        <v>0</v>
      </c>
      <c r="D49" s="63" t="str">
        <f t="shared" si="10"/>
        <v/>
      </c>
      <c r="E49" s="63" t="str">
        <f t="shared" si="11"/>
        <v/>
      </c>
      <c r="F49" s="64" t="str">
        <f t="shared" si="12"/>
        <v/>
      </c>
      <c r="G49" s="64">
        <f t="shared" si="13"/>
        <v>22</v>
      </c>
      <c r="H49" s="64">
        <f>IF($A49="","",IFERROR(INDEX(Analitos!$S$4:$S$43,MATCH($A49,Analitos!$A$4:$A$43,0)),""))</f>
        <v>7.333333333333333</v>
      </c>
      <c r="I49" s="64" t="str">
        <f>IF($A49="","",IFERROR(INDEX(Analitos!$T$4:$T$43,MATCH($A49,Analitos!$A$4:$A$43,0)),""))</f>
        <v/>
      </c>
      <c r="J49" s="64" t="str">
        <f t="shared" si="14"/>
        <v/>
      </c>
      <c r="K49" s="64" t="str">
        <f t="shared" si="15"/>
        <v/>
      </c>
      <c r="L49" s="20" t="str">
        <f t="shared" si="16"/>
        <v/>
      </c>
      <c r="M49" s="38" t="str">
        <f t="shared" si="17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8" t="str">
        <f>Analitos!$A$25</f>
        <v>GGT</v>
      </c>
      <c r="B50" s="38">
        <v>2</v>
      </c>
      <c r="C50" s="38">
        <f t="shared" si="9"/>
        <v>0</v>
      </c>
      <c r="D50" s="63" t="str">
        <f t="shared" si="10"/>
        <v/>
      </c>
      <c r="E50" s="63" t="str">
        <f t="shared" si="11"/>
        <v/>
      </c>
      <c r="F50" s="64" t="str">
        <f t="shared" si="12"/>
        <v/>
      </c>
      <c r="G50" s="64">
        <f t="shared" si="13"/>
        <v>22</v>
      </c>
      <c r="H50" s="64">
        <f>IF($A50="","",IFERROR(INDEX(Analitos!$S$4:$S$43,MATCH($A50,Analitos!$A$4:$A$43,0)),""))</f>
        <v>7.333333333333333</v>
      </c>
      <c r="I50" s="64" t="str">
        <f>IF($A50="","",IFERROR(INDEX(Analitos!$T$4:$T$43,MATCH($A50,Analitos!$A$4:$A$43,0)),""))</f>
        <v/>
      </c>
      <c r="J50" s="64" t="str">
        <f t="shared" si="14"/>
        <v/>
      </c>
      <c r="K50" s="64" t="str">
        <f t="shared" si="15"/>
        <v/>
      </c>
      <c r="L50" s="20" t="str">
        <f t="shared" si="16"/>
        <v/>
      </c>
      <c r="M50" s="38" t="str">
        <f t="shared" si="17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8" t="str">
        <f>Analitos!$A$26</f>
        <v>Lactato desidrogenase</v>
      </c>
      <c r="B51" s="38">
        <v>1</v>
      </c>
      <c r="C51" s="38">
        <f t="shared" si="9"/>
        <v>0</v>
      </c>
      <c r="D51" s="63" t="str">
        <f t="shared" si="10"/>
        <v/>
      </c>
      <c r="E51" s="63" t="str">
        <f t="shared" si="11"/>
        <v/>
      </c>
      <c r="F51" s="64" t="str">
        <f t="shared" si="12"/>
        <v/>
      </c>
      <c r="G51" s="64">
        <f t="shared" si="13"/>
        <v>0</v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4"/>
        <v/>
      </c>
      <c r="K51" s="64" t="str">
        <f t="shared" si="15"/>
        <v/>
      </c>
      <c r="L51" s="20" t="str">
        <f t="shared" si="16"/>
        <v/>
      </c>
      <c r="M51" s="38" t="str">
        <f t="shared" si="17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8" t="str">
        <f>Analitos!$A$26</f>
        <v>Lactato desidrogenase</v>
      </c>
      <c r="B52" s="38">
        <v>2</v>
      </c>
      <c r="C52" s="38">
        <f t="shared" si="9"/>
        <v>0</v>
      </c>
      <c r="D52" s="63" t="str">
        <f t="shared" si="10"/>
        <v/>
      </c>
      <c r="E52" s="63" t="str">
        <f t="shared" si="11"/>
        <v/>
      </c>
      <c r="F52" s="64" t="str">
        <f t="shared" si="12"/>
        <v/>
      </c>
      <c r="G52" s="64">
        <f t="shared" si="13"/>
        <v>0</v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4"/>
        <v/>
      </c>
      <c r="K52" s="64" t="str">
        <f t="shared" si="15"/>
        <v/>
      </c>
      <c r="L52" s="20" t="str">
        <f t="shared" si="16"/>
        <v/>
      </c>
      <c r="M52" s="38" t="str">
        <f t="shared" si="17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8" t="str">
        <f>Analitos!$A$27</f>
        <v>Lipase</v>
      </c>
      <c r="B53" s="38">
        <v>1</v>
      </c>
      <c r="C53" s="38">
        <f t="shared" si="9"/>
        <v>0</v>
      </c>
      <c r="D53" s="63" t="str">
        <f t="shared" si="10"/>
        <v/>
      </c>
      <c r="E53" s="63" t="str">
        <f t="shared" si="11"/>
        <v/>
      </c>
      <c r="F53" s="64" t="str">
        <f t="shared" si="12"/>
        <v/>
      </c>
      <c r="G53" s="64">
        <f t="shared" si="13"/>
        <v>0</v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4"/>
        <v/>
      </c>
      <c r="K53" s="64" t="str">
        <f t="shared" si="15"/>
        <v/>
      </c>
      <c r="L53" s="20" t="str">
        <f t="shared" si="16"/>
        <v/>
      </c>
      <c r="M53" s="38" t="str">
        <f t="shared" si="17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8" t="str">
        <f>Analitos!$A$27</f>
        <v>Lipase</v>
      </c>
      <c r="B54" s="38">
        <v>2</v>
      </c>
      <c r="C54" s="38">
        <f t="shared" si="9"/>
        <v>0</v>
      </c>
      <c r="D54" s="63" t="str">
        <f t="shared" si="10"/>
        <v/>
      </c>
      <c r="E54" s="63" t="str">
        <f t="shared" si="11"/>
        <v/>
      </c>
      <c r="F54" s="64" t="str">
        <f t="shared" si="12"/>
        <v/>
      </c>
      <c r="G54" s="64">
        <f t="shared" si="13"/>
        <v>0</v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4"/>
        <v/>
      </c>
      <c r="K54" s="64" t="str">
        <f t="shared" si="15"/>
        <v/>
      </c>
      <c r="L54" s="20" t="str">
        <f t="shared" si="16"/>
        <v/>
      </c>
      <c r="M54" s="38" t="str">
        <f t="shared" si="17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8" t="str">
        <f>Analitos!$A$28</f>
        <v>AST (TGO)</v>
      </c>
      <c r="B55" s="38">
        <v>1</v>
      </c>
      <c r="C55" s="38">
        <f t="shared" si="9"/>
        <v>0</v>
      </c>
      <c r="D55" s="63" t="str">
        <f t="shared" si="10"/>
        <v/>
      </c>
      <c r="E55" s="63" t="str">
        <f t="shared" si="11"/>
        <v/>
      </c>
      <c r="F55" s="64" t="str">
        <f t="shared" si="12"/>
        <v/>
      </c>
      <c r="G55" s="64">
        <f t="shared" si="13"/>
        <v>20</v>
      </c>
      <c r="H55" s="64">
        <f>IF($A55="","",IFERROR(INDEX(Analitos!$S$4:$S$43,MATCH($A55,Analitos!$A$4:$A$43,0)),""))</f>
        <v>6.666666666666667</v>
      </c>
      <c r="I55" s="64" t="str">
        <f>IF($A55="","",IFERROR(INDEX(Analitos!$T$4:$T$43,MATCH($A55,Analitos!$A$4:$A$43,0)),""))</f>
        <v/>
      </c>
      <c r="J55" s="64" t="str">
        <f t="shared" si="14"/>
        <v/>
      </c>
      <c r="K55" s="64" t="str">
        <f t="shared" si="15"/>
        <v/>
      </c>
      <c r="L55" s="20" t="str">
        <f t="shared" si="16"/>
        <v/>
      </c>
      <c r="M55" s="38" t="str">
        <f t="shared" si="17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8" t="str">
        <f>Analitos!$A$28</f>
        <v>AST (TGO)</v>
      </c>
      <c r="B56" s="38">
        <v>2</v>
      </c>
      <c r="C56" s="38">
        <f t="shared" si="9"/>
        <v>0</v>
      </c>
      <c r="D56" s="63" t="str">
        <f t="shared" si="10"/>
        <v/>
      </c>
      <c r="E56" s="63" t="str">
        <f t="shared" si="11"/>
        <v/>
      </c>
      <c r="F56" s="64" t="str">
        <f t="shared" si="12"/>
        <v/>
      </c>
      <c r="G56" s="64">
        <f t="shared" si="13"/>
        <v>20</v>
      </c>
      <c r="H56" s="64">
        <f>IF($A56="","",IFERROR(INDEX(Analitos!$S$4:$S$43,MATCH($A56,Analitos!$A$4:$A$43,0)),""))</f>
        <v>6.666666666666667</v>
      </c>
      <c r="I56" s="64" t="str">
        <f>IF($A56="","",IFERROR(INDEX(Analitos!$T$4:$T$43,MATCH($A56,Analitos!$A$4:$A$43,0)),""))</f>
        <v/>
      </c>
      <c r="J56" s="64" t="str">
        <f t="shared" si="14"/>
        <v/>
      </c>
      <c r="K56" s="64" t="str">
        <f t="shared" si="15"/>
        <v/>
      </c>
      <c r="L56" s="20" t="str">
        <f t="shared" si="16"/>
        <v/>
      </c>
      <c r="M56" s="38" t="str">
        <f t="shared" si="17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8" t="str">
        <f>Analitos!$A$29</f>
        <v>ALT (TGP)</v>
      </c>
      <c r="B57" s="38">
        <v>1</v>
      </c>
      <c r="C57" s="38">
        <f t="shared" si="9"/>
        <v>0</v>
      </c>
      <c r="D57" s="63" t="str">
        <f t="shared" si="10"/>
        <v/>
      </c>
      <c r="E57" s="63" t="str">
        <f t="shared" si="11"/>
        <v/>
      </c>
      <c r="F57" s="64" t="str">
        <f t="shared" si="12"/>
        <v/>
      </c>
      <c r="G57" s="64">
        <f t="shared" si="13"/>
        <v>20</v>
      </c>
      <c r="H57" s="64">
        <f>IF($A57="","",IFERROR(INDEX(Analitos!$S$4:$S$43,MATCH($A57,Analitos!$A$4:$A$43,0)),""))</f>
        <v>6.666666666666667</v>
      </c>
      <c r="I57" s="64" t="str">
        <f>IF($A57="","",IFERROR(INDEX(Analitos!$T$4:$T$43,MATCH($A57,Analitos!$A$4:$A$43,0)),""))</f>
        <v/>
      </c>
      <c r="J57" s="64" t="str">
        <f t="shared" si="14"/>
        <v/>
      </c>
      <c r="K57" s="64" t="str">
        <f t="shared" si="15"/>
        <v/>
      </c>
      <c r="L57" s="20" t="str">
        <f t="shared" si="16"/>
        <v/>
      </c>
      <c r="M57" s="38" t="str">
        <f t="shared" si="17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8" t="str">
        <f>Analitos!$A$29</f>
        <v>ALT (TGP)</v>
      </c>
      <c r="B58" s="38">
        <v>2</v>
      </c>
      <c r="C58" s="38">
        <f t="shared" si="9"/>
        <v>0</v>
      </c>
      <c r="D58" s="63" t="str">
        <f t="shared" si="10"/>
        <v/>
      </c>
      <c r="E58" s="63" t="str">
        <f t="shared" si="11"/>
        <v/>
      </c>
      <c r="F58" s="64" t="str">
        <f t="shared" si="12"/>
        <v/>
      </c>
      <c r="G58" s="64">
        <f t="shared" si="13"/>
        <v>20</v>
      </c>
      <c r="H58" s="64">
        <f>IF($A58="","",IFERROR(INDEX(Analitos!$S$4:$S$43,MATCH($A58,Analitos!$A$4:$A$43,0)),""))</f>
        <v>6.666666666666667</v>
      </c>
      <c r="I58" s="64" t="str">
        <f>IF($A58="","",IFERROR(INDEX(Analitos!$T$4:$T$43,MATCH($A58,Analitos!$A$4:$A$43,0)),""))</f>
        <v/>
      </c>
      <c r="J58" s="64" t="str">
        <f t="shared" si="14"/>
        <v/>
      </c>
      <c r="K58" s="64" t="str">
        <f t="shared" si="15"/>
        <v/>
      </c>
      <c r="L58" s="20" t="str">
        <f t="shared" si="16"/>
        <v/>
      </c>
      <c r="M58" s="38" t="str">
        <f t="shared" si="17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8" t="str">
        <f>Analitos!$A$30</f>
        <v>Proteína C-reativa</v>
      </c>
      <c r="B59" s="38">
        <v>1</v>
      </c>
      <c r="C59" s="38">
        <f t="shared" si="9"/>
        <v>0</v>
      </c>
      <c r="D59" s="63" t="str">
        <f t="shared" si="10"/>
        <v/>
      </c>
      <c r="E59" s="63" t="str">
        <f t="shared" si="11"/>
        <v/>
      </c>
      <c r="F59" s="64" t="str">
        <f t="shared" si="12"/>
        <v/>
      </c>
      <c r="G59" s="64">
        <f t="shared" si="13"/>
        <v>0</v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4"/>
        <v/>
      </c>
      <c r="K59" s="64" t="str">
        <f t="shared" si="15"/>
        <v/>
      </c>
      <c r="L59" s="20" t="str">
        <f t="shared" si="16"/>
        <v/>
      </c>
      <c r="M59" s="38" t="str">
        <f t="shared" si="17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8" t="str">
        <f>Analitos!$A$30</f>
        <v>Proteína C-reativa</v>
      </c>
      <c r="B60" s="38">
        <v>2</v>
      </c>
      <c r="C60" s="38">
        <f t="shared" si="9"/>
        <v>0</v>
      </c>
      <c r="D60" s="63" t="str">
        <f t="shared" si="10"/>
        <v/>
      </c>
      <c r="E60" s="63" t="str">
        <f t="shared" si="11"/>
        <v/>
      </c>
      <c r="F60" s="64" t="str">
        <f t="shared" si="12"/>
        <v/>
      </c>
      <c r="G60" s="64">
        <f t="shared" si="13"/>
        <v>0</v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4"/>
        <v/>
      </c>
      <c r="K60" s="64" t="str">
        <f t="shared" si="15"/>
        <v/>
      </c>
      <c r="L60" s="20" t="str">
        <f t="shared" si="16"/>
        <v/>
      </c>
      <c r="M60" s="38" t="str">
        <f t="shared" si="17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8" t="str">
        <f>Analitos!$A$31</f>
        <v>Bicarbonato</v>
      </c>
      <c r="B61" s="38">
        <v>1</v>
      </c>
      <c r="C61" s="38">
        <f t="shared" si="9"/>
        <v>0</v>
      </c>
      <c r="D61" s="63" t="str">
        <f t="shared" si="10"/>
        <v/>
      </c>
      <c r="E61" s="63" t="str">
        <f t="shared" si="11"/>
        <v/>
      </c>
      <c r="F61" s="64" t="str">
        <f t="shared" si="12"/>
        <v/>
      </c>
      <c r="G61" s="64">
        <f t="shared" si="13"/>
        <v>0</v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4"/>
        <v/>
      </c>
      <c r="K61" s="64" t="str">
        <f t="shared" si="15"/>
        <v/>
      </c>
      <c r="L61" s="20" t="str">
        <f t="shared" si="16"/>
        <v/>
      </c>
      <c r="M61" s="38" t="str">
        <f t="shared" si="17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8" t="str">
        <f>Analitos!$A$31</f>
        <v>Bicarbonato</v>
      </c>
      <c r="B62" s="38">
        <v>2</v>
      </c>
      <c r="C62" s="38">
        <f t="shared" si="9"/>
        <v>0</v>
      </c>
      <c r="D62" s="63" t="str">
        <f t="shared" si="10"/>
        <v/>
      </c>
      <c r="E62" s="63" t="str">
        <f t="shared" si="11"/>
        <v/>
      </c>
      <c r="F62" s="64" t="str">
        <f t="shared" si="12"/>
        <v/>
      </c>
      <c r="G62" s="64">
        <f t="shared" si="13"/>
        <v>0</v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4"/>
        <v/>
      </c>
      <c r="K62" s="64" t="str">
        <f t="shared" si="15"/>
        <v/>
      </c>
      <c r="L62" s="20" t="str">
        <f t="shared" si="16"/>
        <v/>
      </c>
      <c r="M62" s="38" t="str">
        <f t="shared" si="17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8" t="str">
        <f>Analitos!$A$32</f>
        <v>Sódio</v>
      </c>
      <c r="B63" s="38">
        <v>1</v>
      </c>
      <c r="C63" s="38">
        <f t="shared" si="9"/>
        <v>0</v>
      </c>
      <c r="D63" s="63" t="str">
        <f t="shared" si="10"/>
        <v/>
      </c>
      <c r="E63" s="63" t="str">
        <f t="shared" si="11"/>
        <v/>
      </c>
      <c r="F63" s="64" t="str">
        <f t="shared" si="12"/>
        <v/>
      </c>
      <c r="G63" s="64">
        <f t="shared" si="13"/>
        <v>4</v>
      </c>
      <c r="H63" s="64">
        <f>IF($A63="","",IFERROR(INDEX(Analitos!$S$4:$S$43,MATCH($A63,Analitos!$A$4:$A$43,0)),""))</f>
        <v>1.3333333333333333</v>
      </c>
      <c r="I63" s="64" t="str">
        <f>IF($A63="","",IFERROR(INDEX(Analitos!$T$4:$T$43,MATCH($A63,Analitos!$A$4:$A$43,0)),""))</f>
        <v/>
      </c>
      <c r="J63" s="64" t="str">
        <f t="shared" si="14"/>
        <v/>
      </c>
      <c r="K63" s="64" t="str">
        <f t="shared" si="15"/>
        <v/>
      </c>
      <c r="L63" s="20" t="str">
        <f t="shared" si="16"/>
        <v/>
      </c>
      <c r="M63" s="38" t="str">
        <f t="shared" si="17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8" t="str">
        <f>Analitos!$A$32</f>
        <v>Sódio</v>
      </c>
      <c r="B64" s="38">
        <v>2</v>
      </c>
      <c r="C64" s="38">
        <f t="shared" si="9"/>
        <v>0</v>
      </c>
      <c r="D64" s="63" t="str">
        <f t="shared" si="10"/>
        <v/>
      </c>
      <c r="E64" s="63" t="str">
        <f t="shared" si="11"/>
        <v/>
      </c>
      <c r="F64" s="64" t="str">
        <f t="shared" si="12"/>
        <v/>
      </c>
      <c r="G64" s="64">
        <f t="shared" si="13"/>
        <v>4</v>
      </c>
      <c r="H64" s="64">
        <f>IF($A64="","",IFERROR(INDEX(Analitos!$S$4:$S$43,MATCH($A64,Analitos!$A$4:$A$43,0)),""))</f>
        <v>1.3333333333333333</v>
      </c>
      <c r="I64" s="64" t="str">
        <f>IF($A64="","",IFERROR(INDEX(Analitos!$T$4:$T$43,MATCH($A64,Analitos!$A$4:$A$43,0)),""))</f>
        <v/>
      </c>
      <c r="J64" s="64" t="str">
        <f t="shared" si="14"/>
        <v/>
      </c>
      <c r="K64" s="64" t="str">
        <f t="shared" si="15"/>
        <v/>
      </c>
      <c r="L64" s="20" t="str">
        <f t="shared" si="16"/>
        <v/>
      </c>
      <c r="M64" s="38" t="str">
        <f t="shared" si="17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8" t="str">
        <f>Analitos!$A$33</f>
        <v>Potássio</v>
      </c>
      <c r="B65" s="38">
        <v>1</v>
      </c>
      <c r="C65" s="38">
        <f t="shared" si="9"/>
        <v>0</v>
      </c>
      <c r="D65" s="63" t="str">
        <f t="shared" si="10"/>
        <v/>
      </c>
      <c r="E65" s="63" t="str">
        <f t="shared" si="11"/>
        <v/>
      </c>
      <c r="F65" s="64" t="str">
        <f t="shared" si="12"/>
        <v/>
      </c>
      <c r="G65" s="64">
        <f t="shared" si="13"/>
        <v>6</v>
      </c>
      <c r="H65" s="64">
        <f>IF($A65="","",IFERROR(INDEX(Analitos!$S$4:$S$43,MATCH($A65,Analitos!$A$4:$A$43,0)),""))</f>
        <v>2</v>
      </c>
      <c r="I65" s="64" t="str">
        <f>IF($A65="","",IFERROR(INDEX(Analitos!$T$4:$T$43,MATCH($A65,Analitos!$A$4:$A$43,0)),""))</f>
        <v/>
      </c>
      <c r="J65" s="64" t="str">
        <f t="shared" si="14"/>
        <v/>
      </c>
      <c r="K65" s="64" t="str">
        <f t="shared" si="15"/>
        <v/>
      </c>
      <c r="L65" s="20" t="str">
        <f t="shared" si="16"/>
        <v/>
      </c>
      <c r="M65" s="38" t="str">
        <f t="shared" si="17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8" t="str">
        <f>Analitos!$A$33</f>
        <v>Potássio</v>
      </c>
      <c r="B66" s="38">
        <v>2</v>
      </c>
      <c r="C66" s="38">
        <f t="shared" si="9"/>
        <v>0</v>
      </c>
      <c r="D66" s="63" t="str">
        <f t="shared" si="10"/>
        <v/>
      </c>
      <c r="E66" s="63" t="str">
        <f t="shared" si="11"/>
        <v/>
      </c>
      <c r="F66" s="64" t="str">
        <f t="shared" si="12"/>
        <v/>
      </c>
      <c r="G66" s="64">
        <f t="shared" si="13"/>
        <v>6</v>
      </c>
      <c r="H66" s="64">
        <f>IF($A66="","",IFERROR(INDEX(Analitos!$S$4:$S$43,MATCH($A66,Analitos!$A$4:$A$43,0)),""))</f>
        <v>2</v>
      </c>
      <c r="I66" s="64" t="str">
        <f>IF($A66="","",IFERROR(INDEX(Analitos!$T$4:$T$43,MATCH($A66,Analitos!$A$4:$A$43,0)),""))</f>
        <v/>
      </c>
      <c r="J66" s="64" t="str">
        <f t="shared" si="14"/>
        <v/>
      </c>
      <c r="K66" s="64" t="str">
        <f t="shared" si="15"/>
        <v/>
      </c>
      <c r="L66" s="20" t="str">
        <f t="shared" si="16"/>
        <v/>
      </c>
      <c r="M66" s="38" t="str">
        <f t="shared" si="17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8" t="str">
        <f>Analitos!$A$34</f>
        <v>Cloro</v>
      </c>
      <c r="B67" s="38">
        <v>1</v>
      </c>
      <c r="C67" s="38">
        <f t="shared" si="9"/>
        <v>0</v>
      </c>
      <c r="D67" s="63" t="str">
        <f t="shared" si="10"/>
        <v/>
      </c>
      <c r="E67" s="63" t="str">
        <f t="shared" si="11"/>
        <v/>
      </c>
      <c r="F67" s="64" t="str">
        <f t="shared" si="12"/>
        <v/>
      </c>
      <c r="G67" s="64">
        <f t="shared" si="13"/>
        <v>5</v>
      </c>
      <c r="H67" s="64">
        <f>IF($A67="","",IFERROR(INDEX(Analitos!$S$4:$S$43,MATCH($A67,Analitos!$A$4:$A$43,0)),""))</f>
        <v>1.6666666666666667</v>
      </c>
      <c r="I67" s="64" t="str">
        <f>IF($A67="","",IFERROR(INDEX(Analitos!$T$4:$T$43,MATCH($A67,Analitos!$A$4:$A$43,0)),""))</f>
        <v/>
      </c>
      <c r="J67" s="64" t="str">
        <f t="shared" si="14"/>
        <v/>
      </c>
      <c r="K67" s="64" t="str">
        <f t="shared" si="15"/>
        <v/>
      </c>
      <c r="L67" s="20" t="str">
        <f t="shared" si="16"/>
        <v/>
      </c>
      <c r="M67" s="38" t="str">
        <f t="shared" si="17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8" t="str">
        <f>Analitos!$A$34</f>
        <v>Cloro</v>
      </c>
      <c r="B68" s="38">
        <v>2</v>
      </c>
      <c r="C68" s="38">
        <f t="shared" si="9"/>
        <v>0</v>
      </c>
      <c r="D68" s="63" t="str">
        <f t="shared" si="10"/>
        <v/>
      </c>
      <c r="E68" s="63" t="str">
        <f t="shared" si="11"/>
        <v/>
      </c>
      <c r="F68" s="64" t="str">
        <f t="shared" si="12"/>
        <v/>
      </c>
      <c r="G68" s="64">
        <f t="shared" si="13"/>
        <v>5</v>
      </c>
      <c r="H68" s="64">
        <f>IF($A68="","",IFERROR(INDEX(Analitos!$S$4:$S$43,MATCH($A68,Analitos!$A$4:$A$43,0)),""))</f>
        <v>1.6666666666666667</v>
      </c>
      <c r="I68" s="64" t="str">
        <f>IF($A68="","",IFERROR(INDEX(Analitos!$T$4:$T$43,MATCH($A68,Analitos!$A$4:$A$43,0)),""))</f>
        <v/>
      </c>
      <c r="J68" s="64" t="str">
        <f t="shared" si="14"/>
        <v/>
      </c>
      <c r="K68" s="64" t="str">
        <f t="shared" si="15"/>
        <v/>
      </c>
      <c r="L68" s="20" t="str">
        <f t="shared" si="16"/>
        <v/>
      </c>
      <c r="M68" s="38" t="str">
        <f t="shared" si="17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8">
        <f>Analitos!$A$35</f>
        <v>0</v>
      </c>
      <c r="B69" s="38">
        <v>1</v>
      </c>
      <c r="C69" s="38">
        <f t="shared" si="9"/>
        <v>0</v>
      </c>
      <c r="D69" s="63" t="str">
        <f t="shared" si="10"/>
        <v/>
      </c>
      <c r="E69" s="63" t="str">
        <f t="shared" si="11"/>
        <v/>
      </c>
      <c r="F69" s="64" t="str">
        <f t="shared" si="12"/>
        <v/>
      </c>
      <c r="G69" s="64" t="str">
        <f t="shared" si="13"/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4"/>
        <v/>
      </c>
      <c r="K69" s="64" t="str">
        <f t="shared" si="15"/>
        <v/>
      </c>
      <c r="L69" s="20" t="str">
        <f t="shared" si="16"/>
        <v/>
      </c>
      <c r="M69" s="38" t="str">
        <f t="shared" si="17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8">
        <f>Analitos!$A$35</f>
        <v>0</v>
      </c>
      <c r="B70" s="38">
        <v>2</v>
      </c>
      <c r="C70" s="38">
        <f t="shared" si="9"/>
        <v>0</v>
      </c>
      <c r="D70" s="63" t="str">
        <f t="shared" si="10"/>
        <v/>
      </c>
      <c r="E70" s="63" t="str">
        <f t="shared" si="11"/>
        <v/>
      </c>
      <c r="F70" s="64" t="str">
        <f t="shared" si="12"/>
        <v/>
      </c>
      <c r="G70" s="64" t="str">
        <f t="shared" si="13"/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4"/>
        <v/>
      </c>
      <c r="K70" s="64" t="str">
        <f t="shared" si="15"/>
        <v/>
      </c>
      <c r="L70" s="20" t="str">
        <f t="shared" si="16"/>
        <v/>
      </c>
      <c r="M70" s="38" t="str">
        <f t="shared" si="17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8">
        <f>Analitos!$A$36</f>
        <v>0</v>
      </c>
      <c r="B71" s="38">
        <v>1</v>
      </c>
      <c r="C71" s="38">
        <f t="shared" ref="C71:C86" si="18">IF($A71="",0,COUNTIFS(rAnalito,$A71,rNivel,$B71,rData,"&gt;="&amp;DATE($B$3,1,1),rData,"&lt;="&amp;DATE($D$3,12,31),rLote,IF($B$4="","*",$B$4),rStatus,"Ativo"))</f>
        <v>0</v>
      </c>
      <c r="D71" s="63" t="str">
        <f t="shared" ref="D71:D86" si="19">IF($C71=0,"",AVERAGEIFS(rValor,rAnalito,$A71,rNivel,$B71,rData,"&gt;="&amp;DATE($B$3,1,1),rData,"&lt;="&amp;DATE($D$3,12,31),rLote,IF($B$4="","*",$B$4),rStatus,"Ativo"))</f>
        <v/>
      </c>
      <c r="E71" s="63" t="str">
        <f t="shared" ref="E71:E86" si="20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21">IF(OR($D71="",$D71=0,$E71=""),"",$E71/$D71*100)</f>
        <v/>
      </c>
      <c r="G71" s="64" t="str">
        <f t="shared" ref="G71:G86" si="22">IF($A71="","",IFERROR(INDEX(engETp,MATCH($A71,engEspAnalito,0)),""))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3">IF($A71="","",IFERROR(AVERAGE($P71:$U71),""))</f>
        <v/>
      </c>
      <c r="K71" s="64" t="str">
        <f t="shared" ref="K71:K86" si="24">IF(OR($F71="",$J71=""),"",$F71*1.65+$J71)</f>
        <v/>
      </c>
      <c r="L71" s="20" t="str">
        <f t="shared" ref="L71:L86" si="25">IF(OR($F71="",$F71=0,$G71="",$J71=""),"",($G71-$J71)/$F71)</f>
        <v/>
      </c>
      <c r="M71" s="38" t="str">
        <f t="shared" ref="M71:M86" si="26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8">
        <f>Analitos!$A$36</f>
        <v>0</v>
      </c>
      <c r="B72" s="38">
        <v>2</v>
      </c>
      <c r="C72" s="38">
        <f t="shared" si="18"/>
        <v>0</v>
      </c>
      <c r="D72" s="63" t="str">
        <f t="shared" si="19"/>
        <v/>
      </c>
      <c r="E72" s="63" t="str">
        <f t="shared" si="20"/>
        <v/>
      </c>
      <c r="F72" s="64" t="str">
        <f t="shared" si="21"/>
        <v/>
      </c>
      <c r="G72" s="64" t="str">
        <f t="shared" si="22"/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3"/>
        <v/>
      </c>
      <c r="K72" s="64" t="str">
        <f t="shared" si="24"/>
        <v/>
      </c>
      <c r="L72" s="20" t="str">
        <f t="shared" si="25"/>
        <v/>
      </c>
      <c r="M72" s="38" t="str">
        <f t="shared" si="26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8">
        <f>Analitos!$A$37</f>
        <v>0</v>
      </c>
      <c r="B73" s="38">
        <v>1</v>
      </c>
      <c r="C73" s="38">
        <f t="shared" si="18"/>
        <v>0</v>
      </c>
      <c r="D73" s="63" t="str">
        <f t="shared" si="19"/>
        <v/>
      </c>
      <c r="E73" s="63" t="str">
        <f t="shared" si="20"/>
        <v/>
      </c>
      <c r="F73" s="64" t="str">
        <f t="shared" si="21"/>
        <v/>
      </c>
      <c r="G73" s="64" t="str">
        <f t="shared" si="22"/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3"/>
        <v/>
      </c>
      <c r="K73" s="64" t="str">
        <f t="shared" si="24"/>
        <v/>
      </c>
      <c r="L73" s="20" t="str">
        <f t="shared" si="25"/>
        <v/>
      </c>
      <c r="M73" s="38" t="str">
        <f t="shared" si="26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8">
        <f>Analitos!$A$37</f>
        <v>0</v>
      </c>
      <c r="B74" s="38">
        <v>2</v>
      </c>
      <c r="C74" s="38">
        <f t="shared" si="18"/>
        <v>0</v>
      </c>
      <c r="D74" s="63" t="str">
        <f t="shared" si="19"/>
        <v/>
      </c>
      <c r="E74" s="63" t="str">
        <f t="shared" si="20"/>
        <v/>
      </c>
      <c r="F74" s="64" t="str">
        <f t="shared" si="21"/>
        <v/>
      </c>
      <c r="G74" s="64" t="str">
        <f t="shared" si="22"/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3"/>
        <v/>
      </c>
      <c r="K74" s="64" t="str">
        <f t="shared" si="24"/>
        <v/>
      </c>
      <c r="L74" s="20" t="str">
        <f t="shared" si="25"/>
        <v/>
      </c>
      <c r="M74" s="38" t="str">
        <f t="shared" si="26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8">
        <f>Analitos!$A$38</f>
        <v>0</v>
      </c>
      <c r="B75" s="38">
        <v>1</v>
      </c>
      <c r="C75" s="38">
        <f t="shared" si="18"/>
        <v>0</v>
      </c>
      <c r="D75" s="63" t="str">
        <f t="shared" si="19"/>
        <v/>
      </c>
      <c r="E75" s="63" t="str">
        <f t="shared" si="20"/>
        <v/>
      </c>
      <c r="F75" s="64" t="str">
        <f t="shared" si="21"/>
        <v/>
      </c>
      <c r="G75" s="64" t="str">
        <f t="shared" si="22"/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3"/>
        <v/>
      </c>
      <c r="K75" s="64" t="str">
        <f t="shared" si="24"/>
        <v/>
      </c>
      <c r="L75" s="20" t="str">
        <f t="shared" si="25"/>
        <v/>
      </c>
      <c r="M75" s="38" t="str">
        <f t="shared" si="26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8">
        <f>Analitos!$A$38</f>
        <v>0</v>
      </c>
      <c r="B76" s="38">
        <v>2</v>
      </c>
      <c r="C76" s="38">
        <f t="shared" si="18"/>
        <v>0</v>
      </c>
      <c r="D76" s="63" t="str">
        <f t="shared" si="19"/>
        <v/>
      </c>
      <c r="E76" s="63" t="str">
        <f t="shared" si="20"/>
        <v/>
      </c>
      <c r="F76" s="64" t="str">
        <f t="shared" si="21"/>
        <v/>
      </c>
      <c r="G76" s="64" t="str">
        <f t="shared" si="22"/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3"/>
        <v/>
      </c>
      <c r="K76" s="64" t="str">
        <f t="shared" si="24"/>
        <v/>
      </c>
      <c r="L76" s="20" t="str">
        <f t="shared" si="25"/>
        <v/>
      </c>
      <c r="M76" s="38" t="str">
        <f t="shared" si="26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8">
        <f>Analitos!$A$39</f>
        <v>0</v>
      </c>
      <c r="B77" s="38">
        <v>1</v>
      </c>
      <c r="C77" s="38">
        <f t="shared" si="18"/>
        <v>0</v>
      </c>
      <c r="D77" s="63" t="str">
        <f t="shared" si="19"/>
        <v/>
      </c>
      <c r="E77" s="63" t="str">
        <f t="shared" si="20"/>
        <v/>
      </c>
      <c r="F77" s="64" t="str">
        <f t="shared" si="21"/>
        <v/>
      </c>
      <c r="G77" s="64" t="str">
        <f t="shared" si="22"/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3"/>
        <v/>
      </c>
      <c r="K77" s="64" t="str">
        <f t="shared" si="24"/>
        <v/>
      </c>
      <c r="L77" s="20" t="str">
        <f t="shared" si="25"/>
        <v/>
      </c>
      <c r="M77" s="38" t="str">
        <f t="shared" si="26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8">
        <f>Analitos!$A$39</f>
        <v>0</v>
      </c>
      <c r="B78" s="38">
        <v>2</v>
      </c>
      <c r="C78" s="38">
        <f t="shared" si="18"/>
        <v>0</v>
      </c>
      <c r="D78" s="63" t="str">
        <f t="shared" si="19"/>
        <v/>
      </c>
      <c r="E78" s="63" t="str">
        <f t="shared" si="20"/>
        <v/>
      </c>
      <c r="F78" s="64" t="str">
        <f t="shared" si="21"/>
        <v/>
      </c>
      <c r="G78" s="64" t="str">
        <f t="shared" si="22"/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3"/>
        <v/>
      </c>
      <c r="K78" s="64" t="str">
        <f t="shared" si="24"/>
        <v/>
      </c>
      <c r="L78" s="20" t="str">
        <f t="shared" si="25"/>
        <v/>
      </c>
      <c r="M78" s="38" t="str">
        <f t="shared" si="26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8">
        <f>Analitos!$A$40</f>
        <v>0</v>
      </c>
      <c r="B79" s="38">
        <v>1</v>
      </c>
      <c r="C79" s="38">
        <f t="shared" si="18"/>
        <v>0</v>
      </c>
      <c r="D79" s="63" t="str">
        <f t="shared" si="19"/>
        <v/>
      </c>
      <c r="E79" s="63" t="str">
        <f t="shared" si="20"/>
        <v/>
      </c>
      <c r="F79" s="64" t="str">
        <f t="shared" si="21"/>
        <v/>
      </c>
      <c r="G79" s="64" t="str">
        <f t="shared" si="22"/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3"/>
        <v/>
      </c>
      <c r="K79" s="64" t="str">
        <f t="shared" si="24"/>
        <v/>
      </c>
      <c r="L79" s="20" t="str">
        <f t="shared" si="25"/>
        <v/>
      </c>
      <c r="M79" s="38" t="str">
        <f t="shared" si="26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8">
        <f>Analitos!$A$40</f>
        <v>0</v>
      </c>
      <c r="B80" s="38">
        <v>2</v>
      </c>
      <c r="C80" s="38">
        <f t="shared" si="18"/>
        <v>0</v>
      </c>
      <c r="D80" s="63" t="str">
        <f t="shared" si="19"/>
        <v/>
      </c>
      <c r="E80" s="63" t="str">
        <f t="shared" si="20"/>
        <v/>
      </c>
      <c r="F80" s="64" t="str">
        <f t="shared" si="21"/>
        <v/>
      </c>
      <c r="G80" s="64" t="str">
        <f t="shared" si="22"/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3"/>
        <v/>
      </c>
      <c r="K80" s="64" t="str">
        <f t="shared" si="24"/>
        <v/>
      </c>
      <c r="L80" s="20" t="str">
        <f t="shared" si="25"/>
        <v/>
      </c>
      <c r="M80" s="38" t="str">
        <f t="shared" si="26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8">
        <f>Analitos!$A$41</f>
        <v>0</v>
      </c>
      <c r="B81" s="38">
        <v>1</v>
      </c>
      <c r="C81" s="38">
        <f t="shared" si="18"/>
        <v>0</v>
      </c>
      <c r="D81" s="63" t="str">
        <f t="shared" si="19"/>
        <v/>
      </c>
      <c r="E81" s="63" t="str">
        <f t="shared" si="20"/>
        <v/>
      </c>
      <c r="F81" s="64" t="str">
        <f t="shared" si="21"/>
        <v/>
      </c>
      <c r="G81" s="64" t="str">
        <f t="shared" si="22"/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3"/>
        <v/>
      </c>
      <c r="K81" s="64" t="str">
        <f t="shared" si="24"/>
        <v/>
      </c>
      <c r="L81" s="20" t="str">
        <f t="shared" si="25"/>
        <v/>
      </c>
      <c r="M81" s="38" t="str">
        <f t="shared" si="26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8">
        <f>Analitos!$A$41</f>
        <v>0</v>
      </c>
      <c r="B82" s="38">
        <v>2</v>
      </c>
      <c r="C82" s="38">
        <f t="shared" si="18"/>
        <v>0</v>
      </c>
      <c r="D82" s="63" t="str">
        <f t="shared" si="19"/>
        <v/>
      </c>
      <c r="E82" s="63" t="str">
        <f t="shared" si="20"/>
        <v/>
      </c>
      <c r="F82" s="64" t="str">
        <f t="shared" si="21"/>
        <v/>
      </c>
      <c r="G82" s="64" t="str">
        <f t="shared" si="22"/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3"/>
        <v/>
      </c>
      <c r="K82" s="64" t="str">
        <f t="shared" si="24"/>
        <v/>
      </c>
      <c r="L82" s="20" t="str">
        <f t="shared" si="25"/>
        <v/>
      </c>
      <c r="M82" s="38" t="str">
        <f t="shared" si="26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8">
        <f>Analitos!$A$42</f>
        <v>0</v>
      </c>
      <c r="B83" s="38">
        <v>1</v>
      </c>
      <c r="C83" s="38">
        <f t="shared" si="18"/>
        <v>0</v>
      </c>
      <c r="D83" s="63" t="str">
        <f t="shared" si="19"/>
        <v/>
      </c>
      <c r="E83" s="63" t="str">
        <f t="shared" si="20"/>
        <v/>
      </c>
      <c r="F83" s="64" t="str">
        <f t="shared" si="21"/>
        <v/>
      </c>
      <c r="G83" s="64" t="str">
        <f t="shared" si="22"/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3"/>
        <v/>
      </c>
      <c r="K83" s="64" t="str">
        <f t="shared" si="24"/>
        <v/>
      </c>
      <c r="L83" s="20" t="str">
        <f t="shared" si="25"/>
        <v/>
      </c>
      <c r="M83" s="38" t="str">
        <f t="shared" si="26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8">
        <f>Analitos!$A$42</f>
        <v>0</v>
      </c>
      <c r="B84" s="38">
        <v>2</v>
      </c>
      <c r="C84" s="38">
        <f t="shared" si="18"/>
        <v>0</v>
      </c>
      <c r="D84" s="63" t="str">
        <f t="shared" si="19"/>
        <v/>
      </c>
      <c r="E84" s="63" t="str">
        <f t="shared" si="20"/>
        <v/>
      </c>
      <c r="F84" s="64" t="str">
        <f t="shared" si="21"/>
        <v/>
      </c>
      <c r="G84" s="64" t="str">
        <f t="shared" si="22"/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3"/>
        <v/>
      </c>
      <c r="K84" s="64" t="str">
        <f t="shared" si="24"/>
        <v/>
      </c>
      <c r="L84" s="20" t="str">
        <f t="shared" si="25"/>
        <v/>
      </c>
      <c r="M84" s="38" t="str">
        <f t="shared" si="26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8">
        <f>Analitos!$A$43</f>
        <v>0</v>
      </c>
      <c r="B85" s="38">
        <v>1</v>
      </c>
      <c r="C85" s="38">
        <f t="shared" si="18"/>
        <v>0</v>
      </c>
      <c r="D85" s="63" t="str">
        <f t="shared" si="19"/>
        <v/>
      </c>
      <c r="E85" s="63" t="str">
        <f t="shared" si="20"/>
        <v/>
      </c>
      <c r="F85" s="64" t="str">
        <f t="shared" si="21"/>
        <v/>
      </c>
      <c r="G85" s="64" t="str">
        <f t="shared" si="22"/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3"/>
        <v/>
      </c>
      <c r="K85" s="64" t="str">
        <f t="shared" si="24"/>
        <v/>
      </c>
      <c r="L85" s="20" t="str">
        <f t="shared" si="25"/>
        <v/>
      </c>
      <c r="M85" s="38" t="str">
        <f t="shared" si="26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8">
        <f>Analitos!$A$43</f>
        <v>0</v>
      </c>
      <c r="B86" s="38">
        <v>2</v>
      </c>
      <c r="C86" s="38">
        <f t="shared" si="18"/>
        <v>0</v>
      </c>
      <c r="D86" s="63" t="str">
        <f t="shared" si="19"/>
        <v/>
      </c>
      <c r="E86" s="63" t="str">
        <f t="shared" si="20"/>
        <v/>
      </c>
      <c r="F86" s="64" t="str">
        <f t="shared" si="21"/>
        <v/>
      </c>
      <c r="G86" s="64" t="str">
        <f t="shared" si="22"/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3"/>
        <v/>
      </c>
      <c r="K86" s="64" t="str">
        <f t="shared" si="24"/>
        <v/>
      </c>
      <c r="L86" s="20" t="str">
        <f t="shared" si="25"/>
        <v/>
      </c>
      <c r="M86" s="38" t="str">
        <f t="shared" si="26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90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13" t="s">
        <v>279</v>
      </c>
      <c r="B1" s="107"/>
      <c r="C1" s="107"/>
      <c r="D1" s="107"/>
      <c r="E1" s="107"/>
      <c r="F1" s="107"/>
      <c r="G1" s="107"/>
      <c r="H1" s="107"/>
      <c r="I1" s="107"/>
      <c r="J1" s="107"/>
      <c r="M1" s="5" t="s">
        <v>280</v>
      </c>
      <c r="N1" s="66" t="s">
        <v>289</v>
      </c>
    </row>
    <row r="2" spans="1:14" ht="19.899999999999999" customHeight="1" x14ac:dyDescent="0.25">
      <c r="A2" s="114" t="s">
        <v>281</v>
      </c>
      <c r="B2" s="107"/>
      <c r="C2" s="107"/>
      <c r="D2" s="107"/>
      <c r="E2" s="107"/>
      <c r="F2" s="107"/>
      <c r="G2" s="107"/>
      <c r="H2" s="107"/>
      <c r="I2" s="107"/>
      <c r="J2" s="107"/>
      <c r="M2" s="5" t="s">
        <v>282</v>
      </c>
      <c r="N2" s="66" t="s">
        <v>291</v>
      </c>
    </row>
    <row r="3" spans="1:14" ht="28.15" customHeight="1" x14ac:dyDescent="0.25">
      <c r="A3" s="86" t="s">
        <v>283</v>
      </c>
      <c r="B3" s="17" t="s">
        <v>284</v>
      </c>
      <c r="C3" s="17" t="s">
        <v>285</v>
      </c>
      <c r="D3" s="17" t="s">
        <v>286</v>
      </c>
      <c r="E3" s="17" t="s">
        <v>287</v>
      </c>
      <c r="G3" s="127" t="s">
        <v>288</v>
      </c>
      <c r="H3" s="107"/>
      <c r="I3" s="107"/>
      <c r="J3" s="107"/>
    </row>
    <row r="4" spans="1:14" ht="40.15" customHeight="1" x14ac:dyDescent="0.25">
      <c r="A4" s="87" t="s">
        <v>289</v>
      </c>
      <c r="B4" s="25" t="s">
        <v>290</v>
      </c>
      <c r="C4" s="40" t="s">
        <v>291</v>
      </c>
      <c r="D4" s="67" t="s">
        <v>292</v>
      </c>
      <c r="E4" s="70" t="s">
        <v>293</v>
      </c>
    </row>
    <row r="5" spans="1:14" ht="40.15" customHeight="1" x14ac:dyDescent="0.25">
      <c r="A5" s="88" t="s">
        <v>294</v>
      </c>
      <c r="B5" s="25" t="s">
        <v>295</v>
      </c>
      <c r="C5" s="69" t="s">
        <v>294</v>
      </c>
      <c r="D5" s="67" t="s">
        <v>296</v>
      </c>
      <c r="E5" s="71" t="s">
        <v>297</v>
      </c>
      <c r="G5" s="47" t="s">
        <v>283</v>
      </c>
      <c r="H5" s="73" t="s">
        <v>323</v>
      </c>
    </row>
    <row r="6" spans="1:14" ht="22.15" customHeight="1" x14ac:dyDescent="0.25">
      <c r="A6" s="89" t="s">
        <v>320</v>
      </c>
      <c r="B6" s="55" t="s">
        <v>321</v>
      </c>
      <c r="C6" s="42" t="s">
        <v>291</v>
      </c>
      <c r="D6" s="68" t="s">
        <v>322</v>
      </c>
      <c r="E6" s="72"/>
      <c r="G6" s="47" t="s">
        <v>284</v>
      </c>
      <c r="H6" s="73" t="s">
        <v>324</v>
      </c>
    </row>
    <row r="7" spans="1:14" ht="22.15" customHeight="1" x14ac:dyDescent="0.25">
      <c r="A7" s="89" t="s">
        <v>323</v>
      </c>
      <c r="B7" s="55" t="s">
        <v>324</v>
      </c>
      <c r="C7" s="42" t="s">
        <v>291</v>
      </c>
      <c r="D7" s="68" t="s">
        <v>322</v>
      </c>
      <c r="E7" s="72"/>
      <c r="G7" s="47" t="s">
        <v>298</v>
      </c>
      <c r="H7" s="74"/>
    </row>
    <row r="8" spans="1:14" ht="22.15" customHeight="1" x14ac:dyDescent="0.25">
      <c r="A8" s="89"/>
      <c r="B8" s="55"/>
      <c r="C8" s="42"/>
      <c r="D8" s="68"/>
      <c r="E8" s="72"/>
      <c r="G8" s="47" t="s">
        <v>285</v>
      </c>
      <c r="H8" s="73" t="s">
        <v>291</v>
      </c>
    </row>
    <row r="9" spans="1:14" ht="22.15" customHeight="1" x14ac:dyDescent="0.25">
      <c r="A9" s="89"/>
      <c r="B9" s="55"/>
      <c r="C9" s="42"/>
      <c r="D9" s="68"/>
      <c r="E9" s="72"/>
    </row>
    <row r="10" spans="1:14" ht="22.15" customHeight="1" x14ac:dyDescent="0.25">
      <c r="A10" s="89"/>
      <c r="B10" s="55"/>
      <c r="C10" s="42"/>
      <c r="D10" s="68"/>
      <c r="E10" s="72"/>
    </row>
    <row r="11" spans="1:14" ht="22.15" customHeight="1" x14ac:dyDescent="0.25">
      <c r="A11" s="89"/>
      <c r="B11" s="55"/>
      <c r="C11" s="42"/>
      <c r="D11" s="68"/>
      <c r="E11" s="72"/>
      <c r="G11" s="126" t="s">
        <v>325</v>
      </c>
      <c r="H11" s="107"/>
      <c r="I11" s="107"/>
      <c r="J11" s="107"/>
    </row>
    <row r="12" spans="1:14" ht="22.15" customHeight="1" x14ac:dyDescent="0.25">
      <c r="A12" s="89"/>
      <c r="B12" s="55"/>
      <c r="C12" s="42"/>
      <c r="D12" s="68"/>
      <c r="E12" s="72"/>
    </row>
    <row r="13" spans="1:14" ht="22.15" customHeight="1" x14ac:dyDescent="0.25">
      <c r="A13" s="89"/>
      <c r="B13" s="55"/>
      <c r="C13" s="42"/>
      <c r="D13" s="68"/>
      <c r="E13" s="72"/>
    </row>
    <row r="14" spans="1:14" ht="22.15" customHeight="1" x14ac:dyDescent="0.25">
      <c r="A14" s="89"/>
      <c r="B14" s="55"/>
      <c r="C14" s="42"/>
      <c r="D14" s="68"/>
      <c r="E14" s="72"/>
    </row>
    <row r="15" spans="1:14" ht="22.15" customHeight="1" x14ac:dyDescent="0.25">
      <c r="A15" s="89"/>
      <c r="B15" s="55"/>
      <c r="C15" s="42"/>
      <c r="D15" s="68"/>
      <c r="E15" s="72"/>
    </row>
    <row r="16" spans="1:14" ht="22.15" customHeight="1" x14ac:dyDescent="0.25">
      <c r="A16" s="89"/>
      <c r="B16" s="55"/>
      <c r="C16" s="42"/>
      <c r="D16" s="68"/>
      <c r="E16" s="72"/>
    </row>
    <row r="17" spans="1:5" ht="22.15" customHeight="1" x14ac:dyDescent="0.25">
      <c r="A17" s="89"/>
      <c r="B17" s="55"/>
      <c r="C17" s="42"/>
      <c r="D17" s="68"/>
      <c r="E17" s="72"/>
    </row>
    <row r="18" spans="1:5" ht="22.15" customHeight="1" x14ac:dyDescent="0.25">
      <c r="A18" s="89"/>
      <c r="B18" s="55"/>
      <c r="C18" s="42"/>
      <c r="D18" s="68"/>
      <c r="E18" s="72"/>
    </row>
    <row r="19" spans="1:5" ht="22.15" customHeight="1" x14ac:dyDescent="0.25">
      <c r="A19" s="89"/>
      <c r="B19" s="55"/>
      <c r="C19" s="42"/>
      <c r="D19" s="68"/>
      <c r="E19" s="72"/>
    </row>
    <row r="20" spans="1:5" ht="22.15" customHeight="1" x14ac:dyDescent="0.25">
      <c r="A20" s="89"/>
      <c r="B20" s="55"/>
      <c r="C20" s="42"/>
      <c r="D20" s="68"/>
      <c r="E20" s="72"/>
    </row>
    <row r="21" spans="1:5" ht="22.15" customHeight="1" x14ac:dyDescent="0.25">
      <c r="A21" s="89"/>
      <c r="B21" s="55"/>
      <c r="C21" s="42"/>
      <c r="D21" s="68"/>
      <c r="E21" s="72"/>
    </row>
    <row r="22" spans="1:5" ht="22.15" customHeight="1" x14ac:dyDescent="0.25">
      <c r="A22" s="89"/>
      <c r="B22" s="55"/>
      <c r="C22" s="42"/>
      <c r="D22" s="68"/>
      <c r="E22" s="72"/>
    </row>
    <row r="23" spans="1:5" ht="22.15" customHeight="1" x14ac:dyDescent="0.25">
      <c r="A23" s="89"/>
      <c r="B23" s="55"/>
      <c r="C23" s="42"/>
      <c r="D23" s="68"/>
      <c r="E23" s="72"/>
    </row>
    <row r="24" spans="1:5" ht="22.15" customHeight="1" x14ac:dyDescent="0.25">
      <c r="A24" s="89"/>
      <c r="B24" s="55"/>
      <c r="C24" s="42"/>
      <c r="D24" s="68"/>
      <c r="E24" s="72"/>
    </row>
    <row r="25" spans="1:5" ht="22.15" customHeight="1" x14ac:dyDescent="0.25">
      <c r="A25" s="89"/>
      <c r="B25" s="55"/>
      <c r="C25" s="42"/>
      <c r="D25" s="68"/>
      <c r="E25" s="72"/>
    </row>
    <row r="26" spans="1:5" ht="22.15" customHeight="1" x14ac:dyDescent="0.25">
      <c r="A26" s="89"/>
      <c r="B26" s="55"/>
      <c r="C26" s="42"/>
      <c r="D26" s="68"/>
      <c r="E26" s="72"/>
    </row>
    <row r="27" spans="1:5" ht="22.15" customHeight="1" x14ac:dyDescent="0.25">
      <c r="A27" s="89"/>
      <c r="B27" s="55"/>
      <c r="C27" s="42"/>
      <c r="D27" s="68"/>
      <c r="E27" s="72"/>
    </row>
    <row r="28" spans="1:5" ht="22.15" customHeight="1" x14ac:dyDescent="0.25">
      <c r="A28" s="89"/>
      <c r="B28" s="55"/>
      <c r="C28" s="42"/>
      <c r="D28" s="68"/>
      <c r="E28" s="72"/>
    </row>
    <row r="29" spans="1:5" ht="22.15" customHeight="1" x14ac:dyDescent="0.25">
      <c r="A29" s="89"/>
      <c r="B29" s="55"/>
      <c r="C29" s="42"/>
      <c r="D29" s="68"/>
      <c r="E29" s="72"/>
    </row>
    <row r="30" spans="1:5" ht="22.15" customHeight="1" x14ac:dyDescent="0.25">
      <c r="A30" s="89"/>
      <c r="B30" s="55"/>
      <c r="C30" s="42"/>
      <c r="D30" s="68"/>
      <c r="E30" s="72"/>
    </row>
    <row r="31" spans="1:5" ht="22.15" customHeight="1" x14ac:dyDescent="0.25">
      <c r="A31" s="89"/>
      <c r="B31" s="55"/>
      <c r="C31" s="42"/>
      <c r="D31" s="68"/>
      <c r="E31" s="72"/>
    </row>
    <row r="32" spans="1:5" ht="22.15" customHeight="1" x14ac:dyDescent="0.25">
      <c r="A32" s="89"/>
      <c r="B32" s="55"/>
      <c r="C32" s="42"/>
      <c r="D32" s="68"/>
      <c r="E32" s="72"/>
    </row>
    <row r="33" spans="1:5" ht="22.15" customHeight="1" x14ac:dyDescent="0.25">
      <c r="A33" s="89"/>
      <c r="B33" s="55"/>
      <c r="C33" s="42"/>
      <c r="D33" s="68"/>
      <c r="E33" s="72"/>
    </row>
    <row r="34" spans="1:5" ht="22.15" customHeight="1" x14ac:dyDescent="0.25">
      <c r="A34" s="89"/>
      <c r="B34" s="55"/>
      <c r="C34" s="42"/>
      <c r="D34" s="68"/>
      <c r="E34" s="72"/>
    </row>
    <row r="35" spans="1:5" ht="22.15" customHeight="1" x14ac:dyDescent="0.25">
      <c r="A35" s="89"/>
      <c r="B35" s="55"/>
      <c r="C35" s="42"/>
      <c r="D35" s="68"/>
      <c r="E35" s="72"/>
    </row>
    <row r="36" spans="1:5" ht="22.15" customHeight="1" x14ac:dyDescent="0.25">
      <c r="A36" s="89"/>
      <c r="B36" s="55"/>
      <c r="C36" s="42"/>
      <c r="D36" s="68"/>
      <c r="E36" s="72"/>
    </row>
    <row r="37" spans="1:5" ht="22.15" customHeight="1" x14ac:dyDescent="0.25">
      <c r="A37" s="89"/>
      <c r="B37" s="55"/>
      <c r="C37" s="42"/>
      <c r="D37" s="68"/>
      <c r="E37" s="72"/>
    </row>
    <row r="38" spans="1:5" ht="22.15" customHeight="1" x14ac:dyDescent="0.25">
      <c r="A38" s="89"/>
      <c r="B38" s="55"/>
      <c r="C38" s="42"/>
      <c r="D38" s="68"/>
      <c r="E38" s="72"/>
    </row>
    <row r="39" spans="1:5" ht="22.15" customHeight="1" x14ac:dyDescent="0.25">
      <c r="A39" s="89"/>
      <c r="B39" s="55"/>
      <c r="C39" s="42"/>
      <c r="D39" s="68"/>
      <c r="E39" s="72"/>
    </row>
    <row r="40" spans="1:5" ht="22.15" customHeight="1" x14ac:dyDescent="0.25">
      <c r="A40" s="89"/>
      <c r="B40" s="55"/>
      <c r="C40" s="42"/>
      <c r="D40" s="68"/>
      <c r="E40" s="72"/>
    </row>
    <row r="41" spans="1:5" ht="22.15" customHeight="1" x14ac:dyDescent="0.25">
      <c r="A41" s="89"/>
      <c r="B41" s="55"/>
      <c r="C41" s="42"/>
      <c r="D41" s="68"/>
      <c r="E41" s="72"/>
    </row>
    <row r="42" spans="1:5" ht="22.15" customHeight="1" x14ac:dyDescent="0.25">
      <c r="A42" s="89"/>
      <c r="B42" s="55"/>
      <c r="C42" s="42"/>
      <c r="D42" s="68"/>
      <c r="E42" s="72"/>
    </row>
    <row r="43" spans="1:5" ht="22.15" customHeight="1" x14ac:dyDescent="0.25">
      <c r="A43" s="89"/>
      <c r="B43" s="55"/>
      <c r="C43" s="42"/>
      <c r="D43" s="68"/>
      <c r="E43" s="72"/>
    </row>
    <row r="44" spans="1:5" ht="22.15" customHeight="1" x14ac:dyDescent="0.25">
      <c r="A44" s="89"/>
      <c r="B44" s="55"/>
      <c r="C44" s="42"/>
      <c r="D44" s="68"/>
      <c r="E44" s="72"/>
    </row>
    <row r="45" spans="1:5" ht="22.15" customHeight="1" x14ac:dyDescent="0.25">
      <c r="A45" s="89"/>
      <c r="B45" s="55"/>
      <c r="C45" s="42"/>
      <c r="D45" s="68"/>
      <c r="E45" s="72"/>
    </row>
    <row r="46" spans="1:5" ht="22.15" customHeight="1" x14ac:dyDescent="0.25">
      <c r="A46" s="89"/>
      <c r="B46" s="55"/>
      <c r="C46" s="42"/>
      <c r="D46" s="68"/>
      <c r="E46" s="72"/>
    </row>
    <row r="47" spans="1:5" ht="22.15" customHeight="1" x14ac:dyDescent="0.25">
      <c r="A47" s="89"/>
      <c r="B47" s="55"/>
      <c r="C47" s="42"/>
      <c r="D47" s="68"/>
      <c r="E47" s="72"/>
    </row>
    <row r="48" spans="1:5" ht="22.15" customHeight="1" x14ac:dyDescent="0.25">
      <c r="A48" s="89"/>
      <c r="B48" s="55"/>
      <c r="C48" s="42"/>
      <c r="D48" s="68"/>
      <c r="E48" s="72"/>
    </row>
    <row r="49" spans="1:5" ht="22.15" customHeight="1" x14ac:dyDescent="0.25">
      <c r="A49" s="89"/>
      <c r="B49" s="55"/>
      <c r="C49" s="42"/>
      <c r="D49" s="68"/>
      <c r="E49" s="72"/>
    </row>
    <row r="50" spans="1:5" ht="22.15" customHeight="1" x14ac:dyDescent="0.25">
      <c r="A50" s="89"/>
      <c r="B50" s="55"/>
      <c r="C50" s="42"/>
      <c r="D50" s="68"/>
      <c r="E50" s="72"/>
    </row>
    <row r="51" spans="1:5" ht="22.15" customHeight="1" x14ac:dyDescent="0.25">
      <c r="A51" s="89"/>
      <c r="B51" s="55"/>
      <c r="C51" s="42"/>
      <c r="D51" s="68"/>
      <c r="E51" s="72"/>
    </row>
    <row r="52" spans="1:5" ht="22.15" customHeight="1" x14ac:dyDescent="0.25">
      <c r="A52" s="89"/>
      <c r="B52" s="55"/>
      <c r="C52" s="42"/>
      <c r="D52" s="68"/>
      <c r="E52" s="72"/>
    </row>
    <row r="53" spans="1:5" ht="22.15" customHeight="1" x14ac:dyDescent="0.25">
      <c r="A53" s="89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13" t="s">
        <v>299</v>
      </c>
      <c r="B1" s="107"/>
      <c r="C1" s="107"/>
      <c r="D1" s="107"/>
      <c r="E1" s="107"/>
      <c r="F1" s="107"/>
      <c r="H1" s="128" t="str">
        <f>"Assinaturas do lote em uso: "&amp;loteAtivo</f>
        <v>Assinaturas do lote em uso: 8974</v>
      </c>
      <c r="I1" s="111"/>
      <c r="J1" s="112"/>
    </row>
    <row r="2" spans="1:10" ht="19.899999999999999" customHeight="1" x14ac:dyDescent="0.25">
      <c r="A2" s="114" t="s">
        <v>300</v>
      </c>
      <c r="B2" s="107"/>
      <c r="C2" s="107"/>
      <c r="D2" s="107"/>
      <c r="E2" s="107"/>
      <c r="F2" s="107"/>
    </row>
    <row r="3" spans="1:10" ht="28.15" customHeight="1" x14ac:dyDescent="0.25">
      <c r="A3" s="17" t="s">
        <v>316</v>
      </c>
      <c r="B3" s="17" t="s">
        <v>165</v>
      </c>
      <c r="C3" s="17" t="s">
        <v>301</v>
      </c>
      <c r="D3" s="17" t="s">
        <v>302</v>
      </c>
      <c r="E3" s="17" t="s">
        <v>303</v>
      </c>
      <c r="F3" s="17" t="s">
        <v>304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8"/>
      <c r="D4" s="38"/>
      <c r="E4" s="68"/>
      <c r="F4" s="38"/>
    </row>
    <row r="5" spans="1:10" ht="37.9" customHeight="1" x14ac:dyDescent="0.25">
      <c r="A5" s="38">
        <f t="shared" si="0"/>
        <v>2</v>
      </c>
      <c r="B5" s="37">
        <f t="shared" si="1"/>
        <v>46028</v>
      </c>
      <c r="C5" s="38"/>
      <c r="D5" s="38"/>
      <c r="E5" s="68"/>
      <c r="F5" s="38"/>
    </row>
    <row r="6" spans="1:10" ht="37.9" customHeight="1" x14ac:dyDescent="0.25">
      <c r="A6" s="38">
        <f t="shared" si="0"/>
        <v>3</v>
      </c>
      <c r="B6" s="37">
        <f t="shared" si="1"/>
        <v>46029</v>
      </c>
      <c r="C6" s="68"/>
      <c r="D6" s="38"/>
      <c r="E6" s="68"/>
      <c r="F6" s="38"/>
    </row>
    <row r="7" spans="1:10" ht="37.9" customHeight="1" x14ac:dyDescent="0.25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" customHeight="1" x14ac:dyDescent="0.25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" customHeight="1" x14ac:dyDescent="0.25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" customHeight="1" x14ac:dyDescent="0.25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" customHeight="1" x14ac:dyDescent="0.25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" customHeight="1" x14ac:dyDescent="0.25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" customHeight="1" x14ac:dyDescent="0.25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" customHeight="1" x14ac:dyDescent="0.25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165</v>
      </c>
      <c r="B1" s="31" t="s">
        <v>88</v>
      </c>
      <c r="C1" s="31" t="s">
        <v>166</v>
      </c>
      <c r="D1" s="31" t="s">
        <v>167</v>
      </c>
      <c r="E1" s="31" t="s">
        <v>305</v>
      </c>
      <c r="F1" s="31" t="s">
        <v>306</v>
      </c>
      <c r="G1" s="31" t="s">
        <v>307</v>
      </c>
      <c r="H1" s="31" t="s">
        <v>308</v>
      </c>
      <c r="I1" s="31" t="s">
        <v>309</v>
      </c>
      <c r="J1" s="31" t="s">
        <v>310</v>
      </c>
      <c r="K1" s="31" t="s">
        <v>311</v>
      </c>
      <c r="L1" s="31" t="s">
        <v>232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06" t="s">
        <v>319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19.899999999999999" customHeight="1" x14ac:dyDescent="0.25">
      <c r="A2" s="108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ht="24" customHeight="1" x14ac:dyDescent="0.25">
      <c r="A3" s="81" t="s">
        <v>316</v>
      </c>
      <c r="B3" s="81" t="s">
        <v>165</v>
      </c>
      <c r="C3" s="81" t="s">
        <v>145</v>
      </c>
      <c r="D3" s="81" t="s">
        <v>88</v>
      </c>
      <c r="E3" s="81" t="s">
        <v>317</v>
      </c>
      <c r="F3" s="81" t="s">
        <v>232</v>
      </c>
      <c r="K3" s="81" t="s">
        <v>316</v>
      </c>
      <c r="L3" s="81" t="s">
        <v>165</v>
      </c>
      <c r="M3" s="81" t="s">
        <v>145</v>
      </c>
      <c r="N3" s="81" t="s">
        <v>88</v>
      </c>
      <c r="O3" s="81" t="s">
        <v>317</v>
      </c>
      <c r="P3" s="81" t="s">
        <v>232</v>
      </c>
    </row>
    <row r="4" spans="1:27" x14ac:dyDescent="0.25">
      <c r="A4" s="82">
        <v>1</v>
      </c>
      <c r="B4" s="83">
        <v>46027</v>
      </c>
      <c r="C4" s="80" t="s">
        <v>428</v>
      </c>
      <c r="D4" s="84" t="s">
        <v>361</v>
      </c>
      <c r="E4" s="85">
        <v>4.66</v>
      </c>
      <c r="F4" s="85" t="s">
        <v>315</v>
      </c>
      <c r="K4" s="82">
        <v>1</v>
      </c>
      <c r="L4" s="83">
        <v>46027</v>
      </c>
      <c r="M4" s="80" t="s">
        <v>432</v>
      </c>
      <c r="N4" s="84" t="s">
        <v>361</v>
      </c>
      <c r="O4" s="85">
        <v>1.24</v>
      </c>
      <c r="P4" s="85" t="s">
        <v>315</v>
      </c>
    </row>
    <row r="5" spans="1:27" x14ac:dyDescent="0.25">
      <c r="A5" s="82">
        <v>1</v>
      </c>
      <c r="B5" s="83">
        <v>46027</v>
      </c>
      <c r="C5" s="80" t="s">
        <v>428</v>
      </c>
      <c r="D5" s="84" t="s">
        <v>125</v>
      </c>
      <c r="E5" s="85">
        <v>4.4000000000000004</v>
      </c>
      <c r="F5" s="85" t="s">
        <v>315</v>
      </c>
      <c r="K5" s="82">
        <v>1</v>
      </c>
      <c r="L5" s="83">
        <v>46027</v>
      </c>
      <c r="M5" s="80" t="s">
        <v>432</v>
      </c>
      <c r="N5" s="84" t="s">
        <v>125</v>
      </c>
      <c r="O5" s="85">
        <v>9.4</v>
      </c>
      <c r="P5" s="85" t="s">
        <v>315</v>
      </c>
    </row>
    <row r="6" spans="1:27" x14ac:dyDescent="0.25">
      <c r="A6" s="82">
        <v>1</v>
      </c>
      <c r="B6" s="83">
        <v>46027</v>
      </c>
      <c r="C6" s="80" t="s">
        <v>428</v>
      </c>
      <c r="D6" s="84" t="s">
        <v>137</v>
      </c>
      <c r="E6" s="85">
        <v>3.83</v>
      </c>
      <c r="F6" s="85" t="s">
        <v>315</v>
      </c>
      <c r="K6" s="82">
        <v>1</v>
      </c>
      <c r="L6" s="83">
        <v>46027</v>
      </c>
      <c r="M6" s="80" t="s">
        <v>432</v>
      </c>
      <c r="N6" s="84" t="s">
        <v>137</v>
      </c>
      <c r="O6" s="85">
        <v>2.4900000000000002</v>
      </c>
      <c r="P6" s="85" t="s">
        <v>315</v>
      </c>
    </row>
    <row r="7" spans="1:27" x14ac:dyDescent="0.25">
      <c r="A7" s="82">
        <v>1</v>
      </c>
      <c r="B7" s="83">
        <v>46027</v>
      </c>
      <c r="C7" s="80" t="s">
        <v>428</v>
      </c>
      <c r="D7" s="84" t="s">
        <v>363</v>
      </c>
      <c r="E7" s="85">
        <v>0.314</v>
      </c>
      <c r="F7" s="85" t="s">
        <v>315</v>
      </c>
      <c r="K7" s="82">
        <v>1</v>
      </c>
      <c r="L7" s="83">
        <v>46027</v>
      </c>
      <c r="M7" s="80" t="s">
        <v>432</v>
      </c>
      <c r="N7" s="84" t="s">
        <v>363</v>
      </c>
      <c r="O7" s="85">
        <v>1.1299999999999999</v>
      </c>
      <c r="P7" s="85" t="s">
        <v>315</v>
      </c>
    </row>
    <row r="8" spans="1:27" x14ac:dyDescent="0.25">
      <c r="A8" s="82">
        <v>1</v>
      </c>
      <c r="B8" s="83">
        <v>46027</v>
      </c>
      <c r="C8" s="80" t="s">
        <v>428</v>
      </c>
      <c r="D8" s="84" t="s">
        <v>134</v>
      </c>
      <c r="E8" s="85">
        <v>1.21</v>
      </c>
      <c r="F8" s="85" t="s">
        <v>315</v>
      </c>
      <c r="K8" s="82">
        <v>1</v>
      </c>
      <c r="L8" s="83">
        <v>46027</v>
      </c>
      <c r="M8" s="80" t="s">
        <v>432</v>
      </c>
      <c r="N8" s="84" t="s">
        <v>134</v>
      </c>
      <c r="O8" s="85">
        <v>4.6399999999999997</v>
      </c>
      <c r="P8" s="85" t="s">
        <v>315</v>
      </c>
    </row>
    <row r="9" spans="1:27" x14ac:dyDescent="0.25">
      <c r="A9" s="82">
        <v>1</v>
      </c>
      <c r="B9" s="83">
        <v>46027</v>
      </c>
      <c r="C9" s="80" t="s">
        <v>428</v>
      </c>
      <c r="D9" s="84" t="s">
        <v>138</v>
      </c>
      <c r="E9" s="85">
        <v>9</v>
      </c>
      <c r="F9" s="85" t="s">
        <v>315</v>
      </c>
      <c r="K9" s="82">
        <v>1</v>
      </c>
      <c r="L9" s="83">
        <v>46027</v>
      </c>
      <c r="M9" s="80" t="s">
        <v>432</v>
      </c>
      <c r="N9" s="84" t="s">
        <v>138</v>
      </c>
      <c r="O9" s="85">
        <v>12.4</v>
      </c>
      <c r="P9" s="85" t="s">
        <v>315</v>
      </c>
    </row>
    <row r="10" spans="1:27" x14ac:dyDescent="0.25">
      <c r="A10" s="82">
        <v>1</v>
      </c>
      <c r="B10" s="83">
        <v>46027</v>
      </c>
      <c r="C10" s="80" t="s">
        <v>428</v>
      </c>
      <c r="D10" s="84" t="s">
        <v>364</v>
      </c>
      <c r="E10" s="85">
        <v>348</v>
      </c>
      <c r="F10" s="85" t="s">
        <v>315</v>
      </c>
      <c r="K10" s="82">
        <v>1</v>
      </c>
      <c r="L10" s="83">
        <v>46027</v>
      </c>
      <c r="M10" s="80" t="s">
        <v>432</v>
      </c>
      <c r="N10" s="84" t="s">
        <v>364</v>
      </c>
      <c r="O10" s="85">
        <v>209</v>
      </c>
      <c r="P10" s="85" t="s">
        <v>315</v>
      </c>
    </row>
    <row r="11" spans="1:27" x14ac:dyDescent="0.25">
      <c r="A11" s="82">
        <v>1</v>
      </c>
      <c r="B11" s="83">
        <v>46027</v>
      </c>
      <c r="C11" s="80" t="s">
        <v>428</v>
      </c>
      <c r="D11" s="84" t="s">
        <v>126</v>
      </c>
      <c r="E11" s="85">
        <v>237</v>
      </c>
      <c r="F11" s="85" t="s">
        <v>315</v>
      </c>
      <c r="K11" s="82">
        <v>1</v>
      </c>
      <c r="L11" s="83">
        <v>46027</v>
      </c>
      <c r="M11" s="80" t="s">
        <v>432</v>
      </c>
      <c r="N11" s="84" t="s">
        <v>126</v>
      </c>
      <c r="O11" s="85">
        <v>86</v>
      </c>
      <c r="P11" s="85" t="s">
        <v>315</v>
      </c>
    </row>
    <row r="12" spans="1:27" x14ac:dyDescent="0.25">
      <c r="A12" s="82">
        <v>1</v>
      </c>
      <c r="B12" s="83">
        <v>46027</v>
      </c>
      <c r="C12" s="80" t="s">
        <v>428</v>
      </c>
      <c r="D12" s="84" t="s">
        <v>127</v>
      </c>
      <c r="E12" s="85">
        <v>77</v>
      </c>
      <c r="F12" s="85" t="s">
        <v>315</v>
      </c>
      <c r="K12" s="82">
        <v>1</v>
      </c>
      <c r="L12" s="83">
        <v>46027</v>
      </c>
      <c r="M12" s="80" t="s">
        <v>432</v>
      </c>
      <c r="N12" s="84" t="s">
        <v>127</v>
      </c>
      <c r="O12" s="85">
        <v>26</v>
      </c>
      <c r="P12" s="85" t="s">
        <v>315</v>
      </c>
    </row>
    <row r="13" spans="1:27" x14ac:dyDescent="0.25">
      <c r="A13" s="82">
        <v>1</v>
      </c>
      <c r="B13" s="83">
        <v>46027</v>
      </c>
      <c r="C13" s="80" t="s">
        <v>428</v>
      </c>
      <c r="D13" s="84" t="s">
        <v>124</v>
      </c>
      <c r="E13" s="85">
        <v>2.58</v>
      </c>
      <c r="F13" s="85" t="s">
        <v>315</v>
      </c>
      <c r="K13" s="82">
        <v>1</v>
      </c>
      <c r="L13" s="83">
        <v>46027</v>
      </c>
      <c r="M13" s="80" t="s">
        <v>432</v>
      </c>
      <c r="N13" s="84" t="s">
        <v>124</v>
      </c>
      <c r="O13" s="85">
        <v>6.26</v>
      </c>
      <c r="P13" s="85" t="s">
        <v>315</v>
      </c>
    </row>
    <row r="14" spans="1:27" x14ac:dyDescent="0.25">
      <c r="A14" s="82">
        <v>1</v>
      </c>
      <c r="B14" s="83">
        <v>46027</v>
      </c>
      <c r="C14" s="80" t="s">
        <v>428</v>
      </c>
      <c r="D14" s="84" t="s">
        <v>366</v>
      </c>
      <c r="E14" s="85">
        <v>231</v>
      </c>
      <c r="F14" s="85" t="s">
        <v>315</v>
      </c>
      <c r="K14" s="82">
        <v>1</v>
      </c>
      <c r="L14" s="83">
        <v>46027</v>
      </c>
      <c r="M14" s="80" t="s">
        <v>432</v>
      </c>
      <c r="N14" s="84" t="s">
        <v>366</v>
      </c>
      <c r="O14" s="85">
        <v>69</v>
      </c>
      <c r="P14" s="85" t="s">
        <v>315</v>
      </c>
    </row>
    <row r="15" spans="1:27" x14ac:dyDescent="0.25">
      <c r="A15" s="82">
        <v>1</v>
      </c>
      <c r="B15" s="83">
        <v>46027</v>
      </c>
      <c r="C15" s="80" t="s">
        <v>428</v>
      </c>
      <c r="D15" s="84" t="s">
        <v>139</v>
      </c>
      <c r="E15" s="85">
        <v>3.45</v>
      </c>
      <c r="F15" s="85" t="s">
        <v>315</v>
      </c>
      <c r="K15" s="82">
        <v>1</v>
      </c>
      <c r="L15" s="83">
        <v>46027</v>
      </c>
      <c r="M15" s="80" t="s">
        <v>432</v>
      </c>
      <c r="N15" s="84" t="s">
        <v>139</v>
      </c>
      <c r="O15" s="85">
        <v>7.29</v>
      </c>
      <c r="P15" s="85" t="s">
        <v>315</v>
      </c>
    </row>
    <row r="16" spans="1:27" x14ac:dyDescent="0.25">
      <c r="A16" s="82">
        <v>1</v>
      </c>
      <c r="B16" s="83">
        <v>46027</v>
      </c>
      <c r="C16" s="80" t="s">
        <v>428</v>
      </c>
      <c r="D16" s="84" t="s">
        <v>118</v>
      </c>
      <c r="E16" s="85">
        <v>89</v>
      </c>
      <c r="F16" s="85" t="s">
        <v>315</v>
      </c>
      <c r="K16" s="82">
        <v>1</v>
      </c>
      <c r="L16" s="83">
        <v>46027</v>
      </c>
      <c r="M16" s="80" t="s">
        <v>432</v>
      </c>
      <c r="N16" s="84" t="s">
        <v>118</v>
      </c>
      <c r="O16" s="85">
        <v>290</v>
      </c>
      <c r="P16" s="85" t="s">
        <v>315</v>
      </c>
    </row>
    <row r="17" spans="1:16" x14ac:dyDescent="0.25">
      <c r="A17" s="82">
        <v>1</v>
      </c>
      <c r="B17" s="83">
        <v>46027</v>
      </c>
      <c r="C17" s="80" t="s">
        <v>428</v>
      </c>
      <c r="D17" s="84" t="s">
        <v>367</v>
      </c>
      <c r="E17" s="85">
        <v>5.0999999999999996</v>
      </c>
      <c r="F17" s="85" t="s">
        <v>315</v>
      </c>
      <c r="K17" s="82">
        <v>1</v>
      </c>
      <c r="L17" s="83">
        <v>46027</v>
      </c>
      <c r="M17" s="80" t="s">
        <v>432</v>
      </c>
      <c r="N17" s="84" t="s">
        <v>367</v>
      </c>
      <c r="O17" s="85">
        <v>10.1</v>
      </c>
      <c r="P17" s="85" t="s">
        <v>315</v>
      </c>
    </row>
    <row r="18" spans="1:16" x14ac:dyDescent="0.25">
      <c r="A18" s="82">
        <v>1</v>
      </c>
      <c r="B18" s="83">
        <v>46027</v>
      </c>
      <c r="C18" s="80" t="s">
        <v>428</v>
      </c>
      <c r="D18" s="84" t="s">
        <v>369</v>
      </c>
      <c r="E18" s="85">
        <v>2.15</v>
      </c>
      <c r="F18" s="85" t="s">
        <v>315</v>
      </c>
      <c r="K18" s="82">
        <v>1</v>
      </c>
      <c r="L18" s="83">
        <v>46027</v>
      </c>
      <c r="M18" s="80" t="s">
        <v>432</v>
      </c>
      <c r="N18" s="84" t="s">
        <v>369</v>
      </c>
      <c r="O18" s="85">
        <v>4.67</v>
      </c>
      <c r="P18" s="85" t="s">
        <v>315</v>
      </c>
    </row>
    <row r="19" spans="1:16" x14ac:dyDescent="0.25">
      <c r="A19" s="82">
        <v>1</v>
      </c>
      <c r="B19" s="83">
        <v>46027</v>
      </c>
      <c r="C19" s="80" t="s">
        <v>428</v>
      </c>
      <c r="D19" s="84" t="s">
        <v>135</v>
      </c>
      <c r="E19" s="85">
        <v>7.1</v>
      </c>
      <c r="F19" s="85" t="s">
        <v>315</v>
      </c>
      <c r="K19" s="82">
        <v>1</v>
      </c>
      <c r="L19" s="83">
        <v>46027</v>
      </c>
      <c r="M19" s="80" t="s">
        <v>432</v>
      </c>
      <c r="N19" s="84" t="s">
        <v>135</v>
      </c>
      <c r="O19" s="85">
        <v>4.5999999999999996</v>
      </c>
      <c r="P19" s="85" t="s">
        <v>315</v>
      </c>
    </row>
    <row r="20" spans="1:16" x14ac:dyDescent="0.25">
      <c r="A20" s="82">
        <v>1</v>
      </c>
      <c r="B20" s="83">
        <v>46027</v>
      </c>
      <c r="C20" s="80" t="s">
        <v>428</v>
      </c>
      <c r="D20" s="84" t="s">
        <v>128</v>
      </c>
      <c r="E20" s="85">
        <v>163</v>
      </c>
      <c r="F20" s="85" t="s">
        <v>315</v>
      </c>
      <c r="K20" s="82">
        <v>1</v>
      </c>
      <c r="L20" s="83">
        <v>46027</v>
      </c>
      <c r="M20" s="80" t="s">
        <v>432</v>
      </c>
      <c r="N20" s="84" t="s">
        <v>128</v>
      </c>
      <c r="O20" s="85">
        <v>82</v>
      </c>
      <c r="P20" s="85" t="s">
        <v>315</v>
      </c>
    </row>
    <row r="21" spans="1:16" x14ac:dyDescent="0.25">
      <c r="A21" s="82">
        <v>1</v>
      </c>
      <c r="B21" s="83">
        <v>46027</v>
      </c>
      <c r="C21" s="80" t="s">
        <v>428</v>
      </c>
      <c r="D21" s="84" t="s">
        <v>122</v>
      </c>
      <c r="E21" s="85">
        <v>34</v>
      </c>
      <c r="F21" s="85" t="s">
        <v>315</v>
      </c>
      <c r="K21" s="82">
        <v>1</v>
      </c>
      <c r="L21" s="83">
        <v>46027</v>
      </c>
      <c r="M21" s="80" t="s">
        <v>432</v>
      </c>
      <c r="N21" s="84" t="s">
        <v>122</v>
      </c>
      <c r="O21" s="85">
        <v>100</v>
      </c>
      <c r="P21" s="85" t="s">
        <v>315</v>
      </c>
    </row>
    <row r="22" spans="1:16" x14ac:dyDescent="0.25">
      <c r="A22" s="82">
        <v>1</v>
      </c>
      <c r="B22" s="83">
        <v>46027</v>
      </c>
      <c r="C22" s="80" t="s">
        <v>428</v>
      </c>
      <c r="D22" s="84" t="s">
        <v>144</v>
      </c>
      <c r="E22" s="85">
        <v>72</v>
      </c>
      <c r="F22" s="85" t="s">
        <v>315</v>
      </c>
      <c r="K22" s="82">
        <v>1</v>
      </c>
      <c r="L22" s="83">
        <v>46027</v>
      </c>
      <c r="M22" s="80" t="s">
        <v>432</v>
      </c>
      <c r="N22" s="84" t="s">
        <v>144</v>
      </c>
      <c r="O22" s="85">
        <v>470</v>
      </c>
      <c r="P22" s="85" t="s">
        <v>315</v>
      </c>
    </row>
    <row r="23" spans="1:16" x14ac:dyDescent="0.25">
      <c r="A23" s="82">
        <v>1</v>
      </c>
      <c r="B23" s="83">
        <v>46027</v>
      </c>
      <c r="C23" s="80" t="s">
        <v>428</v>
      </c>
      <c r="D23" s="84" t="s">
        <v>370</v>
      </c>
      <c r="E23" s="85">
        <v>150</v>
      </c>
      <c r="F23" s="85" t="s">
        <v>315</v>
      </c>
      <c r="K23" s="82">
        <v>1</v>
      </c>
      <c r="L23" s="83">
        <v>46027</v>
      </c>
      <c r="M23" s="80" t="s">
        <v>432</v>
      </c>
      <c r="N23" s="84" t="s">
        <v>370</v>
      </c>
      <c r="O23" s="85">
        <v>419</v>
      </c>
      <c r="P23" s="85" t="s">
        <v>315</v>
      </c>
    </row>
    <row r="24" spans="1:16" x14ac:dyDescent="0.25">
      <c r="A24" s="82">
        <v>1</v>
      </c>
      <c r="B24" s="83">
        <v>46027</v>
      </c>
      <c r="C24" s="80" t="s">
        <v>428</v>
      </c>
      <c r="D24" s="84" t="s">
        <v>132</v>
      </c>
      <c r="E24" s="85">
        <v>116</v>
      </c>
      <c r="F24" s="85" t="s">
        <v>315</v>
      </c>
      <c r="K24" s="82">
        <v>1</v>
      </c>
      <c r="L24" s="83">
        <v>46027</v>
      </c>
      <c r="M24" s="80" t="s">
        <v>432</v>
      </c>
      <c r="N24" s="84" t="s">
        <v>132</v>
      </c>
      <c r="O24" s="85">
        <v>434</v>
      </c>
      <c r="P24" s="85" t="s">
        <v>315</v>
      </c>
    </row>
    <row r="25" spans="1:16" x14ac:dyDescent="0.25">
      <c r="A25" s="82">
        <v>1</v>
      </c>
      <c r="B25" s="83">
        <v>46027</v>
      </c>
      <c r="C25" s="80" t="s">
        <v>428</v>
      </c>
      <c r="D25" s="84" t="s">
        <v>133</v>
      </c>
      <c r="E25" s="85">
        <v>81</v>
      </c>
      <c r="F25" s="85" t="s">
        <v>315</v>
      </c>
      <c r="K25" s="82">
        <v>1</v>
      </c>
      <c r="L25" s="83">
        <v>46027</v>
      </c>
      <c r="M25" s="80" t="s">
        <v>432</v>
      </c>
      <c r="N25" s="84" t="s">
        <v>133</v>
      </c>
      <c r="O25" s="85">
        <v>154</v>
      </c>
      <c r="P25" s="85" t="s">
        <v>315</v>
      </c>
    </row>
    <row r="26" spans="1:16" x14ac:dyDescent="0.25">
      <c r="A26" s="82">
        <v>1</v>
      </c>
      <c r="B26" s="83">
        <v>46027</v>
      </c>
      <c r="C26" s="80" t="s">
        <v>428</v>
      </c>
      <c r="D26" s="84" t="s">
        <v>371</v>
      </c>
      <c r="E26" s="85">
        <v>149</v>
      </c>
      <c r="F26" s="85" t="s">
        <v>315</v>
      </c>
      <c r="K26" s="82">
        <v>1</v>
      </c>
      <c r="L26" s="83">
        <v>46027</v>
      </c>
      <c r="M26" s="80" t="s">
        <v>432</v>
      </c>
      <c r="N26" s="84" t="s">
        <v>371</v>
      </c>
      <c r="O26" s="85">
        <v>380</v>
      </c>
      <c r="P26" s="85" t="s">
        <v>315</v>
      </c>
    </row>
    <row r="27" spans="1:16" x14ac:dyDescent="0.25">
      <c r="A27" s="82">
        <v>1</v>
      </c>
      <c r="B27" s="83">
        <v>46027</v>
      </c>
      <c r="C27" s="80" t="s">
        <v>428</v>
      </c>
      <c r="D27" s="84" t="s">
        <v>372</v>
      </c>
      <c r="E27" s="85">
        <v>59</v>
      </c>
      <c r="F27" s="85" t="s">
        <v>315</v>
      </c>
      <c r="K27" s="82">
        <v>1</v>
      </c>
      <c r="L27" s="83">
        <v>46027</v>
      </c>
      <c r="M27" s="80" t="s">
        <v>432</v>
      </c>
      <c r="N27" s="84" t="s">
        <v>372</v>
      </c>
      <c r="O27" s="85">
        <v>86</v>
      </c>
      <c r="P27" s="85" t="s">
        <v>315</v>
      </c>
    </row>
    <row r="28" spans="1:16" x14ac:dyDescent="0.25">
      <c r="A28" s="82">
        <v>1</v>
      </c>
      <c r="B28" s="83">
        <v>46027</v>
      </c>
      <c r="C28" s="80" t="s">
        <v>428</v>
      </c>
      <c r="D28" s="84" t="s">
        <v>129</v>
      </c>
      <c r="E28" s="85">
        <v>45</v>
      </c>
      <c r="F28" s="85" t="s">
        <v>315</v>
      </c>
      <c r="K28" s="82">
        <v>1</v>
      </c>
      <c r="L28" s="83">
        <v>46027</v>
      </c>
      <c r="M28" s="80" t="s">
        <v>432</v>
      </c>
      <c r="N28" s="84" t="s">
        <v>129</v>
      </c>
      <c r="O28" s="85">
        <v>213</v>
      </c>
      <c r="P28" s="85" t="s">
        <v>315</v>
      </c>
    </row>
    <row r="29" spans="1:16" x14ac:dyDescent="0.25">
      <c r="A29" s="82">
        <v>1</v>
      </c>
      <c r="B29" s="83">
        <v>46027</v>
      </c>
      <c r="C29" s="80" t="s">
        <v>428</v>
      </c>
      <c r="D29" s="84" t="s">
        <v>131</v>
      </c>
      <c r="E29" s="85">
        <v>36</v>
      </c>
      <c r="F29" s="85" t="s">
        <v>315</v>
      </c>
      <c r="K29" s="82">
        <v>1</v>
      </c>
      <c r="L29" s="83">
        <v>46027</v>
      </c>
      <c r="M29" s="80" t="s">
        <v>432</v>
      </c>
      <c r="N29" s="84" t="s">
        <v>131</v>
      </c>
      <c r="O29" s="85">
        <v>108</v>
      </c>
      <c r="P29" s="85" t="s">
        <v>315</v>
      </c>
    </row>
    <row r="30" spans="1:16" x14ac:dyDescent="0.25">
      <c r="A30" s="82">
        <v>1</v>
      </c>
      <c r="B30" s="83">
        <v>46027</v>
      </c>
      <c r="C30" s="80" t="s">
        <v>428</v>
      </c>
      <c r="D30" s="84" t="s">
        <v>373</v>
      </c>
      <c r="E30" s="85">
        <v>1.05</v>
      </c>
      <c r="F30" s="85" t="s">
        <v>315</v>
      </c>
      <c r="K30" s="82">
        <v>1</v>
      </c>
      <c r="L30" s="83">
        <v>46027</v>
      </c>
      <c r="M30" s="80" t="s">
        <v>432</v>
      </c>
      <c r="N30" s="84" t="s">
        <v>373</v>
      </c>
      <c r="O30" s="85">
        <v>3.85</v>
      </c>
      <c r="P30" s="85" t="s">
        <v>315</v>
      </c>
    </row>
    <row r="31" spans="1:16" x14ac:dyDescent="0.25">
      <c r="A31" s="82">
        <v>1</v>
      </c>
      <c r="B31" s="83">
        <v>46027</v>
      </c>
      <c r="C31" s="80" t="s">
        <v>428</v>
      </c>
      <c r="D31" s="84" t="s">
        <v>375</v>
      </c>
      <c r="E31" s="85">
        <v>34.1</v>
      </c>
      <c r="F31" s="85" t="s">
        <v>315</v>
      </c>
      <c r="K31" s="82">
        <v>1</v>
      </c>
      <c r="L31" s="83">
        <v>46027</v>
      </c>
      <c r="M31" s="80" t="s">
        <v>432</v>
      </c>
      <c r="N31" s="84" t="s">
        <v>375</v>
      </c>
      <c r="O31" s="85">
        <v>17.2</v>
      </c>
      <c r="P31" s="85" t="s">
        <v>315</v>
      </c>
    </row>
    <row r="32" spans="1:16" x14ac:dyDescent="0.25">
      <c r="A32" s="82">
        <v>1</v>
      </c>
      <c r="B32" s="83">
        <v>46027</v>
      </c>
      <c r="C32" s="80" t="s">
        <v>428</v>
      </c>
      <c r="D32" s="84" t="s">
        <v>140</v>
      </c>
      <c r="E32" s="85">
        <v>142</v>
      </c>
      <c r="F32" s="85" t="s">
        <v>315</v>
      </c>
      <c r="K32" s="82">
        <v>1</v>
      </c>
      <c r="L32" s="83">
        <v>46027</v>
      </c>
      <c r="M32" s="80" t="s">
        <v>432</v>
      </c>
      <c r="N32" s="84" t="s">
        <v>140</v>
      </c>
      <c r="O32" s="85">
        <v>123</v>
      </c>
      <c r="P32" s="85" t="s">
        <v>315</v>
      </c>
    </row>
    <row r="33" spans="1:16" x14ac:dyDescent="0.25">
      <c r="A33" s="82">
        <v>1</v>
      </c>
      <c r="B33" s="83">
        <v>46027</v>
      </c>
      <c r="C33" s="80" t="s">
        <v>428</v>
      </c>
      <c r="D33" s="84" t="s">
        <v>142</v>
      </c>
      <c r="E33" s="85">
        <v>3.6</v>
      </c>
      <c r="F33" s="85" t="s">
        <v>315</v>
      </c>
      <c r="K33" s="82">
        <v>1</v>
      </c>
      <c r="L33" s="83">
        <v>46027</v>
      </c>
      <c r="M33" s="80" t="s">
        <v>432</v>
      </c>
      <c r="N33" s="84" t="s">
        <v>142</v>
      </c>
      <c r="O33" s="85">
        <v>6.2</v>
      </c>
      <c r="P33" s="85" t="s">
        <v>315</v>
      </c>
    </row>
    <row r="34" spans="1:16" x14ac:dyDescent="0.25">
      <c r="A34" s="82">
        <v>1</v>
      </c>
      <c r="B34" s="83">
        <v>46027</v>
      </c>
      <c r="C34" s="80" t="s">
        <v>428</v>
      </c>
      <c r="D34" s="84" t="s">
        <v>143</v>
      </c>
      <c r="E34" s="85">
        <v>121</v>
      </c>
      <c r="F34" s="85" t="s">
        <v>315</v>
      </c>
      <c r="K34" s="82">
        <v>1</v>
      </c>
      <c r="L34" s="83">
        <v>46027</v>
      </c>
      <c r="M34" s="80" t="s">
        <v>432</v>
      </c>
      <c r="N34" s="84" t="s">
        <v>143</v>
      </c>
      <c r="O34" s="85">
        <v>96</v>
      </c>
      <c r="P34" s="85" t="s">
        <v>315</v>
      </c>
    </row>
    <row r="35" spans="1:16" x14ac:dyDescent="0.25">
      <c r="A35" s="82">
        <v>2</v>
      </c>
      <c r="B35" s="83">
        <v>46028</v>
      </c>
      <c r="C35" s="80" t="s">
        <v>428</v>
      </c>
      <c r="D35" s="84" t="s">
        <v>361</v>
      </c>
      <c r="E35" s="85">
        <v>4.91</v>
      </c>
      <c r="F35" s="85" t="s">
        <v>315</v>
      </c>
      <c r="K35" s="82">
        <v>2</v>
      </c>
      <c r="L35" s="83">
        <v>46028</v>
      </c>
      <c r="M35" s="80" t="s">
        <v>432</v>
      </c>
      <c r="N35" s="84" t="s">
        <v>361</v>
      </c>
      <c r="O35" s="85">
        <v>1.31</v>
      </c>
      <c r="P35" s="85" t="s">
        <v>315</v>
      </c>
    </row>
    <row r="36" spans="1:16" x14ac:dyDescent="0.25">
      <c r="A36" s="82">
        <v>2</v>
      </c>
      <c r="B36" s="83">
        <v>46028</v>
      </c>
      <c r="C36" s="80" t="s">
        <v>428</v>
      </c>
      <c r="D36" s="84" t="s">
        <v>125</v>
      </c>
      <c r="E36" s="85">
        <v>4.7</v>
      </c>
      <c r="F36" s="85" t="s">
        <v>315</v>
      </c>
      <c r="K36" s="82">
        <v>2</v>
      </c>
      <c r="L36" s="83">
        <v>46028</v>
      </c>
      <c r="M36" s="80" t="s">
        <v>432</v>
      </c>
      <c r="N36" s="84" t="s">
        <v>125</v>
      </c>
      <c r="O36" s="85">
        <v>9.9</v>
      </c>
      <c r="P36" s="85" t="s">
        <v>315</v>
      </c>
    </row>
    <row r="37" spans="1:16" x14ac:dyDescent="0.25">
      <c r="A37" s="82">
        <v>2</v>
      </c>
      <c r="B37" s="83">
        <v>46028</v>
      </c>
      <c r="C37" s="80" t="s">
        <v>428</v>
      </c>
      <c r="D37" s="84" t="s">
        <v>137</v>
      </c>
      <c r="E37" s="85">
        <v>3.92</v>
      </c>
      <c r="F37" s="85" t="s">
        <v>315</v>
      </c>
      <c r="K37" s="82">
        <v>2</v>
      </c>
      <c r="L37" s="83">
        <v>46028</v>
      </c>
      <c r="M37" s="80" t="s">
        <v>432</v>
      </c>
      <c r="N37" s="84" t="s">
        <v>137</v>
      </c>
      <c r="O37" s="85">
        <v>2.4220000000000002</v>
      </c>
      <c r="P37" s="85" t="s">
        <v>315</v>
      </c>
    </row>
    <row r="38" spans="1:16" x14ac:dyDescent="0.25">
      <c r="A38" s="82">
        <v>2</v>
      </c>
      <c r="B38" s="83">
        <v>46028</v>
      </c>
      <c r="C38" s="80" t="s">
        <v>428</v>
      </c>
      <c r="D38" s="84" t="s">
        <v>363</v>
      </c>
      <c r="E38" s="85">
        <v>0.311</v>
      </c>
      <c r="F38" s="85" t="s">
        <v>315</v>
      </c>
      <c r="K38" s="82">
        <v>2</v>
      </c>
      <c r="L38" s="83">
        <v>46028</v>
      </c>
      <c r="M38" s="80" t="s">
        <v>432</v>
      </c>
      <c r="N38" s="84" t="s">
        <v>363</v>
      </c>
      <c r="O38" s="85">
        <v>1.1319999999999999</v>
      </c>
      <c r="P38" s="85" t="s">
        <v>315</v>
      </c>
    </row>
    <row r="39" spans="1:16" x14ac:dyDescent="0.25">
      <c r="A39" s="82">
        <v>2</v>
      </c>
      <c r="B39" s="83">
        <v>46028</v>
      </c>
      <c r="C39" s="80" t="s">
        <v>428</v>
      </c>
      <c r="D39" s="84" t="s">
        <v>134</v>
      </c>
      <c r="E39" s="85">
        <v>1.2150000000000001</v>
      </c>
      <c r="F39" s="85" t="s">
        <v>315</v>
      </c>
      <c r="K39" s="82">
        <v>2</v>
      </c>
      <c r="L39" s="83">
        <v>46028</v>
      </c>
      <c r="M39" s="80" t="s">
        <v>432</v>
      </c>
      <c r="N39" s="84" t="s">
        <v>134</v>
      </c>
      <c r="O39" s="85">
        <v>4.7190000000000003</v>
      </c>
      <c r="P39" s="85" t="s">
        <v>315</v>
      </c>
    </row>
    <row r="40" spans="1:16" x14ac:dyDescent="0.25">
      <c r="A40" s="82">
        <v>2</v>
      </c>
      <c r="B40" s="83">
        <v>46028</v>
      </c>
      <c r="C40" s="80" t="s">
        <v>428</v>
      </c>
      <c r="D40" s="84" t="s">
        <v>138</v>
      </c>
      <c r="E40" s="85">
        <v>9.1</v>
      </c>
      <c r="F40" s="85" t="s">
        <v>315</v>
      </c>
      <c r="K40" s="82">
        <v>2</v>
      </c>
      <c r="L40" s="83">
        <v>46028</v>
      </c>
      <c r="M40" s="80" t="s">
        <v>432</v>
      </c>
      <c r="N40" s="84" t="s">
        <v>138</v>
      </c>
      <c r="O40" s="85">
        <v>12.6</v>
      </c>
      <c r="P40" s="85" t="s">
        <v>315</v>
      </c>
    </row>
    <row r="41" spans="1:16" x14ac:dyDescent="0.25">
      <c r="A41" s="82">
        <v>2</v>
      </c>
      <c r="B41" s="83">
        <v>46028</v>
      </c>
      <c r="C41" s="80" t="s">
        <v>428</v>
      </c>
      <c r="D41" s="84" t="s">
        <v>364</v>
      </c>
      <c r="E41" s="85">
        <v>316</v>
      </c>
      <c r="F41" s="85" t="s">
        <v>315</v>
      </c>
      <c r="K41" s="82">
        <v>2</v>
      </c>
      <c r="L41" s="83">
        <v>46028</v>
      </c>
      <c r="M41" s="80" t="s">
        <v>432</v>
      </c>
      <c r="N41" s="84" t="s">
        <v>364</v>
      </c>
      <c r="O41" s="85">
        <v>195</v>
      </c>
      <c r="P41" s="85" t="s">
        <v>315</v>
      </c>
    </row>
    <row r="42" spans="1:16" x14ac:dyDescent="0.25">
      <c r="A42" s="82">
        <v>2</v>
      </c>
      <c r="B42" s="83">
        <v>46028</v>
      </c>
      <c r="C42" s="80" t="s">
        <v>428</v>
      </c>
      <c r="D42" s="84" t="s">
        <v>126</v>
      </c>
      <c r="E42" s="85">
        <v>231</v>
      </c>
      <c r="F42" s="85" t="s">
        <v>315</v>
      </c>
      <c r="K42" s="82">
        <v>2</v>
      </c>
      <c r="L42" s="83">
        <v>46028</v>
      </c>
      <c r="M42" s="80" t="s">
        <v>432</v>
      </c>
      <c r="N42" s="84" t="s">
        <v>126</v>
      </c>
      <c r="O42" s="85">
        <v>84</v>
      </c>
      <c r="P42" s="85" t="s">
        <v>315</v>
      </c>
    </row>
    <row r="43" spans="1:16" x14ac:dyDescent="0.25">
      <c r="A43" s="82">
        <v>2</v>
      </c>
      <c r="B43" s="83">
        <v>46028</v>
      </c>
      <c r="C43" s="80" t="s">
        <v>428</v>
      </c>
      <c r="D43" s="84" t="s">
        <v>127</v>
      </c>
      <c r="E43" s="85">
        <v>79</v>
      </c>
      <c r="F43" s="85" t="s">
        <v>315</v>
      </c>
      <c r="K43" s="82">
        <v>2</v>
      </c>
      <c r="L43" s="83">
        <v>46028</v>
      </c>
      <c r="M43" s="80" t="s">
        <v>432</v>
      </c>
      <c r="N43" s="84" t="s">
        <v>127</v>
      </c>
      <c r="O43" s="85">
        <v>26</v>
      </c>
      <c r="P43" s="85" t="s">
        <v>315</v>
      </c>
    </row>
    <row r="44" spans="1:16" x14ac:dyDescent="0.25">
      <c r="A44" s="82">
        <v>2</v>
      </c>
      <c r="B44" s="83">
        <v>46028</v>
      </c>
      <c r="C44" s="80" t="s">
        <v>428</v>
      </c>
      <c r="D44" s="84" t="s">
        <v>124</v>
      </c>
      <c r="E44" s="85">
        <v>2.72</v>
      </c>
      <c r="F44" s="85" t="s">
        <v>315</v>
      </c>
      <c r="K44" s="82">
        <v>2</v>
      </c>
      <c r="L44" s="83">
        <v>46028</v>
      </c>
      <c r="M44" s="80" t="s">
        <v>432</v>
      </c>
      <c r="N44" s="84" t="s">
        <v>124</v>
      </c>
      <c r="O44" s="85">
        <v>6.28</v>
      </c>
      <c r="P44" s="85" t="s">
        <v>315</v>
      </c>
    </row>
    <row r="45" spans="1:16" x14ac:dyDescent="0.25">
      <c r="A45" s="82">
        <v>2</v>
      </c>
      <c r="B45" s="83">
        <v>46028</v>
      </c>
      <c r="C45" s="80" t="s">
        <v>428</v>
      </c>
      <c r="D45" s="84" t="s">
        <v>366</v>
      </c>
      <c r="E45" s="85">
        <v>233</v>
      </c>
      <c r="F45" s="85" t="s">
        <v>315</v>
      </c>
      <c r="K45" s="82">
        <v>2</v>
      </c>
      <c r="L45" s="83">
        <v>46028</v>
      </c>
      <c r="M45" s="80" t="s">
        <v>432</v>
      </c>
      <c r="N45" s="84" t="s">
        <v>366</v>
      </c>
      <c r="O45" s="85">
        <v>68</v>
      </c>
      <c r="P45" s="85" t="s">
        <v>315</v>
      </c>
    </row>
    <row r="46" spans="1:16" x14ac:dyDescent="0.25">
      <c r="A46" s="82">
        <v>2</v>
      </c>
      <c r="B46" s="83">
        <v>46028</v>
      </c>
      <c r="C46" s="80" t="s">
        <v>428</v>
      </c>
      <c r="D46" s="84" t="s">
        <v>139</v>
      </c>
      <c r="E46" s="85">
        <v>3.65</v>
      </c>
      <c r="F46" s="85" t="s">
        <v>315</v>
      </c>
      <c r="K46" s="82">
        <v>2</v>
      </c>
      <c r="L46" s="83">
        <v>46028</v>
      </c>
      <c r="M46" s="80" t="s">
        <v>432</v>
      </c>
      <c r="N46" s="84" t="s">
        <v>139</v>
      </c>
      <c r="O46" s="85">
        <v>7.32</v>
      </c>
      <c r="P46" s="85" t="s">
        <v>315</v>
      </c>
    </row>
    <row r="47" spans="1:16" x14ac:dyDescent="0.25">
      <c r="A47" s="82">
        <v>2</v>
      </c>
      <c r="B47" s="83">
        <v>46028</v>
      </c>
      <c r="C47" s="80" t="s">
        <v>428</v>
      </c>
      <c r="D47" s="84" t="s">
        <v>118</v>
      </c>
      <c r="E47" s="85">
        <v>89</v>
      </c>
      <c r="F47" s="85" t="s">
        <v>315</v>
      </c>
      <c r="K47" s="82">
        <v>2</v>
      </c>
      <c r="L47" s="83">
        <v>46028</v>
      </c>
      <c r="M47" s="80" t="s">
        <v>432</v>
      </c>
      <c r="N47" s="84" t="s">
        <v>118</v>
      </c>
      <c r="O47" s="85">
        <v>287</v>
      </c>
      <c r="P47" s="85" t="s">
        <v>315</v>
      </c>
    </row>
    <row r="48" spans="1:16" x14ac:dyDescent="0.25">
      <c r="A48" s="82">
        <v>2</v>
      </c>
      <c r="B48" s="83">
        <v>46028</v>
      </c>
      <c r="C48" s="80" t="s">
        <v>428</v>
      </c>
      <c r="D48" s="84" t="s">
        <v>367</v>
      </c>
      <c r="E48" s="85">
        <v>5.28</v>
      </c>
      <c r="F48" s="85" t="s">
        <v>315</v>
      </c>
      <c r="K48" s="82">
        <v>2</v>
      </c>
      <c r="L48" s="83">
        <v>46028</v>
      </c>
      <c r="M48" s="80" t="s">
        <v>432</v>
      </c>
      <c r="N48" s="84" t="s">
        <v>367</v>
      </c>
      <c r="O48" s="85">
        <v>9.84</v>
      </c>
      <c r="P48" s="85" t="s">
        <v>315</v>
      </c>
    </row>
    <row r="49" spans="1:16" x14ac:dyDescent="0.25">
      <c r="A49" s="82">
        <v>2</v>
      </c>
      <c r="B49" s="83">
        <v>46028</v>
      </c>
      <c r="C49" s="80" t="s">
        <v>428</v>
      </c>
      <c r="D49" s="84" t="s">
        <v>369</v>
      </c>
      <c r="E49" s="85">
        <v>2.2000000000000002</v>
      </c>
      <c r="F49" s="85" t="s">
        <v>315</v>
      </c>
      <c r="K49" s="82">
        <v>2</v>
      </c>
      <c r="L49" s="83">
        <v>46028</v>
      </c>
      <c r="M49" s="80" t="s">
        <v>432</v>
      </c>
      <c r="N49" s="84" t="s">
        <v>369</v>
      </c>
      <c r="O49" s="85">
        <v>4.8</v>
      </c>
      <c r="P49" s="85" t="s">
        <v>315</v>
      </c>
    </row>
    <row r="50" spans="1:16" x14ac:dyDescent="0.25">
      <c r="A50" s="82">
        <v>2</v>
      </c>
      <c r="B50" s="83">
        <v>46028</v>
      </c>
      <c r="C50" s="80" t="s">
        <v>428</v>
      </c>
      <c r="D50" s="84" t="s">
        <v>135</v>
      </c>
      <c r="E50" s="85">
        <v>6.8</v>
      </c>
      <c r="F50" s="85" t="s">
        <v>315</v>
      </c>
      <c r="K50" s="82">
        <v>2</v>
      </c>
      <c r="L50" s="83">
        <v>46028</v>
      </c>
      <c r="M50" s="80" t="s">
        <v>432</v>
      </c>
      <c r="N50" s="84" t="s">
        <v>135</v>
      </c>
      <c r="O50" s="85">
        <v>4.4000000000000004</v>
      </c>
      <c r="P50" s="85" t="s">
        <v>315</v>
      </c>
    </row>
    <row r="51" spans="1:16" x14ac:dyDescent="0.25">
      <c r="A51" s="82">
        <v>2</v>
      </c>
      <c r="B51" s="83">
        <v>46028</v>
      </c>
      <c r="C51" s="80" t="s">
        <v>428</v>
      </c>
      <c r="D51" s="84" t="s">
        <v>128</v>
      </c>
      <c r="E51" s="85">
        <v>159</v>
      </c>
      <c r="F51" s="85" t="s">
        <v>315</v>
      </c>
      <c r="K51" s="82">
        <v>2</v>
      </c>
      <c r="L51" s="83">
        <v>46028</v>
      </c>
      <c r="M51" s="80" t="s">
        <v>432</v>
      </c>
      <c r="N51" s="84" t="s">
        <v>128</v>
      </c>
      <c r="O51" s="85">
        <v>77</v>
      </c>
      <c r="P51" s="85" t="s">
        <v>315</v>
      </c>
    </row>
    <row r="52" spans="1:16" x14ac:dyDescent="0.25">
      <c r="A52" s="82">
        <v>2</v>
      </c>
      <c r="B52" s="83">
        <v>46028</v>
      </c>
      <c r="C52" s="80" t="s">
        <v>428</v>
      </c>
      <c r="D52" s="84" t="s">
        <v>122</v>
      </c>
      <c r="E52" s="85">
        <v>33</v>
      </c>
      <c r="F52" s="85" t="s">
        <v>315</v>
      </c>
      <c r="K52" s="82">
        <v>2</v>
      </c>
      <c r="L52" s="83">
        <v>46028</v>
      </c>
      <c r="M52" s="80" t="s">
        <v>432</v>
      </c>
      <c r="N52" s="84" t="s">
        <v>122</v>
      </c>
      <c r="O52" s="85">
        <v>94</v>
      </c>
      <c r="P52" s="85" t="s">
        <v>315</v>
      </c>
    </row>
    <row r="53" spans="1:16" x14ac:dyDescent="0.25">
      <c r="A53" s="82">
        <v>2</v>
      </c>
      <c r="B53" s="83">
        <v>46028</v>
      </c>
      <c r="C53" s="80" t="s">
        <v>428</v>
      </c>
      <c r="D53" s="84" t="s">
        <v>144</v>
      </c>
      <c r="E53" s="85">
        <v>75</v>
      </c>
      <c r="F53" s="85" t="s">
        <v>315</v>
      </c>
      <c r="K53" s="82">
        <v>2</v>
      </c>
      <c r="L53" s="83">
        <v>46028</v>
      </c>
      <c r="M53" s="80" t="s">
        <v>432</v>
      </c>
      <c r="N53" s="84" t="s">
        <v>144</v>
      </c>
      <c r="O53" s="85">
        <v>480</v>
      </c>
      <c r="P53" s="85" t="s">
        <v>315</v>
      </c>
    </row>
    <row r="54" spans="1:16" x14ac:dyDescent="0.25">
      <c r="A54" s="82">
        <v>2</v>
      </c>
      <c r="B54" s="83">
        <v>46028</v>
      </c>
      <c r="C54" s="80" t="s">
        <v>428</v>
      </c>
      <c r="D54" s="84" t="s">
        <v>370</v>
      </c>
      <c r="E54" s="85">
        <v>144</v>
      </c>
      <c r="F54" s="85" t="s">
        <v>315</v>
      </c>
      <c r="K54" s="82">
        <v>2</v>
      </c>
      <c r="L54" s="83">
        <v>46028</v>
      </c>
      <c r="M54" s="80" t="s">
        <v>432</v>
      </c>
      <c r="N54" s="84" t="s">
        <v>370</v>
      </c>
      <c r="O54" s="85">
        <v>434</v>
      </c>
      <c r="P54" s="85" t="s">
        <v>315</v>
      </c>
    </row>
    <row r="55" spans="1:16" x14ac:dyDescent="0.25">
      <c r="A55" s="82">
        <v>2</v>
      </c>
      <c r="B55" s="83">
        <v>46028</v>
      </c>
      <c r="C55" s="80" t="s">
        <v>428</v>
      </c>
      <c r="D55" s="84" t="s">
        <v>132</v>
      </c>
      <c r="E55" s="85">
        <v>104</v>
      </c>
      <c r="F55" s="85" t="s">
        <v>315</v>
      </c>
      <c r="K55" s="82">
        <v>2</v>
      </c>
      <c r="L55" s="83">
        <v>46028</v>
      </c>
      <c r="M55" s="80" t="s">
        <v>432</v>
      </c>
      <c r="N55" s="84" t="s">
        <v>132</v>
      </c>
      <c r="O55" s="85">
        <v>428</v>
      </c>
      <c r="P55" s="85" t="s">
        <v>315</v>
      </c>
    </row>
    <row r="56" spans="1:16" x14ac:dyDescent="0.25">
      <c r="A56" s="82">
        <v>2</v>
      </c>
      <c r="B56" s="83">
        <v>46028</v>
      </c>
      <c r="C56" s="80" t="s">
        <v>428</v>
      </c>
      <c r="D56" s="84" t="s">
        <v>133</v>
      </c>
      <c r="E56" s="85">
        <v>80</v>
      </c>
      <c r="F56" s="85" t="s">
        <v>315</v>
      </c>
      <c r="K56" s="82">
        <v>2</v>
      </c>
      <c r="L56" s="83">
        <v>46028</v>
      </c>
      <c r="M56" s="80" t="s">
        <v>432</v>
      </c>
      <c r="N56" s="84" t="s">
        <v>133</v>
      </c>
      <c r="O56" s="85">
        <v>152</v>
      </c>
      <c r="P56" s="85" t="s">
        <v>315</v>
      </c>
    </row>
    <row r="57" spans="1:16" x14ac:dyDescent="0.25">
      <c r="A57" s="82">
        <v>2</v>
      </c>
      <c r="B57" s="83">
        <v>46028</v>
      </c>
      <c r="C57" s="80" t="s">
        <v>428</v>
      </c>
      <c r="D57" s="84" t="s">
        <v>371</v>
      </c>
      <c r="E57" s="85">
        <v>159</v>
      </c>
      <c r="F57" s="85" t="s">
        <v>315</v>
      </c>
      <c r="K57" s="82">
        <v>2</v>
      </c>
      <c r="L57" s="83">
        <v>46028</v>
      </c>
      <c r="M57" s="80" t="s">
        <v>432</v>
      </c>
      <c r="N57" s="84" t="s">
        <v>371</v>
      </c>
      <c r="O57" s="85">
        <v>367</v>
      </c>
      <c r="P57" s="85" t="s">
        <v>315</v>
      </c>
    </row>
    <row r="58" spans="1:16" x14ac:dyDescent="0.25">
      <c r="A58" s="82">
        <v>2</v>
      </c>
      <c r="B58" s="83">
        <v>46028</v>
      </c>
      <c r="C58" s="80" t="s">
        <v>428</v>
      </c>
      <c r="D58" s="84" t="s">
        <v>372</v>
      </c>
      <c r="E58" s="85">
        <v>61</v>
      </c>
      <c r="F58" s="85" t="s">
        <v>315</v>
      </c>
      <c r="K58" s="82">
        <v>2</v>
      </c>
      <c r="L58" s="83">
        <v>46028</v>
      </c>
      <c r="M58" s="80" t="s">
        <v>432</v>
      </c>
      <c r="N58" s="84" t="s">
        <v>372</v>
      </c>
      <c r="O58" s="85">
        <v>85</v>
      </c>
      <c r="P58" s="85" t="s">
        <v>315</v>
      </c>
    </row>
    <row r="59" spans="1:16" x14ac:dyDescent="0.25">
      <c r="A59" s="82">
        <v>2</v>
      </c>
      <c r="B59" s="83">
        <v>46028</v>
      </c>
      <c r="C59" s="80" t="s">
        <v>428</v>
      </c>
      <c r="D59" s="84" t="s">
        <v>129</v>
      </c>
      <c r="E59" s="85">
        <v>48</v>
      </c>
      <c r="F59" s="85" t="s">
        <v>315</v>
      </c>
      <c r="K59" s="82">
        <v>2</v>
      </c>
      <c r="L59" s="83">
        <v>46028</v>
      </c>
      <c r="M59" s="80" t="s">
        <v>432</v>
      </c>
      <c r="N59" s="84" t="s">
        <v>129</v>
      </c>
      <c r="O59" s="85">
        <v>221</v>
      </c>
      <c r="P59" s="85" t="s">
        <v>315</v>
      </c>
    </row>
    <row r="60" spans="1:16" x14ac:dyDescent="0.25">
      <c r="A60" s="82">
        <v>2</v>
      </c>
      <c r="B60" s="83">
        <v>46028</v>
      </c>
      <c r="C60" s="80" t="s">
        <v>428</v>
      </c>
      <c r="D60" s="84" t="s">
        <v>131</v>
      </c>
      <c r="E60" s="85">
        <v>32</v>
      </c>
      <c r="F60" s="85" t="s">
        <v>315</v>
      </c>
      <c r="K60" s="82">
        <v>2</v>
      </c>
      <c r="L60" s="83">
        <v>46028</v>
      </c>
      <c r="M60" s="80" t="s">
        <v>432</v>
      </c>
      <c r="N60" s="84" t="s">
        <v>131</v>
      </c>
      <c r="O60" s="85">
        <v>110</v>
      </c>
      <c r="P60" s="85" t="s">
        <v>315</v>
      </c>
    </row>
    <row r="61" spans="1:16" x14ac:dyDescent="0.25">
      <c r="A61" s="82">
        <v>2</v>
      </c>
      <c r="B61" s="83">
        <v>46028</v>
      </c>
      <c r="C61" s="80" t="s">
        <v>428</v>
      </c>
      <c r="D61" s="84" t="s">
        <v>373</v>
      </c>
      <c r="E61" s="85">
        <v>0.96</v>
      </c>
      <c r="F61" s="85" t="s">
        <v>315</v>
      </c>
      <c r="K61" s="82">
        <v>2</v>
      </c>
      <c r="L61" s="83">
        <v>46028</v>
      </c>
      <c r="M61" s="80" t="s">
        <v>432</v>
      </c>
      <c r="N61" s="84" t="s">
        <v>373</v>
      </c>
      <c r="O61" s="85">
        <v>3.51</v>
      </c>
      <c r="P61" s="85" t="s">
        <v>315</v>
      </c>
    </row>
    <row r="62" spans="1:16" x14ac:dyDescent="0.25">
      <c r="A62" s="82">
        <v>2</v>
      </c>
      <c r="B62" s="83">
        <v>46028</v>
      </c>
      <c r="C62" s="80" t="s">
        <v>428</v>
      </c>
      <c r="D62" s="84" t="s">
        <v>375</v>
      </c>
      <c r="E62" s="85">
        <v>42</v>
      </c>
      <c r="F62" s="85" t="s">
        <v>315</v>
      </c>
      <c r="K62" s="82">
        <v>2</v>
      </c>
      <c r="L62" s="83">
        <v>46028</v>
      </c>
      <c r="M62" s="80" t="s">
        <v>432</v>
      </c>
      <c r="N62" s="84" t="s">
        <v>375</v>
      </c>
      <c r="O62" s="85">
        <v>29.2</v>
      </c>
      <c r="P62" s="85" t="s">
        <v>315</v>
      </c>
    </row>
    <row r="63" spans="1:16" x14ac:dyDescent="0.25">
      <c r="A63" s="82">
        <v>2</v>
      </c>
      <c r="B63" s="83">
        <v>46028</v>
      </c>
      <c r="C63" s="80" t="s">
        <v>428</v>
      </c>
      <c r="D63" s="84" t="s">
        <v>140</v>
      </c>
      <c r="E63" s="85">
        <v>146</v>
      </c>
      <c r="F63" s="85" t="s">
        <v>315</v>
      </c>
      <c r="K63" s="82">
        <v>2</v>
      </c>
      <c r="L63" s="83">
        <v>46028</v>
      </c>
      <c r="M63" s="80" t="s">
        <v>432</v>
      </c>
      <c r="N63" s="84" t="s">
        <v>140</v>
      </c>
      <c r="O63" s="85">
        <v>125</v>
      </c>
      <c r="P63" s="85" t="s">
        <v>315</v>
      </c>
    </row>
    <row r="64" spans="1:16" x14ac:dyDescent="0.25">
      <c r="A64" s="82">
        <v>2</v>
      </c>
      <c r="B64" s="83">
        <v>46028</v>
      </c>
      <c r="C64" s="80" t="s">
        <v>428</v>
      </c>
      <c r="D64" s="84" t="s">
        <v>142</v>
      </c>
      <c r="E64" s="85">
        <v>3.7</v>
      </c>
      <c r="F64" s="85" t="s">
        <v>315</v>
      </c>
      <c r="K64" s="82">
        <v>2</v>
      </c>
      <c r="L64" s="83">
        <v>46028</v>
      </c>
      <c r="M64" s="80" t="s">
        <v>432</v>
      </c>
      <c r="N64" s="84" t="s">
        <v>142</v>
      </c>
      <c r="O64" s="85">
        <v>6.4</v>
      </c>
      <c r="P64" s="85" t="s">
        <v>315</v>
      </c>
    </row>
    <row r="65" spans="1:16" x14ac:dyDescent="0.25">
      <c r="A65" s="82">
        <v>2</v>
      </c>
      <c r="B65" s="83">
        <v>46028</v>
      </c>
      <c r="C65" s="80" t="s">
        <v>428</v>
      </c>
      <c r="D65" s="84" t="s">
        <v>143</v>
      </c>
      <c r="E65" s="85">
        <v>116</v>
      </c>
      <c r="F65" s="85" t="s">
        <v>315</v>
      </c>
      <c r="K65" s="82">
        <v>2</v>
      </c>
      <c r="L65" s="83">
        <v>46028</v>
      </c>
      <c r="M65" s="80" t="s">
        <v>432</v>
      </c>
      <c r="N65" s="84" t="s">
        <v>143</v>
      </c>
      <c r="O65" s="85">
        <v>95</v>
      </c>
      <c r="P65" s="85" t="s">
        <v>315</v>
      </c>
    </row>
    <row r="66" spans="1:16" x14ac:dyDescent="0.25">
      <c r="A66" s="82">
        <v>3</v>
      </c>
      <c r="B66" s="83">
        <v>46029</v>
      </c>
      <c r="C66" s="80" t="s">
        <v>428</v>
      </c>
      <c r="D66" s="84" t="s">
        <v>361</v>
      </c>
      <c r="E66" s="85">
        <v>4.67</v>
      </c>
      <c r="F66" s="85" t="s">
        <v>315</v>
      </c>
      <c r="K66" s="82">
        <v>3</v>
      </c>
      <c r="L66" s="83">
        <v>46029</v>
      </c>
      <c r="M66" s="80" t="s">
        <v>432</v>
      </c>
      <c r="N66" s="84" t="s">
        <v>361</v>
      </c>
      <c r="O66" s="85">
        <v>1.1599999999999999</v>
      </c>
      <c r="P66" s="85" t="s">
        <v>315</v>
      </c>
    </row>
    <row r="67" spans="1:16" x14ac:dyDescent="0.25">
      <c r="A67" s="82">
        <v>3</v>
      </c>
      <c r="B67" s="83">
        <v>46029</v>
      </c>
      <c r="C67" s="80" t="s">
        <v>428</v>
      </c>
      <c r="D67" s="84" t="s">
        <v>125</v>
      </c>
      <c r="E67" s="85">
        <v>4.8</v>
      </c>
      <c r="F67" s="85" t="s">
        <v>315</v>
      </c>
      <c r="K67" s="82">
        <v>3</v>
      </c>
      <c r="L67" s="83">
        <v>46029</v>
      </c>
      <c r="M67" s="80" t="s">
        <v>432</v>
      </c>
      <c r="N67" s="84" t="s">
        <v>125</v>
      </c>
      <c r="O67" s="85">
        <v>9.9</v>
      </c>
      <c r="P67" s="85" t="s">
        <v>315</v>
      </c>
    </row>
    <row r="68" spans="1:16" x14ac:dyDescent="0.25">
      <c r="A68" s="82">
        <v>3</v>
      </c>
      <c r="B68" s="83">
        <v>46029</v>
      </c>
      <c r="C68" s="80" t="s">
        <v>428</v>
      </c>
      <c r="D68" s="84" t="s">
        <v>137</v>
      </c>
      <c r="E68" s="85">
        <v>3.96</v>
      </c>
      <c r="F68" s="85" t="s">
        <v>315</v>
      </c>
      <c r="K68" s="82">
        <v>3</v>
      </c>
      <c r="L68" s="83">
        <v>46029</v>
      </c>
      <c r="M68" s="80" t="s">
        <v>432</v>
      </c>
      <c r="N68" s="84" t="s">
        <v>137</v>
      </c>
      <c r="O68" s="85">
        <v>2.54</v>
      </c>
      <c r="P68" s="85" t="s">
        <v>315</v>
      </c>
    </row>
    <row r="69" spans="1:16" x14ac:dyDescent="0.25">
      <c r="A69" s="82">
        <v>3</v>
      </c>
      <c r="B69" s="83">
        <v>46029</v>
      </c>
      <c r="C69" s="80" t="s">
        <v>428</v>
      </c>
      <c r="D69" s="84" t="s">
        <v>363</v>
      </c>
      <c r="E69" s="85">
        <v>0.316</v>
      </c>
      <c r="F69" s="85" t="s">
        <v>315</v>
      </c>
      <c r="K69" s="82">
        <v>3</v>
      </c>
      <c r="L69" s="83">
        <v>46029</v>
      </c>
      <c r="M69" s="80" t="s">
        <v>432</v>
      </c>
      <c r="N69" s="84" t="s">
        <v>363</v>
      </c>
      <c r="O69" s="85">
        <v>1.1579999999999999</v>
      </c>
      <c r="P69" s="85" t="s">
        <v>315</v>
      </c>
    </row>
    <row r="70" spans="1:16" x14ac:dyDescent="0.25">
      <c r="A70" s="82">
        <v>3</v>
      </c>
      <c r="B70" s="83">
        <v>46029</v>
      </c>
      <c r="C70" s="80" t="s">
        <v>428</v>
      </c>
      <c r="D70" s="84" t="s">
        <v>134</v>
      </c>
      <c r="E70" s="85">
        <v>1.196</v>
      </c>
      <c r="F70" s="85" t="s">
        <v>315</v>
      </c>
      <c r="K70" s="82">
        <v>3</v>
      </c>
      <c r="L70" s="83">
        <v>46029</v>
      </c>
      <c r="M70" s="80" t="s">
        <v>432</v>
      </c>
      <c r="N70" s="84" t="s">
        <v>134</v>
      </c>
      <c r="O70" s="85">
        <v>4.6989999999999998</v>
      </c>
      <c r="P70" s="85" t="s">
        <v>315</v>
      </c>
    </row>
    <row r="71" spans="1:16" x14ac:dyDescent="0.25">
      <c r="A71" s="82">
        <v>3</v>
      </c>
      <c r="B71" s="83">
        <v>46029</v>
      </c>
      <c r="C71" s="80" t="s">
        <v>428</v>
      </c>
      <c r="D71" s="84" t="s">
        <v>138</v>
      </c>
      <c r="E71" s="85">
        <v>8.8000000000000007</v>
      </c>
      <c r="F71" s="85" t="s">
        <v>315</v>
      </c>
      <c r="K71" s="82">
        <v>3</v>
      </c>
      <c r="L71" s="83">
        <v>46029</v>
      </c>
      <c r="M71" s="80" t="s">
        <v>432</v>
      </c>
      <c r="N71" s="84" t="s">
        <v>138</v>
      </c>
      <c r="O71" s="85">
        <v>12.4</v>
      </c>
      <c r="P71" s="85" t="s">
        <v>315</v>
      </c>
    </row>
    <row r="72" spans="1:16" x14ac:dyDescent="0.25">
      <c r="A72" s="82">
        <v>3</v>
      </c>
      <c r="B72" s="83">
        <v>46029</v>
      </c>
      <c r="C72" s="80" t="s">
        <v>428</v>
      </c>
      <c r="D72" s="84" t="s">
        <v>364</v>
      </c>
      <c r="E72" s="85">
        <v>325</v>
      </c>
      <c r="F72" s="85" t="s">
        <v>315</v>
      </c>
      <c r="K72" s="82">
        <v>3</v>
      </c>
      <c r="L72" s="83">
        <v>46029</v>
      </c>
      <c r="M72" s="80" t="s">
        <v>432</v>
      </c>
      <c r="N72" s="84" t="s">
        <v>364</v>
      </c>
      <c r="O72" s="85">
        <v>199</v>
      </c>
      <c r="P72" s="85" t="s">
        <v>315</v>
      </c>
    </row>
    <row r="73" spans="1:16" x14ac:dyDescent="0.25">
      <c r="A73" s="82">
        <v>3</v>
      </c>
      <c r="B73" s="83">
        <v>46029</v>
      </c>
      <c r="C73" s="80" t="s">
        <v>428</v>
      </c>
      <c r="D73" s="84" t="s">
        <v>126</v>
      </c>
      <c r="E73" s="85">
        <v>238</v>
      </c>
      <c r="F73" s="85" t="s">
        <v>315</v>
      </c>
      <c r="K73" s="82">
        <v>3</v>
      </c>
      <c r="L73" s="83">
        <v>46029</v>
      </c>
      <c r="M73" s="80" t="s">
        <v>432</v>
      </c>
      <c r="N73" s="84" t="s">
        <v>126</v>
      </c>
      <c r="O73" s="85">
        <v>88</v>
      </c>
      <c r="P73" s="85" t="s">
        <v>315</v>
      </c>
    </row>
    <row r="74" spans="1:16" x14ac:dyDescent="0.25">
      <c r="A74" s="82">
        <v>3</v>
      </c>
      <c r="B74" s="83">
        <v>46029</v>
      </c>
      <c r="C74" s="80" t="s">
        <v>428</v>
      </c>
      <c r="D74" s="84" t="s">
        <v>127</v>
      </c>
      <c r="E74" s="85">
        <v>80</v>
      </c>
      <c r="F74" s="85" t="s">
        <v>315</v>
      </c>
      <c r="K74" s="82">
        <v>3</v>
      </c>
      <c r="L74" s="83">
        <v>46029</v>
      </c>
      <c r="M74" s="80" t="s">
        <v>432</v>
      </c>
      <c r="N74" s="84" t="s">
        <v>127</v>
      </c>
      <c r="O74" s="85">
        <v>26</v>
      </c>
      <c r="P74" s="85" t="s">
        <v>315</v>
      </c>
    </row>
    <row r="75" spans="1:16" x14ac:dyDescent="0.25">
      <c r="A75" s="82">
        <v>3</v>
      </c>
      <c r="B75" s="83">
        <v>46029</v>
      </c>
      <c r="C75" s="80" t="s">
        <v>428</v>
      </c>
      <c r="D75" s="84" t="s">
        <v>124</v>
      </c>
      <c r="E75" s="85">
        <v>2.78</v>
      </c>
      <c r="F75" s="85" t="s">
        <v>315</v>
      </c>
      <c r="K75" s="82">
        <v>3</v>
      </c>
      <c r="L75" s="83">
        <v>46029</v>
      </c>
      <c r="M75" s="80" t="s">
        <v>432</v>
      </c>
      <c r="N75" s="84" t="s">
        <v>124</v>
      </c>
      <c r="O75" s="85">
        <v>6.22</v>
      </c>
      <c r="P75" s="85" t="s">
        <v>315</v>
      </c>
    </row>
    <row r="76" spans="1:16" x14ac:dyDescent="0.25">
      <c r="A76" s="82">
        <v>3</v>
      </c>
      <c r="B76" s="83">
        <v>46029</v>
      </c>
      <c r="C76" s="80" t="s">
        <v>428</v>
      </c>
      <c r="D76" s="84" t="s">
        <v>366</v>
      </c>
      <c r="E76" s="85">
        <v>234</v>
      </c>
      <c r="F76" s="85" t="s">
        <v>315</v>
      </c>
      <c r="K76" s="82">
        <v>3</v>
      </c>
      <c r="L76" s="83">
        <v>46029</v>
      </c>
      <c r="M76" s="80" t="s">
        <v>432</v>
      </c>
      <c r="N76" s="84" t="s">
        <v>366</v>
      </c>
      <c r="O76" s="85">
        <v>68</v>
      </c>
      <c r="P76" s="85" t="s">
        <v>315</v>
      </c>
    </row>
    <row r="77" spans="1:16" x14ac:dyDescent="0.25">
      <c r="A77" s="82">
        <v>3</v>
      </c>
      <c r="B77" s="83">
        <v>46029</v>
      </c>
      <c r="C77" s="80" t="s">
        <v>428</v>
      </c>
      <c r="D77" s="84" t="s">
        <v>139</v>
      </c>
      <c r="E77" s="85">
        <v>3.61</v>
      </c>
      <c r="F77" s="85" t="s">
        <v>315</v>
      </c>
      <c r="K77" s="82">
        <v>3</v>
      </c>
      <c r="L77" s="83">
        <v>46029</v>
      </c>
      <c r="M77" s="80" t="s">
        <v>432</v>
      </c>
      <c r="N77" s="84" t="s">
        <v>139</v>
      </c>
      <c r="O77" s="85">
        <v>7.45</v>
      </c>
      <c r="P77" s="85" t="s">
        <v>315</v>
      </c>
    </row>
    <row r="78" spans="1:16" x14ac:dyDescent="0.25">
      <c r="A78" s="82">
        <v>3</v>
      </c>
      <c r="B78" s="83">
        <v>46029</v>
      </c>
      <c r="C78" s="80" t="s">
        <v>428</v>
      </c>
      <c r="D78" s="84" t="s">
        <v>118</v>
      </c>
      <c r="E78" s="85">
        <v>90</v>
      </c>
      <c r="F78" s="85" t="s">
        <v>315</v>
      </c>
      <c r="K78" s="82">
        <v>3</v>
      </c>
      <c r="L78" s="83">
        <v>46029</v>
      </c>
      <c r="M78" s="80" t="s">
        <v>432</v>
      </c>
      <c r="N78" s="84" t="s">
        <v>118</v>
      </c>
      <c r="O78" s="85">
        <v>283</v>
      </c>
      <c r="P78" s="85" t="s">
        <v>315</v>
      </c>
    </row>
    <row r="79" spans="1:16" x14ac:dyDescent="0.25">
      <c r="A79" s="82">
        <v>3</v>
      </c>
      <c r="B79" s="83">
        <v>46029</v>
      </c>
      <c r="C79" s="80" t="s">
        <v>428</v>
      </c>
      <c r="D79" s="84" t="s">
        <v>367</v>
      </c>
      <c r="E79" s="85">
        <v>5.19</v>
      </c>
      <c r="F79" s="85" t="s">
        <v>315</v>
      </c>
      <c r="K79" s="82">
        <v>3</v>
      </c>
      <c r="L79" s="83">
        <v>46029</v>
      </c>
      <c r="M79" s="80" t="s">
        <v>432</v>
      </c>
      <c r="N79" s="84" t="s">
        <v>367</v>
      </c>
      <c r="O79" s="85">
        <v>9.82</v>
      </c>
      <c r="P79" s="85" t="s">
        <v>315</v>
      </c>
    </row>
    <row r="80" spans="1:16" x14ac:dyDescent="0.25">
      <c r="A80" s="82">
        <v>3</v>
      </c>
      <c r="B80" s="83">
        <v>46029</v>
      </c>
      <c r="C80" s="80" t="s">
        <v>428</v>
      </c>
      <c r="D80" s="84" t="s">
        <v>369</v>
      </c>
      <c r="E80" s="85">
        <v>2.2000000000000002</v>
      </c>
      <c r="F80" s="85" t="s">
        <v>315</v>
      </c>
      <c r="K80" s="82">
        <v>3</v>
      </c>
      <c r="L80" s="83">
        <v>46029</v>
      </c>
      <c r="M80" s="80" t="s">
        <v>432</v>
      </c>
      <c r="N80" s="84" t="s">
        <v>369</v>
      </c>
      <c r="O80" s="85">
        <v>4.6500000000000004</v>
      </c>
      <c r="P80" s="85" t="s">
        <v>315</v>
      </c>
    </row>
    <row r="81" spans="1:16" x14ac:dyDescent="0.25">
      <c r="A81" s="82">
        <v>3</v>
      </c>
      <c r="B81" s="83">
        <v>46029</v>
      </c>
      <c r="C81" s="80" t="s">
        <v>428</v>
      </c>
      <c r="D81" s="84" t="s">
        <v>135</v>
      </c>
      <c r="E81" s="85">
        <v>6.7</v>
      </c>
      <c r="F81" s="85" t="s">
        <v>315</v>
      </c>
      <c r="K81" s="82">
        <v>3</v>
      </c>
      <c r="L81" s="83">
        <v>46029</v>
      </c>
      <c r="M81" s="80" t="s">
        <v>432</v>
      </c>
      <c r="N81" s="84" t="s">
        <v>135</v>
      </c>
      <c r="O81" s="85">
        <v>4.4000000000000004</v>
      </c>
      <c r="P81" s="85" t="s">
        <v>315</v>
      </c>
    </row>
    <row r="82" spans="1:16" x14ac:dyDescent="0.25">
      <c r="A82" s="82">
        <v>3</v>
      </c>
      <c r="B82" s="83">
        <v>46029</v>
      </c>
      <c r="C82" s="80" t="s">
        <v>428</v>
      </c>
      <c r="D82" s="84" t="s">
        <v>128</v>
      </c>
      <c r="E82" s="85">
        <v>158</v>
      </c>
      <c r="F82" s="85" t="s">
        <v>315</v>
      </c>
      <c r="K82" s="82">
        <v>3</v>
      </c>
      <c r="L82" s="83">
        <v>46029</v>
      </c>
      <c r="M82" s="80" t="s">
        <v>432</v>
      </c>
      <c r="N82" s="84" t="s">
        <v>128</v>
      </c>
      <c r="O82" s="85">
        <v>79</v>
      </c>
      <c r="P82" s="85" t="s">
        <v>315</v>
      </c>
    </row>
    <row r="83" spans="1:16" x14ac:dyDescent="0.25">
      <c r="A83" s="82">
        <v>3</v>
      </c>
      <c r="B83" s="83">
        <v>46029</v>
      </c>
      <c r="C83" s="80" t="s">
        <v>428</v>
      </c>
      <c r="D83" s="84" t="s">
        <v>122</v>
      </c>
      <c r="E83" s="85">
        <v>32</v>
      </c>
      <c r="F83" s="85" t="s">
        <v>315</v>
      </c>
      <c r="K83" s="82">
        <v>3</v>
      </c>
      <c r="L83" s="83">
        <v>46029</v>
      </c>
      <c r="M83" s="80" t="s">
        <v>432</v>
      </c>
      <c r="N83" s="84" t="s">
        <v>122</v>
      </c>
      <c r="O83" s="85">
        <v>96</v>
      </c>
      <c r="P83" s="85" t="s">
        <v>315</v>
      </c>
    </row>
    <row r="84" spans="1:16" x14ac:dyDescent="0.25">
      <c r="A84" s="82">
        <v>3</v>
      </c>
      <c r="B84" s="83">
        <v>46029</v>
      </c>
      <c r="C84" s="80" t="s">
        <v>428</v>
      </c>
      <c r="D84" s="84" t="s">
        <v>144</v>
      </c>
      <c r="E84" s="85">
        <v>74</v>
      </c>
      <c r="F84" s="85" t="s">
        <v>315</v>
      </c>
      <c r="K84" s="82">
        <v>3</v>
      </c>
      <c r="L84" s="83">
        <v>46029</v>
      </c>
      <c r="M84" s="80" t="s">
        <v>432</v>
      </c>
      <c r="N84" s="84" t="s">
        <v>144</v>
      </c>
      <c r="O84" s="85">
        <v>480</v>
      </c>
      <c r="P84" s="85" t="s">
        <v>315</v>
      </c>
    </row>
    <row r="85" spans="1:16" x14ac:dyDescent="0.25">
      <c r="A85" s="82">
        <v>3</v>
      </c>
      <c r="B85" s="83">
        <v>46029</v>
      </c>
      <c r="C85" s="80" t="s">
        <v>428</v>
      </c>
      <c r="D85" s="84" t="s">
        <v>370</v>
      </c>
      <c r="E85" s="85">
        <v>148</v>
      </c>
      <c r="F85" s="85" t="s">
        <v>315</v>
      </c>
      <c r="K85" s="82">
        <v>3</v>
      </c>
      <c r="L85" s="83">
        <v>46029</v>
      </c>
      <c r="M85" s="80" t="s">
        <v>432</v>
      </c>
      <c r="N85" s="84" t="s">
        <v>370</v>
      </c>
      <c r="O85" s="85">
        <v>442</v>
      </c>
      <c r="P85" s="85" t="s">
        <v>315</v>
      </c>
    </row>
    <row r="86" spans="1:16" x14ac:dyDescent="0.25">
      <c r="A86" s="82">
        <v>3</v>
      </c>
      <c r="B86" s="83">
        <v>46029</v>
      </c>
      <c r="C86" s="80" t="s">
        <v>428</v>
      </c>
      <c r="D86" s="84" t="s">
        <v>132</v>
      </c>
      <c r="E86" s="85">
        <v>106</v>
      </c>
      <c r="F86" s="85" t="s">
        <v>315</v>
      </c>
      <c r="K86" s="82">
        <v>3</v>
      </c>
      <c r="L86" s="83">
        <v>46029</v>
      </c>
      <c r="M86" s="80" t="s">
        <v>432</v>
      </c>
      <c r="N86" s="84" t="s">
        <v>132</v>
      </c>
      <c r="O86" s="85">
        <v>424</v>
      </c>
      <c r="P86" s="85" t="s">
        <v>315</v>
      </c>
    </row>
    <row r="87" spans="1:16" x14ac:dyDescent="0.25">
      <c r="A87" s="82">
        <v>3</v>
      </c>
      <c r="B87" s="83">
        <v>46029</v>
      </c>
      <c r="C87" s="80" t="s">
        <v>428</v>
      </c>
      <c r="D87" s="84" t="s">
        <v>133</v>
      </c>
      <c r="E87" s="85">
        <v>76</v>
      </c>
      <c r="F87" s="85" t="s">
        <v>315</v>
      </c>
      <c r="K87" s="82">
        <v>3</v>
      </c>
      <c r="L87" s="83">
        <v>46029</v>
      </c>
      <c r="M87" s="80" t="s">
        <v>432</v>
      </c>
      <c r="N87" s="84" t="s">
        <v>133</v>
      </c>
      <c r="O87" s="85">
        <v>147</v>
      </c>
      <c r="P87" s="85" t="s">
        <v>315</v>
      </c>
    </row>
    <row r="88" spans="1:16" x14ac:dyDescent="0.25">
      <c r="A88" s="82">
        <v>3</v>
      </c>
      <c r="B88" s="83">
        <v>46029</v>
      </c>
      <c r="C88" s="80" t="s">
        <v>428</v>
      </c>
      <c r="D88" s="84" t="s">
        <v>371</v>
      </c>
      <c r="E88" s="85">
        <v>150</v>
      </c>
      <c r="F88" s="85" t="s">
        <v>315</v>
      </c>
      <c r="K88" s="82">
        <v>3</v>
      </c>
      <c r="L88" s="83">
        <v>46029</v>
      </c>
      <c r="M88" s="80" t="s">
        <v>432</v>
      </c>
      <c r="N88" s="84" t="s">
        <v>371</v>
      </c>
      <c r="O88" s="85">
        <v>365</v>
      </c>
      <c r="P88" s="85" t="s">
        <v>315</v>
      </c>
    </row>
    <row r="89" spans="1:16" x14ac:dyDescent="0.25">
      <c r="A89" s="82">
        <v>3</v>
      </c>
      <c r="B89" s="83">
        <v>46029</v>
      </c>
      <c r="C89" s="80" t="s">
        <v>428</v>
      </c>
      <c r="D89" s="84" t="s">
        <v>372</v>
      </c>
      <c r="E89" s="85">
        <v>60</v>
      </c>
      <c r="F89" s="85" t="s">
        <v>315</v>
      </c>
      <c r="K89" s="82">
        <v>3</v>
      </c>
      <c r="L89" s="83">
        <v>46029</v>
      </c>
      <c r="M89" s="80" t="s">
        <v>432</v>
      </c>
      <c r="N89" s="84" t="s">
        <v>372</v>
      </c>
      <c r="O89" s="85">
        <v>84</v>
      </c>
      <c r="P89" s="85" t="s">
        <v>315</v>
      </c>
    </row>
    <row r="90" spans="1:16" x14ac:dyDescent="0.25">
      <c r="A90" s="82">
        <v>3</v>
      </c>
      <c r="B90" s="83">
        <v>46029</v>
      </c>
      <c r="C90" s="80" t="s">
        <v>428</v>
      </c>
      <c r="D90" s="84" t="s">
        <v>129</v>
      </c>
      <c r="E90" s="85">
        <v>46</v>
      </c>
      <c r="F90" s="85" t="s">
        <v>315</v>
      </c>
      <c r="K90" s="82">
        <v>3</v>
      </c>
      <c r="L90" s="83">
        <v>46029</v>
      </c>
      <c r="M90" s="80" t="s">
        <v>432</v>
      </c>
      <c r="N90" s="84" t="s">
        <v>129</v>
      </c>
      <c r="O90" s="85">
        <v>212</v>
      </c>
      <c r="P90" s="85" t="s">
        <v>315</v>
      </c>
    </row>
    <row r="91" spans="1:16" x14ac:dyDescent="0.25">
      <c r="A91" s="82">
        <v>3</v>
      </c>
      <c r="B91" s="83">
        <v>46029</v>
      </c>
      <c r="C91" s="80" t="s">
        <v>428</v>
      </c>
      <c r="D91" s="84" t="s">
        <v>131</v>
      </c>
      <c r="E91" s="85">
        <v>31</v>
      </c>
      <c r="F91" s="85" t="s">
        <v>315</v>
      </c>
      <c r="K91" s="82">
        <v>3</v>
      </c>
      <c r="L91" s="83">
        <v>46029</v>
      </c>
      <c r="M91" s="80" t="s">
        <v>432</v>
      </c>
      <c r="N91" s="84" t="s">
        <v>131</v>
      </c>
      <c r="O91" s="85">
        <v>106</v>
      </c>
      <c r="P91" s="85" t="s">
        <v>315</v>
      </c>
    </row>
    <row r="92" spans="1:16" x14ac:dyDescent="0.25">
      <c r="A92" s="82">
        <v>3</v>
      </c>
      <c r="B92" s="83">
        <v>46029</v>
      </c>
      <c r="C92" s="80" t="s">
        <v>428</v>
      </c>
      <c r="D92" s="84" t="s">
        <v>373</v>
      </c>
      <c r="E92" s="85">
        <v>0.98</v>
      </c>
      <c r="F92" s="85" t="s">
        <v>315</v>
      </c>
      <c r="K92" s="82">
        <v>3</v>
      </c>
      <c r="L92" s="83">
        <v>46029</v>
      </c>
      <c r="M92" s="80" t="s">
        <v>432</v>
      </c>
      <c r="N92" s="84" t="s">
        <v>373</v>
      </c>
      <c r="O92" s="85">
        <v>3.41</v>
      </c>
      <c r="P92" s="85" t="s">
        <v>315</v>
      </c>
    </row>
    <row r="93" spans="1:16" x14ac:dyDescent="0.25">
      <c r="A93" s="82">
        <v>3</v>
      </c>
      <c r="B93" s="83">
        <v>46029</v>
      </c>
      <c r="C93" s="80" t="s">
        <v>428</v>
      </c>
      <c r="D93" s="84" t="s">
        <v>375</v>
      </c>
      <c r="E93" s="85">
        <v>35.299999999999997</v>
      </c>
      <c r="F93" s="85" t="s">
        <v>315</v>
      </c>
      <c r="K93" s="82">
        <v>3</v>
      </c>
      <c r="L93" s="83">
        <v>46029</v>
      </c>
      <c r="M93" s="80" t="s">
        <v>432</v>
      </c>
      <c r="N93" s="84" t="s">
        <v>375</v>
      </c>
      <c r="O93" s="85">
        <v>19.600000000000001</v>
      </c>
      <c r="P93" s="85" t="s">
        <v>315</v>
      </c>
    </row>
    <row r="94" spans="1:16" x14ac:dyDescent="0.25">
      <c r="A94" s="82">
        <v>3</v>
      </c>
      <c r="B94" s="83">
        <v>46029</v>
      </c>
      <c r="C94" s="80" t="s">
        <v>428</v>
      </c>
      <c r="D94" s="84" t="s">
        <v>140</v>
      </c>
      <c r="E94" s="85">
        <v>145</v>
      </c>
      <c r="F94" s="85" t="s">
        <v>315</v>
      </c>
      <c r="K94" s="82">
        <v>3</v>
      </c>
      <c r="L94" s="83">
        <v>46029</v>
      </c>
      <c r="M94" s="80" t="s">
        <v>432</v>
      </c>
      <c r="N94" s="84" t="s">
        <v>140</v>
      </c>
      <c r="O94" s="85">
        <v>125</v>
      </c>
      <c r="P94" s="85" t="s">
        <v>315</v>
      </c>
    </row>
    <row r="95" spans="1:16" x14ac:dyDescent="0.25">
      <c r="A95" s="82">
        <v>3</v>
      </c>
      <c r="B95" s="83">
        <v>46029</v>
      </c>
      <c r="C95" s="80" t="s">
        <v>428</v>
      </c>
      <c r="D95" s="84" t="s">
        <v>142</v>
      </c>
      <c r="E95" s="85">
        <v>3.7</v>
      </c>
      <c r="F95" s="85" t="s">
        <v>315</v>
      </c>
      <c r="K95" s="82">
        <v>3</v>
      </c>
      <c r="L95" s="83">
        <v>46029</v>
      </c>
      <c r="M95" s="80" t="s">
        <v>432</v>
      </c>
      <c r="N95" s="84" t="s">
        <v>142</v>
      </c>
      <c r="O95" s="85">
        <v>6.3</v>
      </c>
      <c r="P95" s="85" t="s">
        <v>315</v>
      </c>
    </row>
    <row r="96" spans="1:16" x14ac:dyDescent="0.25">
      <c r="A96" s="82">
        <v>3</v>
      </c>
      <c r="B96" s="83">
        <v>46029</v>
      </c>
      <c r="C96" s="80" t="s">
        <v>428</v>
      </c>
      <c r="D96" s="84" t="s">
        <v>143</v>
      </c>
      <c r="E96" s="85">
        <v>119</v>
      </c>
      <c r="F96" s="85" t="s">
        <v>315</v>
      </c>
      <c r="K96" s="82">
        <v>3</v>
      </c>
      <c r="L96" s="83">
        <v>46029</v>
      </c>
      <c r="M96" s="80" t="s">
        <v>432</v>
      </c>
      <c r="N96" s="84" t="s">
        <v>143</v>
      </c>
      <c r="O96" s="85">
        <v>97</v>
      </c>
      <c r="P96" s="85" t="s">
        <v>315</v>
      </c>
    </row>
    <row r="97" spans="1:16" x14ac:dyDescent="0.25">
      <c r="A97" s="82">
        <v>4</v>
      </c>
      <c r="B97" s="83">
        <v>46030</v>
      </c>
      <c r="C97" s="80" t="s">
        <v>428</v>
      </c>
      <c r="D97" s="84" t="s">
        <v>361</v>
      </c>
      <c r="E97" s="85">
        <v>4.49</v>
      </c>
      <c r="F97" s="85" t="s">
        <v>315</v>
      </c>
      <c r="K97" s="82">
        <v>4</v>
      </c>
      <c r="L97" s="83">
        <v>46030</v>
      </c>
      <c r="M97" s="80" t="s">
        <v>432</v>
      </c>
      <c r="N97" s="84" t="s">
        <v>361</v>
      </c>
      <c r="O97" s="85">
        <v>1.08</v>
      </c>
      <c r="P97" s="85" t="s">
        <v>315</v>
      </c>
    </row>
    <row r="98" spans="1:16" x14ac:dyDescent="0.25">
      <c r="A98" s="82">
        <v>4</v>
      </c>
      <c r="B98" s="83">
        <v>46030</v>
      </c>
      <c r="C98" s="80" t="s">
        <v>428</v>
      </c>
      <c r="D98" s="84" t="s">
        <v>125</v>
      </c>
      <c r="E98" s="85">
        <v>4.5999999999999996</v>
      </c>
      <c r="F98" s="85" t="s">
        <v>315</v>
      </c>
      <c r="K98" s="82">
        <v>4</v>
      </c>
      <c r="L98" s="83">
        <v>46030</v>
      </c>
      <c r="M98" s="80" t="s">
        <v>432</v>
      </c>
      <c r="N98" s="84" t="s">
        <v>125</v>
      </c>
      <c r="O98" s="85">
        <v>9.6</v>
      </c>
      <c r="P98" s="85" t="s">
        <v>315</v>
      </c>
    </row>
    <row r="99" spans="1:16" x14ac:dyDescent="0.25">
      <c r="A99" s="82">
        <v>4</v>
      </c>
      <c r="B99" s="83">
        <v>46030</v>
      </c>
      <c r="C99" s="80" t="s">
        <v>428</v>
      </c>
      <c r="D99" s="84" t="s">
        <v>137</v>
      </c>
      <c r="E99" s="85">
        <v>3.92</v>
      </c>
      <c r="F99" s="85" t="s">
        <v>315</v>
      </c>
      <c r="K99" s="82">
        <v>4</v>
      </c>
      <c r="L99" s="83">
        <v>46030</v>
      </c>
      <c r="M99" s="80" t="s">
        <v>432</v>
      </c>
      <c r="N99" s="84" t="s">
        <v>137</v>
      </c>
      <c r="O99" s="85">
        <v>2.4350000000000001</v>
      </c>
      <c r="P99" s="85" t="s">
        <v>315</v>
      </c>
    </row>
    <row r="100" spans="1:16" x14ac:dyDescent="0.25">
      <c r="A100" s="82">
        <v>4</v>
      </c>
      <c r="B100" s="83">
        <v>46030</v>
      </c>
      <c r="C100" s="80" t="s">
        <v>428</v>
      </c>
      <c r="D100" s="84" t="s">
        <v>363</v>
      </c>
      <c r="E100" s="85">
        <v>0.31</v>
      </c>
      <c r="F100" s="85" t="s">
        <v>315</v>
      </c>
      <c r="K100" s="82">
        <v>4</v>
      </c>
      <c r="L100" s="83">
        <v>46030</v>
      </c>
      <c r="M100" s="80" t="s">
        <v>432</v>
      </c>
      <c r="N100" s="84" t="s">
        <v>363</v>
      </c>
      <c r="O100" s="85">
        <v>1.1779999999999999</v>
      </c>
      <c r="P100" s="85" t="s">
        <v>315</v>
      </c>
    </row>
    <row r="101" spans="1:16" x14ac:dyDescent="0.25">
      <c r="A101" s="82">
        <v>4</v>
      </c>
      <c r="B101" s="83">
        <v>46030</v>
      </c>
      <c r="C101" s="80" t="s">
        <v>428</v>
      </c>
      <c r="D101" s="84" t="s">
        <v>134</v>
      </c>
      <c r="E101" s="85">
        <v>1.1779999999999999</v>
      </c>
      <c r="F101" s="85" t="s">
        <v>315</v>
      </c>
      <c r="K101" s="82">
        <v>4</v>
      </c>
      <c r="L101" s="83">
        <v>46030</v>
      </c>
      <c r="M101" s="80" t="s">
        <v>432</v>
      </c>
      <c r="N101" s="84" t="s">
        <v>134</v>
      </c>
      <c r="O101" s="85">
        <v>4.6529999999999996</v>
      </c>
      <c r="P101" s="85" t="s">
        <v>315</v>
      </c>
    </row>
    <row r="102" spans="1:16" x14ac:dyDescent="0.25">
      <c r="A102" s="82">
        <v>4</v>
      </c>
      <c r="B102" s="83">
        <v>46030</v>
      </c>
      <c r="C102" s="80" t="s">
        <v>428</v>
      </c>
      <c r="D102" s="84" t="s">
        <v>138</v>
      </c>
      <c r="E102" s="85">
        <v>8.9</v>
      </c>
      <c r="F102" s="85" t="s">
        <v>315</v>
      </c>
      <c r="K102" s="82">
        <v>4</v>
      </c>
      <c r="L102" s="83">
        <v>46030</v>
      </c>
      <c r="M102" s="80" t="s">
        <v>432</v>
      </c>
      <c r="N102" s="84" t="s">
        <v>138</v>
      </c>
      <c r="O102" s="85">
        <v>12.3</v>
      </c>
      <c r="P102" s="85" t="s">
        <v>315</v>
      </c>
    </row>
    <row r="103" spans="1:16" x14ac:dyDescent="0.25">
      <c r="A103" s="82">
        <v>4</v>
      </c>
      <c r="B103" s="83">
        <v>46030</v>
      </c>
      <c r="C103" s="80" t="s">
        <v>428</v>
      </c>
      <c r="D103" s="84" t="s">
        <v>364</v>
      </c>
      <c r="E103" s="85">
        <v>332</v>
      </c>
      <c r="F103" s="85" t="s">
        <v>315</v>
      </c>
      <c r="K103" s="82">
        <v>4</v>
      </c>
      <c r="L103" s="83">
        <v>46030</v>
      </c>
      <c r="M103" s="80" t="s">
        <v>432</v>
      </c>
      <c r="N103" s="84" t="s">
        <v>364</v>
      </c>
      <c r="O103" s="85">
        <v>190</v>
      </c>
      <c r="P103" s="85" t="s">
        <v>315</v>
      </c>
    </row>
    <row r="104" spans="1:16" x14ac:dyDescent="0.25">
      <c r="A104" s="82">
        <v>4</v>
      </c>
      <c r="B104" s="83">
        <v>46030</v>
      </c>
      <c r="C104" s="80" t="s">
        <v>428</v>
      </c>
      <c r="D104" s="84" t="s">
        <v>126</v>
      </c>
      <c r="E104" s="85">
        <v>236</v>
      </c>
      <c r="F104" s="85" t="s">
        <v>315</v>
      </c>
      <c r="K104" s="82">
        <v>4</v>
      </c>
      <c r="L104" s="83">
        <v>46030</v>
      </c>
      <c r="M104" s="80" t="s">
        <v>432</v>
      </c>
      <c r="N104" s="84" t="s">
        <v>126</v>
      </c>
      <c r="O104" s="85">
        <v>84</v>
      </c>
      <c r="P104" s="85" t="s">
        <v>315</v>
      </c>
    </row>
    <row r="105" spans="1:16" x14ac:dyDescent="0.25">
      <c r="A105" s="82">
        <v>4</v>
      </c>
      <c r="B105" s="83">
        <v>46030</v>
      </c>
      <c r="C105" s="80" t="s">
        <v>428</v>
      </c>
      <c r="D105" s="84" t="s">
        <v>127</v>
      </c>
      <c r="E105" s="85">
        <v>79</v>
      </c>
      <c r="F105" s="85" t="s">
        <v>315</v>
      </c>
      <c r="K105" s="82">
        <v>4</v>
      </c>
      <c r="L105" s="83">
        <v>46030</v>
      </c>
      <c r="M105" s="80" t="s">
        <v>432</v>
      </c>
      <c r="N105" s="84" t="s">
        <v>127</v>
      </c>
      <c r="O105" s="85">
        <v>26</v>
      </c>
      <c r="P105" s="85" t="s">
        <v>315</v>
      </c>
    </row>
    <row r="106" spans="1:16" x14ac:dyDescent="0.25">
      <c r="A106" s="82">
        <v>4</v>
      </c>
      <c r="B106" s="83">
        <v>46030</v>
      </c>
      <c r="C106" s="80" t="s">
        <v>428</v>
      </c>
      <c r="D106" s="84" t="s">
        <v>124</v>
      </c>
      <c r="E106" s="85">
        <v>2.57</v>
      </c>
      <c r="F106" s="85" t="s">
        <v>315</v>
      </c>
      <c r="K106" s="82">
        <v>4</v>
      </c>
      <c r="L106" s="83">
        <v>46030</v>
      </c>
      <c r="M106" s="80" t="s">
        <v>432</v>
      </c>
      <c r="N106" s="84" t="s">
        <v>124</v>
      </c>
      <c r="O106" s="85">
        <v>6.11</v>
      </c>
      <c r="P106" s="85" t="s">
        <v>315</v>
      </c>
    </row>
    <row r="107" spans="1:16" x14ac:dyDescent="0.25">
      <c r="A107" s="82">
        <v>4</v>
      </c>
      <c r="B107" s="83">
        <v>46030</v>
      </c>
      <c r="C107" s="80" t="s">
        <v>428</v>
      </c>
      <c r="D107" s="84" t="s">
        <v>366</v>
      </c>
      <c r="E107" s="85">
        <v>229</v>
      </c>
      <c r="F107" s="85" t="s">
        <v>315</v>
      </c>
      <c r="K107" s="82">
        <v>4</v>
      </c>
      <c r="L107" s="83">
        <v>46030</v>
      </c>
      <c r="M107" s="80" t="s">
        <v>432</v>
      </c>
      <c r="N107" s="84" t="s">
        <v>366</v>
      </c>
      <c r="O107" s="85">
        <v>66</v>
      </c>
      <c r="P107" s="85" t="s">
        <v>315</v>
      </c>
    </row>
    <row r="108" spans="1:16" x14ac:dyDescent="0.25">
      <c r="A108" s="82">
        <v>4</v>
      </c>
      <c r="B108" s="83">
        <v>46030</v>
      </c>
      <c r="C108" s="80" t="s">
        <v>428</v>
      </c>
      <c r="D108" s="84" t="s">
        <v>139</v>
      </c>
      <c r="E108" s="85">
        <v>3.51</v>
      </c>
      <c r="F108" s="85" t="s">
        <v>315</v>
      </c>
      <c r="K108" s="82">
        <v>4</v>
      </c>
      <c r="L108" s="83">
        <v>46030</v>
      </c>
      <c r="M108" s="80" t="s">
        <v>432</v>
      </c>
      <c r="N108" s="84" t="s">
        <v>139</v>
      </c>
      <c r="O108" s="85">
        <v>7.25</v>
      </c>
      <c r="P108" s="85" t="s">
        <v>315</v>
      </c>
    </row>
    <row r="109" spans="1:16" x14ac:dyDescent="0.25">
      <c r="A109" s="82">
        <v>4</v>
      </c>
      <c r="B109" s="83">
        <v>46030</v>
      </c>
      <c r="C109" s="80" t="s">
        <v>428</v>
      </c>
      <c r="D109" s="84" t="s">
        <v>118</v>
      </c>
      <c r="E109" s="85">
        <v>87</v>
      </c>
      <c r="F109" s="85" t="s">
        <v>315</v>
      </c>
      <c r="K109" s="82">
        <v>4</v>
      </c>
      <c r="L109" s="83">
        <v>46030</v>
      </c>
      <c r="M109" s="80" t="s">
        <v>432</v>
      </c>
      <c r="N109" s="84" t="s">
        <v>118</v>
      </c>
      <c r="O109" s="85">
        <v>279</v>
      </c>
      <c r="P109" s="85" t="s">
        <v>315</v>
      </c>
    </row>
    <row r="110" spans="1:16" x14ac:dyDescent="0.25">
      <c r="A110" s="82">
        <v>4</v>
      </c>
      <c r="B110" s="83">
        <v>46030</v>
      </c>
      <c r="C110" s="80" t="s">
        <v>428</v>
      </c>
      <c r="D110" s="84" t="s">
        <v>367</v>
      </c>
      <c r="E110" s="85">
        <v>5.18</v>
      </c>
      <c r="F110" s="85" t="s">
        <v>315</v>
      </c>
      <c r="K110" s="82">
        <v>4</v>
      </c>
      <c r="L110" s="83">
        <v>46030</v>
      </c>
      <c r="M110" s="80" t="s">
        <v>432</v>
      </c>
      <c r="N110" s="84" t="s">
        <v>367</v>
      </c>
      <c r="O110" s="85">
        <v>9.8699999999999992</v>
      </c>
      <c r="P110" s="85" t="s">
        <v>315</v>
      </c>
    </row>
    <row r="111" spans="1:16" x14ac:dyDescent="0.25">
      <c r="A111" s="82">
        <v>4</v>
      </c>
      <c r="B111" s="83">
        <v>46030</v>
      </c>
      <c r="C111" s="80" t="s">
        <v>428</v>
      </c>
      <c r="D111" s="84" t="s">
        <v>369</v>
      </c>
      <c r="E111" s="85">
        <v>2.2000000000000002</v>
      </c>
      <c r="F111" s="85" t="s">
        <v>315</v>
      </c>
      <c r="K111" s="82">
        <v>4</v>
      </c>
      <c r="L111" s="83">
        <v>46030</v>
      </c>
      <c r="M111" s="80" t="s">
        <v>432</v>
      </c>
      <c r="N111" s="84" t="s">
        <v>369</v>
      </c>
      <c r="O111" s="85">
        <v>4.75</v>
      </c>
      <c r="P111" s="85" t="s">
        <v>315</v>
      </c>
    </row>
    <row r="112" spans="1:16" x14ac:dyDescent="0.25">
      <c r="A112" s="82">
        <v>4</v>
      </c>
      <c r="B112" s="83">
        <v>46030</v>
      </c>
      <c r="C112" s="80" t="s">
        <v>428</v>
      </c>
      <c r="D112" s="84" t="s">
        <v>135</v>
      </c>
      <c r="E112" s="85">
        <v>6.9</v>
      </c>
      <c r="F112" s="85" t="s">
        <v>315</v>
      </c>
      <c r="K112" s="82">
        <v>4</v>
      </c>
      <c r="L112" s="83">
        <v>46030</v>
      </c>
      <c r="M112" s="80" t="s">
        <v>432</v>
      </c>
      <c r="N112" s="84" t="s">
        <v>135</v>
      </c>
      <c r="O112" s="85">
        <v>4.43</v>
      </c>
      <c r="P112" s="85" t="s">
        <v>315</v>
      </c>
    </row>
    <row r="113" spans="1:16" x14ac:dyDescent="0.25">
      <c r="A113" s="82">
        <v>4</v>
      </c>
      <c r="B113" s="83">
        <v>46030</v>
      </c>
      <c r="C113" s="80" t="s">
        <v>428</v>
      </c>
      <c r="D113" s="84" t="s">
        <v>128</v>
      </c>
      <c r="E113" s="85">
        <v>160</v>
      </c>
      <c r="F113" s="85" t="s">
        <v>315</v>
      </c>
      <c r="K113" s="82">
        <v>4</v>
      </c>
      <c r="L113" s="83">
        <v>46030</v>
      </c>
      <c r="M113" s="80" t="s">
        <v>432</v>
      </c>
      <c r="N113" s="84" t="s">
        <v>128</v>
      </c>
      <c r="O113" s="85">
        <v>80</v>
      </c>
      <c r="P113" s="85" t="s">
        <v>315</v>
      </c>
    </row>
    <row r="114" spans="1:16" x14ac:dyDescent="0.25">
      <c r="A114" s="82">
        <v>4</v>
      </c>
      <c r="B114" s="83">
        <v>46030</v>
      </c>
      <c r="C114" s="80" t="s">
        <v>428</v>
      </c>
      <c r="D114" s="84" t="s">
        <v>122</v>
      </c>
      <c r="E114" s="85">
        <v>33</v>
      </c>
      <c r="F114" s="85" t="s">
        <v>315</v>
      </c>
      <c r="K114" s="82">
        <v>4</v>
      </c>
      <c r="L114" s="83">
        <v>46030</v>
      </c>
      <c r="M114" s="80" t="s">
        <v>432</v>
      </c>
      <c r="N114" s="84" t="s">
        <v>122</v>
      </c>
      <c r="O114" s="85">
        <v>98</v>
      </c>
      <c r="P114" s="85" t="s">
        <v>315</v>
      </c>
    </row>
    <row r="115" spans="1:16" x14ac:dyDescent="0.25">
      <c r="A115" s="82">
        <v>4</v>
      </c>
      <c r="B115" s="83">
        <v>46030</v>
      </c>
      <c r="C115" s="80" t="s">
        <v>428</v>
      </c>
      <c r="D115" s="84" t="s">
        <v>144</v>
      </c>
      <c r="E115" s="85">
        <v>74</v>
      </c>
      <c r="F115" s="85" t="s">
        <v>315</v>
      </c>
      <c r="K115" s="82">
        <v>4</v>
      </c>
      <c r="L115" s="83">
        <v>46030</v>
      </c>
      <c r="M115" s="80" t="s">
        <v>432</v>
      </c>
      <c r="N115" s="84" t="s">
        <v>144</v>
      </c>
      <c r="O115" s="85">
        <v>478</v>
      </c>
      <c r="P115" s="85" t="s">
        <v>315</v>
      </c>
    </row>
    <row r="116" spans="1:16" x14ac:dyDescent="0.25">
      <c r="A116" s="82">
        <v>4</v>
      </c>
      <c r="B116" s="83">
        <v>46030</v>
      </c>
      <c r="C116" s="80" t="s">
        <v>428</v>
      </c>
      <c r="D116" s="84" t="s">
        <v>370</v>
      </c>
      <c r="E116" s="85">
        <v>150</v>
      </c>
      <c r="F116" s="85" t="s">
        <v>315</v>
      </c>
      <c r="K116" s="82">
        <v>4</v>
      </c>
      <c r="L116" s="83">
        <v>46030</v>
      </c>
      <c r="M116" s="80" t="s">
        <v>432</v>
      </c>
      <c r="N116" s="84" t="s">
        <v>370</v>
      </c>
      <c r="O116" s="85">
        <v>430</v>
      </c>
      <c r="P116" s="85" t="s">
        <v>315</v>
      </c>
    </row>
    <row r="117" spans="1:16" x14ac:dyDescent="0.25">
      <c r="A117" s="82">
        <v>4</v>
      </c>
      <c r="B117" s="83">
        <v>46030</v>
      </c>
      <c r="C117" s="80" t="s">
        <v>428</v>
      </c>
      <c r="D117" s="84" t="s">
        <v>132</v>
      </c>
      <c r="E117" s="85">
        <v>116</v>
      </c>
      <c r="F117" s="85" t="s">
        <v>315</v>
      </c>
      <c r="K117" s="82">
        <v>4</v>
      </c>
      <c r="L117" s="83">
        <v>46030</v>
      </c>
      <c r="M117" s="80" t="s">
        <v>432</v>
      </c>
      <c r="N117" s="84" t="s">
        <v>132</v>
      </c>
      <c r="O117" s="85">
        <v>431</v>
      </c>
      <c r="P117" s="85" t="s">
        <v>315</v>
      </c>
    </row>
    <row r="118" spans="1:16" x14ac:dyDescent="0.25">
      <c r="A118" s="82">
        <v>4</v>
      </c>
      <c r="B118" s="83">
        <v>46030</v>
      </c>
      <c r="C118" s="80" t="s">
        <v>428</v>
      </c>
      <c r="D118" s="84" t="s">
        <v>133</v>
      </c>
      <c r="E118" s="85">
        <v>78</v>
      </c>
      <c r="F118" s="85" t="s">
        <v>315</v>
      </c>
      <c r="K118" s="82">
        <v>4</v>
      </c>
      <c r="L118" s="83">
        <v>46030</v>
      </c>
      <c r="M118" s="80" t="s">
        <v>432</v>
      </c>
      <c r="N118" s="84" t="s">
        <v>133</v>
      </c>
      <c r="O118" s="85">
        <v>150</v>
      </c>
      <c r="P118" s="85" t="s">
        <v>315</v>
      </c>
    </row>
    <row r="119" spans="1:16" x14ac:dyDescent="0.25">
      <c r="A119" s="82">
        <v>4</v>
      </c>
      <c r="B119" s="83">
        <v>46030</v>
      </c>
      <c r="C119" s="80" t="s">
        <v>428</v>
      </c>
      <c r="D119" s="84" t="s">
        <v>371</v>
      </c>
      <c r="E119" s="85">
        <v>156</v>
      </c>
      <c r="F119" s="85" t="s">
        <v>315</v>
      </c>
      <c r="K119" s="82">
        <v>4</v>
      </c>
      <c r="L119" s="83">
        <v>46030</v>
      </c>
      <c r="M119" s="80" t="s">
        <v>432</v>
      </c>
      <c r="N119" s="84" t="s">
        <v>371</v>
      </c>
      <c r="O119" s="85">
        <v>380</v>
      </c>
      <c r="P119" s="85" t="s">
        <v>315</v>
      </c>
    </row>
    <row r="120" spans="1:16" x14ac:dyDescent="0.25">
      <c r="A120" s="82">
        <v>4</v>
      </c>
      <c r="B120" s="83">
        <v>46030</v>
      </c>
      <c r="C120" s="80" t="s">
        <v>428</v>
      </c>
      <c r="D120" s="84" t="s">
        <v>372</v>
      </c>
      <c r="E120" s="85">
        <v>58</v>
      </c>
      <c r="F120" s="85" t="s">
        <v>315</v>
      </c>
      <c r="K120" s="82">
        <v>4</v>
      </c>
      <c r="L120" s="83">
        <v>46030</v>
      </c>
      <c r="M120" s="80" t="s">
        <v>432</v>
      </c>
      <c r="N120" s="84" t="s">
        <v>372</v>
      </c>
      <c r="O120" s="85">
        <v>86</v>
      </c>
      <c r="P120" s="85" t="s">
        <v>315</v>
      </c>
    </row>
    <row r="121" spans="1:16" x14ac:dyDescent="0.25">
      <c r="A121" s="82">
        <v>4</v>
      </c>
      <c r="B121" s="83">
        <v>46030</v>
      </c>
      <c r="C121" s="80" t="s">
        <v>428</v>
      </c>
      <c r="D121" s="84" t="s">
        <v>129</v>
      </c>
      <c r="E121" s="85">
        <v>45</v>
      </c>
      <c r="F121" s="85" t="s">
        <v>315</v>
      </c>
      <c r="K121" s="82">
        <v>4</v>
      </c>
      <c r="L121" s="83">
        <v>46030</v>
      </c>
      <c r="M121" s="80" t="s">
        <v>432</v>
      </c>
      <c r="N121" s="84" t="s">
        <v>129</v>
      </c>
      <c r="O121" s="85">
        <v>211</v>
      </c>
      <c r="P121" s="85" t="s">
        <v>315</v>
      </c>
    </row>
    <row r="122" spans="1:16" x14ac:dyDescent="0.25">
      <c r="A122" s="82">
        <v>4</v>
      </c>
      <c r="B122" s="83">
        <v>46030</v>
      </c>
      <c r="C122" s="80" t="s">
        <v>428</v>
      </c>
      <c r="D122" s="84" t="s">
        <v>131</v>
      </c>
      <c r="E122" s="85">
        <v>31</v>
      </c>
      <c r="F122" s="85" t="s">
        <v>315</v>
      </c>
      <c r="K122" s="82">
        <v>4</v>
      </c>
      <c r="L122" s="83">
        <v>46030</v>
      </c>
      <c r="M122" s="80" t="s">
        <v>432</v>
      </c>
      <c r="N122" s="84" t="s">
        <v>131</v>
      </c>
      <c r="O122" s="85">
        <v>104</v>
      </c>
      <c r="P122" s="85" t="s">
        <v>315</v>
      </c>
    </row>
    <row r="123" spans="1:16" x14ac:dyDescent="0.25">
      <c r="A123" s="82">
        <v>4</v>
      </c>
      <c r="B123" s="83">
        <v>46030</v>
      </c>
      <c r="C123" s="80" t="s">
        <v>428</v>
      </c>
      <c r="D123" s="84" t="s">
        <v>373</v>
      </c>
      <c r="E123" s="85">
        <v>0.99</v>
      </c>
      <c r="F123" s="85" t="s">
        <v>315</v>
      </c>
      <c r="K123" s="82">
        <v>4</v>
      </c>
      <c r="L123" s="83">
        <v>46030</v>
      </c>
      <c r="M123" s="80" t="s">
        <v>432</v>
      </c>
      <c r="N123" s="84" t="s">
        <v>373</v>
      </c>
      <c r="O123" s="85">
        <v>3.91</v>
      </c>
      <c r="P123" s="85" t="s">
        <v>315</v>
      </c>
    </row>
    <row r="124" spans="1:16" x14ac:dyDescent="0.25">
      <c r="A124" s="82">
        <v>4</v>
      </c>
      <c r="B124" s="83">
        <v>46030</v>
      </c>
      <c r="C124" s="80" t="s">
        <v>428</v>
      </c>
      <c r="D124" s="84" t="s">
        <v>375</v>
      </c>
      <c r="E124" s="85">
        <v>34</v>
      </c>
      <c r="F124" s="85" t="s">
        <v>315</v>
      </c>
      <c r="K124" s="82">
        <v>4</v>
      </c>
      <c r="L124" s="83">
        <v>46030</v>
      </c>
      <c r="M124" s="80" t="s">
        <v>432</v>
      </c>
      <c r="N124" s="84" t="s">
        <v>375</v>
      </c>
      <c r="O124" s="85">
        <v>21.7</v>
      </c>
      <c r="P124" s="85" t="s">
        <v>315</v>
      </c>
    </row>
    <row r="125" spans="1:16" x14ac:dyDescent="0.25">
      <c r="A125" s="82">
        <v>4</v>
      </c>
      <c r="B125" s="83">
        <v>46030</v>
      </c>
      <c r="C125" s="80" t="s">
        <v>428</v>
      </c>
      <c r="D125" s="84" t="s">
        <v>140</v>
      </c>
      <c r="E125" s="85">
        <v>144</v>
      </c>
      <c r="F125" s="85" t="s">
        <v>315</v>
      </c>
      <c r="K125" s="82">
        <v>4</v>
      </c>
      <c r="L125" s="83">
        <v>46030</v>
      </c>
      <c r="M125" s="80" t="s">
        <v>432</v>
      </c>
      <c r="N125" s="84" t="s">
        <v>140</v>
      </c>
      <c r="O125" s="85">
        <v>124</v>
      </c>
      <c r="P125" s="85" t="s">
        <v>315</v>
      </c>
    </row>
    <row r="126" spans="1:16" x14ac:dyDescent="0.25">
      <c r="A126" s="82">
        <v>4</v>
      </c>
      <c r="B126" s="83">
        <v>46030</v>
      </c>
      <c r="C126" s="80" t="s">
        <v>428</v>
      </c>
      <c r="D126" s="84" t="s">
        <v>142</v>
      </c>
      <c r="E126" s="85">
        <v>3.8</v>
      </c>
      <c r="F126" s="85" t="s">
        <v>315</v>
      </c>
      <c r="K126" s="82">
        <v>4</v>
      </c>
      <c r="L126" s="83">
        <v>46030</v>
      </c>
      <c r="M126" s="80" t="s">
        <v>432</v>
      </c>
      <c r="N126" s="84" t="s">
        <v>142</v>
      </c>
      <c r="O126" s="85">
        <v>6.2</v>
      </c>
      <c r="P126" s="85" t="s">
        <v>315</v>
      </c>
    </row>
    <row r="127" spans="1:16" x14ac:dyDescent="0.25">
      <c r="A127" s="82">
        <v>4</v>
      </c>
      <c r="B127" s="83">
        <v>46030</v>
      </c>
      <c r="C127" s="80" t="s">
        <v>428</v>
      </c>
      <c r="D127" s="84" t="s">
        <v>143</v>
      </c>
      <c r="E127" s="85">
        <v>118</v>
      </c>
      <c r="F127" s="85" t="s">
        <v>315</v>
      </c>
      <c r="K127" s="82">
        <v>4</v>
      </c>
      <c r="L127" s="83">
        <v>46030</v>
      </c>
      <c r="M127" s="80" t="s">
        <v>432</v>
      </c>
      <c r="N127" s="84" t="s">
        <v>143</v>
      </c>
      <c r="O127" s="85">
        <v>96</v>
      </c>
      <c r="P127" s="85" t="s">
        <v>315</v>
      </c>
    </row>
    <row r="128" spans="1:16" x14ac:dyDescent="0.25">
      <c r="A128" s="82">
        <v>5</v>
      </c>
      <c r="B128" s="83">
        <v>46031</v>
      </c>
      <c r="C128" s="80" t="s">
        <v>428</v>
      </c>
      <c r="D128" s="84" t="s">
        <v>361</v>
      </c>
      <c r="E128" s="85">
        <v>4.45</v>
      </c>
      <c r="F128" s="85" t="s">
        <v>315</v>
      </c>
      <c r="K128" s="82">
        <v>5</v>
      </c>
      <c r="L128" s="83">
        <v>46031</v>
      </c>
      <c r="M128" s="80" t="s">
        <v>432</v>
      </c>
      <c r="N128" s="84" t="s">
        <v>361</v>
      </c>
      <c r="O128" s="85">
        <v>1.1000000000000001</v>
      </c>
      <c r="P128" s="85" t="s">
        <v>315</v>
      </c>
    </row>
    <row r="129" spans="1:16" x14ac:dyDescent="0.25">
      <c r="A129" s="82">
        <v>5</v>
      </c>
      <c r="B129" s="83">
        <v>46031</v>
      </c>
      <c r="C129" s="80" t="s">
        <v>428</v>
      </c>
      <c r="D129" s="84" t="s">
        <v>125</v>
      </c>
      <c r="E129" s="85">
        <v>4.7</v>
      </c>
      <c r="F129" s="85" t="s">
        <v>315</v>
      </c>
      <c r="K129" s="82">
        <v>5</v>
      </c>
      <c r="L129" s="83">
        <v>46031</v>
      </c>
      <c r="M129" s="80" t="s">
        <v>432</v>
      </c>
      <c r="N129" s="84" t="s">
        <v>125</v>
      </c>
      <c r="O129" s="85">
        <v>9.6999999999999993</v>
      </c>
      <c r="P129" s="85" t="s">
        <v>315</v>
      </c>
    </row>
    <row r="130" spans="1:16" x14ac:dyDescent="0.25">
      <c r="A130" s="82">
        <v>5</v>
      </c>
      <c r="B130" s="83">
        <v>46031</v>
      </c>
      <c r="C130" s="80" t="s">
        <v>428</v>
      </c>
      <c r="D130" s="84" t="s">
        <v>137</v>
      </c>
      <c r="E130" s="85">
        <v>4.016</v>
      </c>
      <c r="F130" s="85" t="s">
        <v>315</v>
      </c>
      <c r="K130" s="82">
        <v>5</v>
      </c>
      <c r="L130" s="83">
        <v>46031</v>
      </c>
      <c r="M130" s="80" t="s">
        <v>432</v>
      </c>
      <c r="N130" s="84" t="s">
        <v>137</v>
      </c>
      <c r="O130" s="85">
        <v>2.4969999999999999</v>
      </c>
      <c r="P130" s="85" t="s">
        <v>315</v>
      </c>
    </row>
    <row r="131" spans="1:16" x14ac:dyDescent="0.25">
      <c r="A131" s="82">
        <v>5</v>
      </c>
      <c r="B131" s="83">
        <v>46031</v>
      </c>
      <c r="C131" s="80" t="s">
        <v>428</v>
      </c>
      <c r="D131" s="84" t="s">
        <v>363</v>
      </c>
      <c r="E131" s="85">
        <v>0.3</v>
      </c>
      <c r="F131" s="85" t="s">
        <v>315</v>
      </c>
      <c r="K131" s="82">
        <v>5</v>
      </c>
      <c r="L131" s="83">
        <v>46031</v>
      </c>
      <c r="M131" s="80" t="s">
        <v>432</v>
      </c>
      <c r="N131" s="84" t="s">
        <v>363</v>
      </c>
      <c r="O131" s="85">
        <v>1.143</v>
      </c>
      <c r="P131" s="85" t="s">
        <v>315</v>
      </c>
    </row>
    <row r="132" spans="1:16" x14ac:dyDescent="0.25">
      <c r="A132" s="82">
        <v>5</v>
      </c>
      <c r="B132" s="83">
        <v>46031</v>
      </c>
      <c r="C132" s="80" t="s">
        <v>428</v>
      </c>
      <c r="D132" s="84" t="s">
        <v>134</v>
      </c>
      <c r="E132" s="85">
        <v>1.177</v>
      </c>
      <c r="F132" s="85" t="s">
        <v>315</v>
      </c>
      <c r="K132" s="82">
        <v>5</v>
      </c>
      <c r="L132" s="83">
        <v>46031</v>
      </c>
      <c r="M132" s="80" t="s">
        <v>432</v>
      </c>
      <c r="N132" s="84" t="s">
        <v>134</v>
      </c>
      <c r="O132" s="85">
        <v>4.617</v>
      </c>
      <c r="P132" s="85" t="s">
        <v>315</v>
      </c>
    </row>
    <row r="133" spans="1:16" x14ac:dyDescent="0.25">
      <c r="A133" s="82">
        <v>5</v>
      </c>
      <c r="B133" s="83">
        <v>46031</v>
      </c>
      <c r="C133" s="80" t="s">
        <v>428</v>
      </c>
      <c r="D133" s="84" t="s">
        <v>138</v>
      </c>
      <c r="E133" s="85">
        <v>8.4</v>
      </c>
      <c r="F133" s="85" t="s">
        <v>315</v>
      </c>
      <c r="K133" s="82">
        <v>5</v>
      </c>
      <c r="L133" s="83">
        <v>46031</v>
      </c>
      <c r="M133" s="80" t="s">
        <v>432</v>
      </c>
      <c r="N133" s="84" t="s">
        <v>138</v>
      </c>
      <c r="O133" s="85">
        <v>12</v>
      </c>
      <c r="P133" s="85" t="s">
        <v>315</v>
      </c>
    </row>
    <row r="134" spans="1:16" x14ac:dyDescent="0.25">
      <c r="A134" s="82">
        <v>5</v>
      </c>
      <c r="B134" s="83">
        <v>46031</v>
      </c>
      <c r="C134" s="80" t="s">
        <v>428</v>
      </c>
      <c r="D134" s="84" t="s">
        <v>364</v>
      </c>
      <c r="E134" s="85">
        <v>321</v>
      </c>
      <c r="F134" s="85" t="s">
        <v>315</v>
      </c>
      <c r="K134" s="82">
        <v>5</v>
      </c>
      <c r="L134" s="83">
        <v>46031</v>
      </c>
      <c r="M134" s="80" t="s">
        <v>432</v>
      </c>
      <c r="N134" s="84" t="s">
        <v>364</v>
      </c>
      <c r="O134" s="85">
        <v>195</v>
      </c>
      <c r="P134" s="85" t="s">
        <v>315</v>
      </c>
    </row>
    <row r="135" spans="1:16" x14ac:dyDescent="0.25">
      <c r="A135" s="82">
        <v>5</v>
      </c>
      <c r="B135" s="83">
        <v>46031</v>
      </c>
      <c r="C135" s="80" t="s">
        <v>428</v>
      </c>
      <c r="D135" s="84" t="s">
        <v>126</v>
      </c>
      <c r="E135" s="85">
        <v>237</v>
      </c>
      <c r="F135" s="85" t="s">
        <v>315</v>
      </c>
      <c r="K135" s="82">
        <v>5</v>
      </c>
      <c r="L135" s="83">
        <v>46031</v>
      </c>
      <c r="M135" s="80" t="s">
        <v>432</v>
      </c>
      <c r="N135" s="84" t="s">
        <v>126</v>
      </c>
      <c r="O135" s="85">
        <v>87</v>
      </c>
      <c r="P135" s="85" t="s">
        <v>315</v>
      </c>
    </row>
    <row r="136" spans="1:16" x14ac:dyDescent="0.25">
      <c r="A136" s="82">
        <v>5</v>
      </c>
      <c r="B136" s="83">
        <v>46031</v>
      </c>
      <c r="C136" s="80" t="s">
        <v>428</v>
      </c>
      <c r="D136" s="84" t="s">
        <v>127</v>
      </c>
      <c r="E136" s="85">
        <v>80</v>
      </c>
      <c r="F136" s="85" t="s">
        <v>315</v>
      </c>
      <c r="K136" s="82">
        <v>5</v>
      </c>
      <c r="L136" s="83">
        <v>46031</v>
      </c>
      <c r="M136" s="80" t="s">
        <v>432</v>
      </c>
      <c r="N136" s="84" t="s">
        <v>127</v>
      </c>
      <c r="O136" s="85">
        <v>26</v>
      </c>
      <c r="P136" s="85" t="s">
        <v>315</v>
      </c>
    </row>
    <row r="137" spans="1:16" x14ac:dyDescent="0.25">
      <c r="A137" s="82">
        <v>5</v>
      </c>
      <c r="B137" s="83">
        <v>46031</v>
      </c>
      <c r="C137" s="80" t="s">
        <v>428</v>
      </c>
      <c r="D137" s="84" t="s">
        <v>124</v>
      </c>
      <c r="E137" s="85">
        <v>2.63</v>
      </c>
      <c r="F137" s="85" t="s">
        <v>315</v>
      </c>
      <c r="K137" s="82">
        <v>5</v>
      </c>
      <c r="L137" s="83">
        <v>46031</v>
      </c>
      <c r="M137" s="80" t="s">
        <v>432</v>
      </c>
      <c r="N137" s="84" t="s">
        <v>124</v>
      </c>
      <c r="O137" s="85">
        <v>6.05</v>
      </c>
      <c r="P137" s="85" t="s">
        <v>315</v>
      </c>
    </row>
    <row r="138" spans="1:16" x14ac:dyDescent="0.25">
      <c r="A138" s="82">
        <v>5</v>
      </c>
      <c r="B138" s="83">
        <v>46031</v>
      </c>
      <c r="C138" s="80" t="s">
        <v>428</v>
      </c>
      <c r="D138" s="84" t="s">
        <v>366</v>
      </c>
      <c r="E138" s="85">
        <v>232</v>
      </c>
      <c r="F138" s="85" t="s">
        <v>315</v>
      </c>
      <c r="K138" s="82">
        <v>5</v>
      </c>
      <c r="L138" s="83">
        <v>46031</v>
      </c>
      <c r="M138" s="80" t="s">
        <v>432</v>
      </c>
      <c r="N138" s="84" t="s">
        <v>366</v>
      </c>
      <c r="O138" s="85">
        <v>67</v>
      </c>
      <c r="P138" s="85" t="s">
        <v>315</v>
      </c>
    </row>
    <row r="139" spans="1:16" x14ac:dyDescent="0.25">
      <c r="A139" s="82">
        <v>5</v>
      </c>
      <c r="B139" s="83">
        <v>46031</v>
      </c>
      <c r="C139" s="80" t="s">
        <v>428</v>
      </c>
      <c r="D139" s="84" t="s">
        <v>139</v>
      </c>
      <c r="E139" s="85">
        <v>3.61</v>
      </c>
      <c r="F139" s="85" t="s">
        <v>315</v>
      </c>
      <c r="K139" s="82">
        <v>5</v>
      </c>
      <c r="L139" s="83">
        <v>46031</v>
      </c>
      <c r="M139" s="80" t="s">
        <v>432</v>
      </c>
      <c r="N139" s="84" t="s">
        <v>139</v>
      </c>
      <c r="O139" s="85">
        <v>7.39</v>
      </c>
      <c r="P139" s="85" t="s">
        <v>315</v>
      </c>
    </row>
    <row r="140" spans="1:16" x14ac:dyDescent="0.25">
      <c r="A140" s="82">
        <v>5</v>
      </c>
      <c r="B140" s="83">
        <v>46031</v>
      </c>
      <c r="C140" s="80" t="s">
        <v>428</v>
      </c>
      <c r="D140" s="84" t="s">
        <v>118</v>
      </c>
      <c r="E140" s="85">
        <v>87</v>
      </c>
      <c r="F140" s="85" t="s">
        <v>315</v>
      </c>
      <c r="K140" s="82">
        <v>5</v>
      </c>
      <c r="L140" s="83">
        <v>46031</v>
      </c>
      <c r="M140" s="80" t="s">
        <v>432</v>
      </c>
      <c r="N140" s="84" t="s">
        <v>118</v>
      </c>
      <c r="O140" s="85">
        <v>280</v>
      </c>
      <c r="P140" s="85" t="s">
        <v>315</v>
      </c>
    </row>
    <row r="141" spans="1:16" x14ac:dyDescent="0.25">
      <c r="A141" s="82">
        <v>5</v>
      </c>
      <c r="B141" s="83">
        <v>46031</v>
      </c>
      <c r="C141" s="80" t="s">
        <v>428</v>
      </c>
      <c r="D141" s="84" t="s">
        <v>367</v>
      </c>
      <c r="E141" s="85">
        <v>5.2</v>
      </c>
      <c r="F141" s="85" t="s">
        <v>315</v>
      </c>
      <c r="K141" s="82">
        <v>5</v>
      </c>
      <c r="L141" s="83">
        <v>46031</v>
      </c>
      <c r="M141" s="80" t="s">
        <v>432</v>
      </c>
      <c r="N141" s="84" t="s">
        <v>367</v>
      </c>
      <c r="O141" s="85">
        <v>9.92</v>
      </c>
      <c r="P141" s="85" t="s">
        <v>315</v>
      </c>
    </row>
    <row r="142" spans="1:16" x14ac:dyDescent="0.25">
      <c r="A142" s="82">
        <v>5</v>
      </c>
      <c r="B142" s="83">
        <v>46031</v>
      </c>
      <c r="C142" s="80" t="s">
        <v>428</v>
      </c>
      <c r="D142" s="84" t="s">
        <v>369</v>
      </c>
      <c r="E142" s="85">
        <v>1.99</v>
      </c>
      <c r="F142" s="85" t="s">
        <v>315</v>
      </c>
      <c r="K142" s="82">
        <v>5</v>
      </c>
      <c r="L142" s="83">
        <v>46031</v>
      </c>
      <c r="M142" s="80" t="s">
        <v>432</v>
      </c>
      <c r="N142" s="84" t="s">
        <v>369</v>
      </c>
      <c r="O142" s="85">
        <v>4.6100000000000003</v>
      </c>
      <c r="P142" s="85" t="s">
        <v>315</v>
      </c>
    </row>
    <row r="143" spans="1:16" x14ac:dyDescent="0.25">
      <c r="A143" s="82">
        <v>5</v>
      </c>
      <c r="B143" s="83">
        <v>46031</v>
      </c>
      <c r="C143" s="80" t="s">
        <v>428</v>
      </c>
      <c r="D143" s="84" t="s">
        <v>135</v>
      </c>
      <c r="E143" s="85">
        <v>7</v>
      </c>
      <c r="F143" s="85" t="s">
        <v>315</v>
      </c>
      <c r="K143" s="82">
        <v>5</v>
      </c>
      <c r="L143" s="83">
        <v>46031</v>
      </c>
      <c r="M143" s="80" t="s">
        <v>432</v>
      </c>
      <c r="N143" s="84" t="s">
        <v>135</v>
      </c>
      <c r="O143" s="85">
        <v>4.5</v>
      </c>
      <c r="P143" s="85" t="s">
        <v>315</v>
      </c>
    </row>
    <row r="144" spans="1:16" x14ac:dyDescent="0.25">
      <c r="A144" s="82">
        <v>5</v>
      </c>
      <c r="B144" s="83">
        <v>46031</v>
      </c>
      <c r="C144" s="80" t="s">
        <v>428</v>
      </c>
      <c r="D144" s="84" t="s">
        <v>128</v>
      </c>
      <c r="E144" s="85">
        <v>162</v>
      </c>
      <c r="F144" s="85" t="s">
        <v>315</v>
      </c>
      <c r="K144" s="82">
        <v>5</v>
      </c>
      <c r="L144" s="83">
        <v>46031</v>
      </c>
      <c r="M144" s="80" t="s">
        <v>432</v>
      </c>
      <c r="N144" s="84" t="s">
        <v>128</v>
      </c>
      <c r="O144" s="85">
        <v>81</v>
      </c>
      <c r="P144" s="85" t="s">
        <v>315</v>
      </c>
    </row>
    <row r="145" spans="1:16" x14ac:dyDescent="0.25">
      <c r="A145" s="82">
        <v>5</v>
      </c>
      <c r="B145" s="83">
        <v>46031</v>
      </c>
      <c r="C145" s="80" t="s">
        <v>428</v>
      </c>
      <c r="D145" s="84" t="s">
        <v>122</v>
      </c>
      <c r="E145" s="85">
        <v>30</v>
      </c>
      <c r="F145" s="85" t="s">
        <v>315</v>
      </c>
      <c r="K145" s="82">
        <v>5</v>
      </c>
      <c r="L145" s="83">
        <v>46031</v>
      </c>
      <c r="M145" s="80" t="s">
        <v>432</v>
      </c>
      <c r="N145" s="84" t="s">
        <v>122</v>
      </c>
      <c r="O145" s="85">
        <v>99</v>
      </c>
      <c r="P145" s="85" t="s">
        <v>315</v>
      </c>
    </row>
    <row r="146" spans="1:16" x14ac:dyDescent="0.25">
      <c r="A146" s="82">
        <v>5</v>
      </c>
      <c r="B146" s="83">
        <v>46031</v>
      </c>
      <c r="C146" s="80" t="s">
        <v>428</v>
      </c>
      <c r="D146" s="84" t="s">
        <v>144</v>
      </c>
      <c r="E146" s="85">
        <v>74</v>
      </c>
      <c r="F146" s="85" t="s">
        <v>315</v>
      </c>
      <c r="K146" s="82">
        <v>5</v>
      </c>
      <c r="L146" s="83">
        <v>46031</v>
      </c>
      <c r="M146" s="80" t="s">
        <v>432</v>
      </c>
      <c r="N146" s="84" t="s">
        <v>144</v>
      </c>
      <c r="O146" s="85">
        <v>476</v>
      </c>
      <c r="P146" s="85" t="s">
        <v>315</v>
      </c>
    </row>
    <row r="147" spans="1:16" x14ac:dyDescent="0.25">
      <c r="A147" s="82">
        <v>5</v>
      </c>
      <c r="B147" s="83">
        <v>46031</v>
      </c>
      <c r="C147" s="80" t="s">
        <v>428</v>
      </c>
      <c r="D147" s="84" t="s">
        <v>370</v>
      </c>
      <c r="E147" s="85">
        <v>144</v>
      </c>
      <c r="F147" s="85" t="s">
        <v>315</v>
      </c>
      <c r="K147" s="82">
        <v>5</v>
      </c>
      <c r="L147" s="83">
        <v>46031</v>
      </c>
      <c r="M147" s="80" t="s">
        <v>432</v>
      </c>
      <c r="N147" s="84" t="s">
        <v>370</v>
      </c>
      <c r="O147" s="85">
        <v>435</v>
      </c>
      <c r="P147" s="85" t="s">
        <v>315</v>
      </c>
    </row>
    <row r="148" spans="1:16" x14ac:dyDescent="0.25">
      <c r="A148" s="82">
        <v>5</v>
      </c>
      <c r="B148" s="83">
        <v>46031</v>
      </c>
      <c r="C148" s="80" t="s">
        <v>428</v>
      </c>
      <c r="D148" s="84" t="s">
        <v>132</v>
      </c>
      <c r="E148" s="85">
        <v>118</v>
      </c>
      <c r="F148" s="85" t="s">
        <v>315</v>
      </c>
      <c r="K148" s="82">
        <v>5</v>
      </c>
      <c r="L148" s="83">
        <v>46031</v>
      </c>
      <c r="M148" s="80" t="s">
        <v>432</v>
      </c>
      <c r="N148" s="84" t="s">
        <v>132</v>
      </c>
      <c r="O148" s="85">
        <v>444</v>
      </c>
      <c r="P148" s="85" t="s">
        <v>315</v>
      </c>
    </row>
    <row r="149" spans="1:16" x14ac:dyDescent="0.25">
      <c r="A149" s="82">
        <v>5</v>
      </c>
      <c r="B149" s="83">
        <v>46031</v>
      </c>
      <c r="C149" s="80" t="s">
        <v>428</v>
      </c>
      <c r="D149" s="84" t="s">
        <v>133</v>
      </c>
      <c r="E149" s="85">
        <v>79</v>
      </c>
      <c r="F149" s="85" t="s">
        <v>315</v>
      </c>
      <c r="K149" s="82">
        <v>5</v>
      </c>
      <c r="L149" s="83">
        <v>46031</v>
      </c>
      <c r="M149" s="80" t="s">
        <v>432</v>
      </c>
      <c r="N149" s="84" t="s">
        <v>133</v>
      </c>
      <c r="O149" s="85">
        <v>153</v>
      </c>
      <c r="P149" s="85" t="s">
        <v>315</v>
      </c>
    </row>
    <row r="150" spans="1:16" x14ac:dyDescent="0.25">
      <c r="A150" s="82">
        <v>5</v>
      </c>
      <c r="B150" s="83">
        <v>46031</v>
      </c>
      <c r="C150" s="80" t="s">
        <v>428</v>
      </c>
      <c r="D150" s="84" t="s">
        <v>371</v>
      </c>
      <c r="E150" s="85">
        <v>160</v>
      </c>
      <c r="F150" s="85" t="s">
        <v>315</v>
      </c>
      <c r="K150" s="82">
        <v>5</v>
      </c>
      <c r="L150" s="83">
        <v>46031</v>
      </c>
      <c r="M150" s="80" t="s">
        <v>432</v>
      </c>
      <c r="N150" s="84" t="s">
        <v>371</v>
      </c>
      <c r="O150" s="85">
        <v>378</v>
      </c>
      <c r="P150" s="85" t="s">
        <v>315</v>
      </c>
    </row>
    <row r="151" spans="1:16" x14ac:dyDescent="0.25">
      <c r="A151" s="82">
        <v>5</v>
      </c>
      <c r="B151" s="83">
        <v>46031</v>
      </c>
      <c r="C151" s="80" t="s">
        <v>428</v>
      </c>
      <c r="D151" s="84" t="s">
        <v>372</v>
      </c>
      <c r="E151" s="85">
        <v>60</v>
      </c>
      <c r="F151" s="85" t="s">
        <v>315</v>
      </c>
      <c r="K151" s="82">
        <v>5</v>
      </c>
      <c r="L151" s="83">
        <v>46031</v>
      </c>
      <c r="M151" s="80" t="s">
        <v>432</v>
      </c>
      <c r="N151" s="84" t="s">
        <v>372</v>
      </c>
      <c r="O151" s="85">
        <v>86</v>
      </c>
      <c r="P151" s="85" t="s">
        <v>315</v>
      </c>
    </row>
    <row r="152" spans="1:16" x14ac:dyDescent="0.25">
      <c r="A152" s="82">
        <v>5</v>
      </c>
      <c r="B152" s="83">
        <v>46031</v>
      </c>
      <c r="C152" s="80" t="s">
        <v>428</v>
      </c>
      <c r="D152" s="84" t="s">
        <v>129</v>
      </c>
      <c r="E152" s="85">
        <v>49</v>
      </c>
      <c r="F152" s="85" t="s">
        <v>315</v>
      </c>
      <c r="K152" s="82">
        <v>5</v>
      </c>
      <c r="L152" s="83">
        <v>46031</v>
      </c>
      <c r="M152" s="80" t="s">
        <v>432</v>
      </c>
      <c r="N152" s="84" t="s">
        <v>129</v>
      </c>
      <c r="O152" s="85">
        <v>218</v>
      </c>
      <c r="P152" s="85" t="s">
        <v>315</v>
      </c>
    </row>
    <row r="153" spans="1:16" x14ac:dyDescent="0.25">
      <c r="A153" s="82">
        <v>5</v>
      </c>
      <c r="B153" s="83">
        <v>46031</v>
      </c>
      <c r="C153" s="80" t="s">
        <v>428</v>
      </c>
      <c r="D153" s="84" t="s">
        <v>131</v>
      </c>
      <c r="E153" s="85">
        <v>32</v>
      </c>
      <c r="F153" s="85" t="s">
        <v>315</v>
      </c>
      <c r="K153" s="82">
        <v>5</v>
      </c>
      <c r="L153" s="83">
        <v>46031</v>
      </c>
      <c r="M153" s="80" t="s">
        <v>432</v>
      </c>
      <c r="N153" s="84" t="s">
        <v>131</v>
      </c>
      <c r="O153" s="85">
        <v>101</v>
      </c>
      <c r="P153" s="85" t="s">
        <v>315</v>
      </c>
    </row>
    <row r="154" spans="1:16" x14ac:dyDescent="0.25">
      <c r="A154" s="82">
        <v>5</v>
      </c>
      <c r="B154" s="83">
        <v>46031</v>
      </c>
      <c r="C154" s="80" t="s">
        <v>428</v>
      </c>
      <c r="D154" s="84" t="s">
        <v>373</v>
      </c>
      <c r="E154" s="85">
        <v>0.96</v>
      </c>
      <c r="F154" s="85" t="s">
        <v>315</v>
      </c>
      <c r="K154" s="82">
        <v>5</v>
      </c>
      <c r="L154" s="83">
        <v>46031</v>
      </c>
      <c r="M154" s="80" t="s">
        <v>432</v>
      </c>
      <c r="N154" s="84" t="s">
        <v>373</v>
      </c>
      <c r="O154" s="85">
        <v>3.53</v>
      </c>
      <c r="P154" s="85" t="s">
        <v>315</v>
      </c>
    </row>
    <row r="155" spans="1:16" x14ac:dyDescent="0.25">
      <c r="A155" s="82">
        <v>5</v>
      </c>
      <c r="B155" s="83">
        <v>46031</v>
      </c>
      <c r="C155" s="80" t="s">
        <v>428</v>
      </c>
      <c r="D155" s="84" t="s">
        <v>375</v>
      </c>
      <c r="E155" s="85">
        <v>33.299999999999997</v>
      </c>
      <c r="F155" s="85" t="s">
        <v>315</v>
      </c>
      <c r="K155" s="82">
        <v>5</v>
      </c>
      <c r="L155" s="83">
        <v>46031</v>
      </c>
      <c r="M155" s="80" t="s">
        <v>432</v>
      </c>
      <c r="N155" s="84" t="s">
        <v>375</v>
      </c>
      <c r="O155" s="85">
        <v>16.8</v>
      </c>
      <c r="P155" s="85" t="s">
        <v>315</v>
      </c>
    </row>
    <row r="156" spans="1:16" x14ac:dyDescent="0.25">
      <c r="A156" s="82">
        <v>5</v>
      </c>
      <c r="B156" s="83">
        <v>46031</v>
      </c>
      <c r="C156" s="80" t="s">
        <v>428</v>
      </c>
      <c r="D156" s="84" t="s">
        <v>140</v>
      </c>
      <c r="E156" s="85">
        <v>145</v>
      </c>
      <c r="F156" s="85" t="s">
        <v>315</v>
      </c>
      <c r="K156" s="82">
        <v>5</v>
      </c>
      <c r="L156" s="83">
        <v>46031</v>
      </c>
      <c r="M156" s="80" t="s">
        <v>432</v>
      </c>
      <c r="N156" s="84" t="s">
        <v>140</v>
      </c>
      <c r="O156" s="85">
        <v>126</v>
      </c>
      <c r="P156" s="85" t="s">
        <v>315</v>
      </c>
    </row>
    <row r="157" spans="1:16" x14ac:dyDescent="0.25">
      <c r="A157" s="82">
        <v>5</v>
      </c>
      <c r="B157" s="83">
        <v>46031</v>
      </c>
      <c r="C157" s="80" t="s">
        <v>428</v>
      </c>
      <c r="D157" s="84" t="s">
        <v>142</v>
      </c>
      <c r="E157" s="85">
        <v>3.8</v>
      </c>
      <c r="F157" s="85" t="s">
        <v>315</v>
      </c>
      <c r="K157" s="82">
        <v>5</v>
      </c>
      <c r="L157" s="83">
        <v>46031</v>
      </c>
      <c r="M157" s="80" t="s">
        <v>432</v>
      </c>
      <c r="N157" s="84" t="s">
        <v>142</v>
      </c>
      <c r="O157" s="85">
        <v>6.4</v>
      </c>
      <c r="P157" s="85" t="s">
        <v>315</v>
      </c>
    </row>
    <row r="158" spans="1:16" x14ac:dyDescent="0.25">
      <c r="A158" s="82">
        <v>5</v>
      </c>
      <c r="B158" s="83">
        <v>46031</v>
      </c>
      <c r="C158" s="80" t="s">
        <v>428</v>
      </c>
      <c r="D158" s="84" t="s">
        <v>143</v>
      </c>
      <c r="E158" s="85">
        <v>117</v>
      </c>
      <c r="F158" s="85" t="s">
        <v>315</v>
      </c>
      <c r="K158" s="82">
        <v>5</v>
      </c>
      <c r="L158" s="83">
        <v>46031</v>
      </c>
      <c r="M158" s="80" t="s">
        <v>432</v>
      </c>
      <c r="N158" s="84" t="s">
        <v>143</v>
      </c>
      <c r="O158" s="85">
        <v>96</v>
      </c>
      <c r="P158" s="85" t="s">
        <v>315</v>
      </c>
    </row>
    <row r="159" spans="1:16" x14ac:dyDescent="0.25">
      <c r="A159" s="82">
        <v>6</v>
      </c>
      <c r="B159" s="83">
        <v>46034</v>
      </c>
      <c r="C159" s="80" t="s">
        <v>428</v>
      </c>
      <c r="D159" s="84" t="s">
        <v>361</v>
      </c>
      <c r="E159" s="85">
        <v>4.45</v>
      </c>
      <c r="F159" s="85" t="s">
        <v>315</v>
      </c>
      <c r="K159" s="82">
        <v>6</v>
      </c>
      <c r="L159" s="83">
        <v>46034</v>
      </c>
      <c r="M159" s="80" t="s">
        <v>432</v>
      </c>
      <c r="N159" s="84" t="s">
        <v>361</v>
      </c>
      <c r="O159" s="85">
        <v>1.1000000000000001</v>
      </c>
      <c r="P159" s="85" t="s">
        <v>315</v>
      </c>
    </row>
    <row r="160" spans="1:16" x14ac:dyDescent="0.25">
      <c r="A160" s="82">
        <v>6</v>
      </c>
      <c r="B160" s="83">
        <v>46034</v>
      </c>
      <c r="C160" s="80" t="s">
        <v>428</v>
      </c>
      <c r="D160" s="84" t="s">
        <v>125</v>
      </c>
      <c r="E160" s="85">
        <v>4.7</v>
      </c>
      <c r="F160" s="85" t="s">
        <v>315</v>
      </c>
      <c r="K160" s="82">
        <v>6</v>
      </c>
      <c r="L160" s="83">
        <v>46034</v>
      </c>
      <c r="M160" s="80" t="s">
        <v>432</v>
      </c>
      <c r="N160" s="84" t="s">
        <v>125</v>
      </c>
      <c r="O160" s="85">
        <v>9.9</v>
      </c>
      <c r="P160" s="85" t="s">
        <v>315</v>
      </c>
    </row>
    <row r="161" spans="1:16" x14ac:dyDescent="0.25">
      <c r="A161" s="82">
        <v>6</v>
      </c>
      <c r="B161" s="83">
        <v>46034</v>
      </c>
      <c r="C161" s="80" t="s">
        <v>428</v>
      </c>
      <c r="D161" s="84" t="s">
        <v>137</v>
      </c>
      <c r="E161" s="85">
        <v>4.1029999999999998</v>
      </c>
      <c r="F161" s="85" t="s">
        <v>315</v>
      </c>
      <c r="K161" s="82">
        <v>6</v>
      </c>
      <c r="L161" s="83">
        <v>46034</v>
      </c>
      <c r="M161" s="80" t="s">
        <v>432</v>
      </c>
      <c r="N161" s="84" t="s">
        <v>137</v>
      </c>
      <c r="O161" s="85">
        <v>2.6110000000000002</v>
      </c>
      <c r="P161" s="85" t="s">
        <v>315</v>
      </c>
    </row>
    <row r="162" spans="1:16" x14ac:dyDescent="0.25">
      <c r="A162" s="82">
        <v>6</v>
      </c>
      <c r="B162" s="83">
        <v>46034</v>
      </c>
      <c r="C162" s="80" t="s">
        <v>428</v>
      </c>
      <c r="D162" s="84" t="s">
        <v>363</v>
      </c>
      <c r="E162" s="85">
        <v>0.30299999999999999</v>
      </c>
      <c r="F162" s="85" t="s">
        <v>315</v>
      </c>
      <c r="K162" s="82">
        <v>6</v>
      </c>
      <c r="L162" s="83">
        <v>46034</v>
      </c>
      <c r="M162" s="80" t="s">
        <v>432</v>
      </c>
      <c r="N162" s="84" t="s">
        <v>363</v>
      </c>
      <c r="O162" s="85">
        <v>1.165</v>
      </c>
      <c r="P162" s="85" t="s">
        <v>315</v>
      </c>
    </row>
    <row r="163" spans="1:16" x14ac:dyDescent="0.25">
      <c r="A163" s="82">
        <v>6</v>
      </c>
      <c r="B163" s="83">
        <v>46034</v>
      </c>
      <c r="C163" s="80" t="s">
        <v>428</v>
      </c>
      <c r="D163" s="84" t="s">
        <v>134</v>
      </c>
      <c r="E163" s="85">
        <v>1.1879999999999999</v>
      </c>
      <c r="F163" s="85" t="s">
        <v>315</v>
      </c>
      <c r="K163" s="82">
        <v>6</v>
      </c>
      <c r="L163" s="83">
        <v>46034</v>
      </c>
      <c r="M163" s="80" t="s">
        <v>432</v>
      </c>
      <c r="N163" s="84" t="s">
        <v>134</v>
      </c>
      <c r="O163" s="85">
        <v>4.6980000000000004</v>
      </c>
      <c r="P163" s="85" t="s">
        <v>315</v>
      </c>
    </row>
    <row r="164" spans="1:16" x14ac:dyDescent="0.25">
      <c r="A164" s="82">
        <v>6</v>
      </c>
      <c r="B164" s="83">
        <v>46034</v>
      </c>
      <c r="C164" s="80" t="s">
        <v>428</v>
      </c>
      <c r="D164" s="84" t="s">
        <v>138</v>
      </c>
      <c r="E164" s="85">
        <v>8.6999999999999993</v>
      </c>
      <c r="F164" s="85" t="s">
        <v>315</v>
      </c>
      <c r="K164" s="82">
        <v>6</v>
      </c>
      <c r="L164" s="83">
        <v>46034</v>
      </c>
      <c r="M164" s="80" t="s">
        <v>432</v>
      </c>
      <c r="N164" s="84" t="s">
        <v>138</v>
      </c>
      <c r="O164" s="85">
        <v>12.3</v>
      </c>
      <c r="P164" s="85" t="s">
        <v>315</v>
      </c>
    </row>
    <row r="165" spans="1:16" x14ac:dyDescent="0.25">
      <c r="A165" s="82">
        <v>6</v>
      </c>
      <c r="B165" s="83">
        <v>46034</v>
      </c>
      <c r="C165" s="80" t="s">
        <v>428</v>
      </c>
      <c r="D165" s="84" t="s">
        <v>364</v>
      </c>
      <c r="E165" s="85">
        <v>335</v>
      </c>
      <c r="F165" s="85" t="s">
        <v>315</v>
      </c>
      <c r="K165" s="82">
        <v>6</v>
      </c>
      <c r="L165" s="83">
        <v>46034</v>
      </c>
      <c r="M165" s="80" t="s">
        <v>432</v>
      </c>
      <c r="N165" s="84" t="s">
        <v>364</v>
      </c>
      <c r="O165" s="85">
        <v>206</v>
      </c>
      <c r="P165" s="85" t="s">
        <v>315</v>
      </c>
    </row>
    <row r="166" spans="1:16" x14ac:dyDescent="0.25">
      <c r="A166" s="82">
        <v>6</v>
      </c>
      <c r="B166" s="83">
        <v>46034</v>
      </c>
      <c r="C166" s="80" t="s">
        <v>428</v>
      </c>
      <c r="D166" s="84" t="s">
        <v>126</v>
      </c>
      <c r="E166" s="85">
        <v>237</v>
      </c>
      <c r="F166" s="85" t="s">
        <v>315</v>
      </c>
      <c r="K166" s="82">
        <v>6</v>
      </c>
      <c r="L166" s="83">
        <v>46034</v>
      </c>
      <c r="M166" s="80" t="s">
        <v>432</v>
      </c>
      <c r="N166" s="84" t="s">
        <v>126</v>
      </c>
      <c r="O166" s="85">
        <v>84</v>
      </c>
      <c r="P166" s="85" t="s">
        <v>315</v>
      </c>
    </row>
    <row r="167" spans="1:16" x14ac:dyDescent="0.25">
      <c r="A167" s="82">
        <v>6</v>
      </c>
      <c r="B167" s="83">
        <v>46034</v>
      </c>
      <c r="C167" s="80" t="s">
        <v>428</v>
      </c>
      <c r="D167" s="84" t="s">
        <v>127</v>
      </c>
      <c r="E167" s="85">
        <v>79</v>
      </c>
      <c r="F167" s="85" t="s">
        <v>315</v>
      </c>
      <c r="K167" s="82">
        <v>6</v>
      </c>
      <c r="L167" s="83">
        <v>46034</v>
      </c>
      <c r="M167" s="80" t="s">
        <v>432</v>
      </c>
      <c r="N167" s="84" t="s">
        <v>127</v>
      </c>
      <c r="O167" s="85">
        <v>27</v>
      </c>
      <c r="P167" s="85" t="s">
        <v>315</v>
      </c>
    </row>
    <row r="168" spans="1:16" x14ac:dyDescent="0.25">
      <c r="A168" s="82">
        <v>6</v>
      </c>
      <c r="B168" s="83">
        <v>46034</v>
      </c>
      <c r="C168" s="80" t="s">
        <v>428</v>
      </c>
      <c r="D168" s="84" t="s">
        <v>124</v>
      </c>
      <c r="E168" s="85">
        <v>2.64</v>
      </c>
      <c r="F168" s="85" t="s">
        <v>315</v>
      </c>
      <c r="K168" s="82">
        <v>6</v>
      </c>
      <c r="L168" s="83">
        <v>46034</v>
      </c>
      <c r="M168" s="80" t="s">
        <v>432</v>
      </c>
      <c r="N168" s="84" t="s">
        <v>124</v>
      </c>
      <c r="O168" s="85">
        <v>6.24</v>
      </c>
      <c r="P168" s="85" t="s">
        <v>315</v>
      </c>
    </row>
    <row r="169" spans="1:16" x14ac:dyDescent="0.25">
      <c r="A169" s="82">
        <v>6</v>
      </c>
      <c r="B169" s="83">
        <v>46034</v>
      </c>
      <c r="C169" s="80" t="s">
        <v>428</v>
      </c>
      <c r="D169" s="84" t="s">
        <v>366</v>
      </c>
      <c r="E169" s="85">
        <v>230</v>
      </c>
      <c r="F169" s="85" t="s">
        <v>315</v>
      </c>
      <c r="K169" s="82">
        <v>6</v>
      </c>
      <c r="L169" s="83">
        <v>46034</v>
      </c>
      <c r="M169" s="80" t="s">
        <v>432</v>
      </c>
      <c r="N169" s="84" t="s">
        <v>366</v>
      </c>
      <c r="O169" s="85">
        <v>68</v>
      </c>
      <c r="P169" s="85" t="s">
        <v>315</v>
      </c>
    </row>
    <row r="170" spans="1:16" x14ac:dyDescent="0.25">
      <c r="A170" s="82">
        <v>6</v>
      </c>
      <c r="B170" s="83">
        <v>46034</v>
      </c>
      <c r="C170" s="80" t="s">
        <v>428</v>
      </c>
      <c r="D170" s="84" t="s">
        <v>139</v>
      </c>
      <c r="E170" s="85">
        <v>3.57</v>
      </c>
      <c r="F170" s="85" t="s">
        <v>315</v>
      </c>
      <c r="K170" s="82">
        <v>6</v>
      </c>
      <c r="L170" s="83">
        <v>46034</v>
      </c>
      <c r="M170" s="80" t="s">
        <v>432</v>
      </c>
      <c r="N170" s="84" t="s">
        <v>139</v>
      </c>
      <c r="O170" s="85">
        <v>7.35</v>
      </c>
      <c r="P170" s="85" t="s">
        <v>315</v>
      </c>
    </row>
    <row r="171" spans="1:16" x14ac:dyDescent="0.25">
      <c r="A171" s="82">
        <v>6</v>
      </c>
      <c r="B171" s="83">
        <v>46034</v>
      </c>
      <c r="C171" s="80" t="s">
        <v>428</v>
      </c>
      <c r="D171" s="84" t="s">
        <v>118</v>
      </c>
      <c r="E171" s="85">
        <v>87</v>
      </c>
      <c r="F171" s="85" t="s">
        <v>315</v>
      </c>
      <c r="K171" s="82">
        <v>6</v>
      </c>
      <c r="L171" s="83">
        <v>46034</v>
      </c>
      <c r="M171" s="80" t="s">
        <v>432</v>
      </c>
      <c r="N171" s="84" t="s">
        <v>118</v>
      </c>
      <c r="O171" s="85">
        <v>283</v>
      </c>
      <c r="P171" s="85" t="s">
        <v>315</v>
      </c>
    </row>
    <row r="172" spans="1:16" x14ac:dyDescent="0.25">
      <c r="A172" s="82">
        <v>6</v>
      </c>
      <c r="B172" s="83">
        <v>46034</v>
      </c>
      <c r="C172" s="80" t="s">
        <v>428</v>
      </c>
      <c r="D172" s="84" t="s">
        <v>367</v>
      </c>
      <c r="E172" s="85">
        <v>5.1100000000000003</v>
      </c>
      <c r="F172" s="85" t="s">
        <v>315</v>
      </c>
      <c r="K172" s="82">
        <v>6</v>
      </c>
      <c r="L172" s="83">
        <v>46034</v>
      </c>
      <c r="M172" s="80" t="s">
        <v>432</v>
      </c>
      <c r="N172" s="84" t="s">
        <v>367</v>
      </c>
      <c r="O172" s="85">
        <v>9.6999999999999993</v>
      </c>
      <c r="P172" s="85" t="s">
        <v>315</v>
      </c>
    </row>
    <row r="173" spans="1:16" x14ac:dyDescent="0.25">
      <c r="A173" s="82">
        <v>6</v>
      </c>
      <c r="B173" s="83">
        <v>46034</v>
      </c>
      <c r="C173" s="80" t="s">
        <v>428</v>
      </c>
      <c r="D173" s="84" t="s">
        <v>369</v>
      </c>
      <c r="E173" s="85">
        <v>2.13</v>
      </c>
      <c r="F173" s="85" t="s">
        <v>315</v>
      </c>
      <c r="K173" s="82">
        <v>6</v>
      </c>
      <c r="L173" s="83">
        <v>46034</v>
      </c>
      <c r="M173" s="80" t="s">
        <v>432</v>
      </c>
      <c r="N173" s="84" t="s">
        <v>369</v>
      </c>
      <c r="O173" s="85">
        <v>4.67</v>
      </c>
      <c r="P173" s="85" t="s">
        <v>315</v>
      </c>
    </row>
    <row r="174" spans="1:16" x14ac:dyDescent="0.25">
      <c r="A174" s="82">
        <v>6</v>
      </c>
      <c r="B174" s="83">
        <v>46034</v>
      </c>
      <c r="C174" s="80" t="s">
        <v>428</v>
      </c>
      <c r="D174" s="84" t="s">
        <v>135</v>
      </c>
      <c r="E174" s="85">
        <v>7</v>
      </c>
      <c r="F174" s="85" t="s">
        <v>315</v>
      </c>
      <c r="K174" s="82">
        <v>6</v>
      </c>
      <c r="L174" s="83">
        <v>46034</v>
      </c>
      <c r="M174" s="80" t="s">
        <v>432</v>
      </c>
      <c r="N174" s="84" t="s">
        <v>135</v>
      </c>
      <c r="O174" s="85">
        <v>4.5999999999999996</v>
      </c>
      <c r="P174" s="85" t="s">
        <v>315</v>
      </c>
    </row>
    <row r="175" spans="1:16" x14ac:dyDescent="0.25">
      <c r="A175" s="82">
        <v>6</v>
      </c>
      <c r="B175" s="83">
        <v>46034</v>
      </c>
      <c r="C175" s="80" t="s">
        <v>428</v>
      </c>
      <c r="D175" s="84" t="s">
        <v>128</v>
      </c>
      <c r="E175" s="85">
        <v>160</v>
      </c>
      <c r="F175" s="85" t="s">
        <v>315</v>
      </c>
      <c r="K175" s="82">
        <v>6</v>
      </c>
      <c r="L175" s="83">
        <v>46034</v>
      </c>
      <c r="M175" s="80" t="s">
        <v>432</v>
      </c>
      <c r="N175" s="84" t="s">
        <v>128</v>
      </c>
      <c r="O175" s="85">
        <v>83</v>
      </c>
      <c r="P175" s="85" t="s">
        <v>315</v>
      </c>
    </row>
    <row r="176" spans="1:16" x14ac:dyDescent="0.25">
      <c r="A176" s="82">
        <v>6</v>
      </c>
      <c r="B176" s="83">
        <v>46034</v>
      </c>
      <c r="C176" s="80" t="s">
        <v>428</v>
      </c>
      <c r="D176" s="84" t="s">
        <v>122</v>
      </c>
      <c r="E176" s="85">
        <v>34</v>
      </c>
      <c r="F176" s="85" t="s">
        <v>315</v>
      </c>
      <c r="K176" s="82">
        <v>6</v>
      </c>
      <c r="L176" s="83">
        <v>46034</v>
      </c>
      <c r="M176" s="80" t="s">
        <v>432</v>
      </c>
      <c r="N176" s="84" t="s">
        <v>122</v>
      </c>
      <c r="O176" s="85">
        <v>97</v>
      </c>
      <c r="P176" s="85" t="s">
        <v>315</v>
      </c>
    </row>
    <row r="177" spans="1:16" x14ac:dyDescent="0.25">
      <c r="A177" s="82">
        <v>6</v>
      </c>
      <c r="B177" s="83">
        <v>46034</v>
      </c>
      <c r="C177" s="80" t="s">
        <v>428</v>
      </c>
      <c r="D177" s="84" t="s">
        <v>144</v>
      </c>
      <c r="E177" s="85">
        <v>75</v>
      </c>
      <c r="F177" s="85" t="s">
        <v>315</v>
      </c>
      <c r="K177" s="82">
        <v>6</v>
      </c>
      <c r="L177" s="83">
        <v>46034</v>
      </c>
      <c r="M177" s="80" t="s">
        <v>432</v>
      </c>
      <c r="N177" s="84" t="s">
        <v>144</v>
      </c>
      <c r="O177" s="85">
        <v>490</v>
      </c>
      <c r="P177" s="85" t="s">
        <v>315</v>
      </c>
    </row>
    <row r="178" spans="1:16" x14ac:dyDescent="0.25">
      <c r="A178" s="82">
        <v>6</v>
      </c>
      <c r="B178" s="83">
        <v>46034</v>
      </c>
      <c r="C178" s="80" t="s">
        <v>428</v>
      </c>
      <c r="D178" s="84" t="s">
        <v>370</v>
      </c>
      <c r="E178" s="85">
        <v>143</v>
      </c>
      <c r="F178" s="85" t="s">
        <v>315</v>
      </c>
      <c r="K178" s="82">
        <v>6</v>
      </c>
      <c r="L178" s="83">
        <v>46034</v>
      </c>
      <c r="M178" s="80" t="s">
        <v>432</v>
      </c>
      <c r="N178" s="84" t="s">
        <v>370</v>
      </c>
      <c r="O178" s="85">
        <v>443</v>
      </c>
      <c r="P178" s="85" t="s">
        <v>315</v>
      </c>
    </row>
    <row r="179" spans="1:16" x14ac:dyDescent="0.25">
      <c r="A179" s="82">
        <v>6</v>
      </c>
      <c r="B179" s="83">
        <v>46034</v>
      </c>
      <c r="C179" s="80" t="s">
        <v>428</v>
      </c>
      <c r="D179" s="84" t="s">
        <v>132</v>
      </c>
      <c r="E179" s="85">
        <v>107</v>
      </c>
      <c r="F179" s="85" t="s">
        <v>315</v>
      </c>
      <c r="K179" s="82">
        <v>6</v>
      </c>
      <c r="L179" s="83">
        <v>46034</v>
      </c>
      <c r="M179" s="80" t="s">
        <v>432</v>
      </c>
      <c r="N179" s="84" t="s">
        <v>132</v>
      </c>
      <c r="O179" s="85">
        <v>441</v>
      </c>
      <c r="P179" s="85" t="s">
        <v>315</v>
      </c>
    </row>
    <row r="180" spans="1:16" x14ac:dyDescent="0.25">
      <c r="A180" s="82">
        <v>6</v>
      </c>
      <c r="B180" s="83">
        <v>46034</v>
      </c>
      <c r="C180" s="80" t="s">
        <v>428</v>
      </c>
      <c r="D180" s="84" t="s">
        <v>133</v>
      </c>
      <c r="E180" s="85">
        <v>78</v>
      </c>
      <c r="F180" s="85" t="s">
        <v>315</v>
      </c>
      <c r="K180" s="82">
        <v>6</v>
      </c>
      <c r="L180" s="83">
        <v>46034</v>
      </c>
      <c r="M180" s="80" t="s">
        <v>432</v>
      </c>
      <c r="N180" s="84" t="s">
        <v>133</v>
      </c>
      <c r="O180" s="85">
        <v>151</v>
      </c>
      <c r="P180" s="85" t="s">
        <v>315</v>
      </c>
    </row>
    <row r="181" spans="1:16" x14ac:dyDescent="0.25">
      <c r="A181" s="82">
        <v>6</v>
      </c>
      <c r="B181" s="83">
        <v>46034</v>
      </c>
      <c r="C181" s="80" t="s">
        <v>428</v>
      </c>
      <c r="D181" s="84" t="s">
        <v>371</v>
      </c>
      <c r="E181" s="85">
        <v>170</v>
      </c>
      <c r="F181" s="85" t="s">
        <v>315</v>
      </c>
      <c r="K181" s="82">
        <v>6</v>
      </c>
      <c r="L181" s="83">
        <v>46034</v>
      </c>
      <c r="M181" s="80" t="s">
        <v>432</v>
      </c>
      <c r="N181" s="84" t="s">
        <v>371</v>
      </c>
      <c r="O181" s="85">
        <v>394</v>
      </c>
      <c r="P181" s="85" t="s">
        <v>315</v>
      </c>
    </row>
    <row r="182" spans="1:16" x14ac:dyDescent="0.25">
      <c r="A182" s="82">
        <v>6</v>
      </c>
      <c r="B182" s="83">
        <v>46034</v>
      </c>
      <c r="C182" s="80" t="s">
        <v>428</v>
      </c>
      <c r="D182" s="84" t="s">
        <v>372</v>
      </c>
      <c r="E182" s="85">
        <v>61</v>
      </c>
      <c r="F182" s="85" t="s">
        <v>315</v>
      </c>
      <c r="K182" s="82">
        <v>6</v>
      </c>
      <c r="L182" s="83">
        <v>46034</v>
      </c>
      <c r="M182" s="80" t="s">
        <v>432</v>
      </c>
      <c r="N182" s="84" t="s">
        <v>372</v>
      </c>
      <c r="O182" s="85">
        <v>86</v>
      </c>
      <c r="P182" s="85" t="s">
        <v>315</v>
      </c>
    </row>
    <row r="183" spans="1:16" x14ac:dyDescent="0.25">
      <c r="A183" s="82">
        <v>6</v>
      </c>
      <c r="B183" s="83">
        <v>46034</v>
      </c>
      <c r="C183" s="80" t="s">
        <v>428</v>
      </c>
      <c r="D183" s="84" t="s">
        <v>129</v>
      </c>
      <c r="E183" s="85">
        <v>49</v>
      </c>
      <c r="F183" s="85" t="s">
        <v>315</v>
      </c>
      <c r="K183" s="82">
        <v>6</v>
      </c>
      <c r="L183" s="83">
        <v>46034</v>
      </c>
      <c r="M183" s="80" t="s">
        <v>432</v>
      </c>
      <c r="N183" s="84" t="s">
        <v>129</v>
      </c>
      <c r="O183" s="85">
        <v>220</v>
      </c>
      <c r="P183" s="85" t="s">
        <v>315</v>
      </c>
    </row>
    <row r="184" spans="1:16" x14ac:dyDescent="0.25">
      <c r="A184" s="82">
        <v>6</v>
      </c>
      <c r="B184" s="83">
        <v>46034</v>
      </c>
      <c r="C184" s="80" t="s">
        <v>428</v>
      </c>
      <c r="D184" s="84" t="s">
        <v>131</v>
      </c>
      <c r="E184" s="85">
        <v>32</v>
      </c>
      <c r="F184" s="85" t="s">
        <v>315</v>
      </c>
      <c r="K184" s="82">
        <v>6</v>
      </c>
      <c r="L184" s="83">
        <v>46034</v>
      </c>
      <c r="M184" s="80" t="s">
        <v>432</v>
      </c>
      <c r="N184" s="84" t="s">
        <v>131</v>
      </c>
      <c r="O184" s="85">
        <v>106</v>
      </c>
      <c r="P184" s="85" t="s">
        <v>315</v>
      </c>
    </row>
    <row r="185" spans="1:16" x14ac:dyDescent="0.25">
      <c r="A185" s="82">
        <v>6</v>
      </c>
      <c r="B185" s="83">
        <v>46034</v>
      </c>
      <c r="C185" s="80" t="s">
        <v>428</v>
      </c>
      <c r="D185" s="84" t="s">
        <v>373</v>
      </c>
      <c r="E185" s="85">
        <v>1.06</v>
      </c>
      <c r="F185" s="85" t="s">
        <v>315</v>
      </c>
      <c r="K185" s="82">
        <v>6</v>
      </c>
      <c r="L185" s="83">
        <v>46034</v>
      </c>
      <c r="M185" s="80" t="s">
        <v>432</v>
      </c>
      <c r="N185" s="84" t="s">
        <v>373</v>
      </c>
      <c r="O185" s="85">
        <v>3.65</v>
      </c>
      <c r="P185" s="85" t="s">
        <v>315</v>
      </c>
    </row>
    <row r="186" spans="1:16" x14ac:dyDescent="0.25">
      <c r="A186" s="82">
        <v>6</v>
      </c>
      <c r="B186" s="83">
        <v>46034</v>
      </c>
      <c r="C186" s="80" t="s">
        <v>428</v>
      </c>
      <c r="D186" s="84" t="s">
        <v>375</v>
      </c>
      <c r="E186" s="85">
        <v>32.6</v>
      </c>
      <c r="F186" s="85" t="s">
        <v>315</v>
      </c>
      <c r="K186" s="82">
        <v>6</v>
      </c>
      <c r="L186" s="83">
        <v>46034</v>
      </c>
      <c r="M186" s="80" t="s">
        <v>432</v>
      </c>
      <c r="N186" s="84" t="s">
        <v>375</v>
      </c>
      <c r="O186" s="85">
        <v>16.5</v>
      </c>
      <c r="P186" s="85" t="s">
        <v>315</v>
      </c>
    </row>
    <row r="187" spans="1:16" x14ac:dyDescent="0.25">
      <c r="A187" s="82">
        <v>6</v>
      </c>
      <c r="B187" s="83">
        <v>46034</v>
      </c>
      <c r="C187" s="80" t="s">
        <v>428</v>
      </c>
      <c r="D187" s="84" t="s">
        <v>140</v>
      </c>
      <c r="E187" s="85">
        <v>143</v>
      </c>
      <c r="F187" s="85" t="s">
        <v>315</v>
      </c>
      <c r="K187" s="82">
        <v>6</v>
      </c>
      <c r="L187" s="83">
        <v>46034</v>
      </c>
      <c r="M187" s="80" t="s">
        <v>432</v>
      </c>
      <c r="N187" s="84" t="s">
        <v>140</v>
      </c>
      <c r="O187" s="85">
        <v>121</v>
      </c>
      <c r="P187" s="85" t="s">
        <v>315</v>
      </c>
    </row>
    <row r="188" spans="1:16" x14ac:dyDescent="0.25">
      <c r="A188" s="82">
        <v>6</v>
      </c>
      <c r="B188" s="83">
        <v>46034</v>
      </c>
      <c r="C188" s="80" t="s">
        <v>428</v>
      </c>
      <c r="D188" s="84" t="s">
        <v>142</v>
      </c>
      <c r="E188" s="85">
        <v>3.6</v>
      </c>
      <c r="F188" s="85" t="s">
        <v>315</v>
      </c>
      <c r="K188" s="82">
        <v>6</v>
      </c>
      <c r="L188" s="83">
        <v>46034</v>
      </c>
      <c r="M188" s="80" t="s">
        <v>432</v>
      </c>
      <c r="N188" s="84" t="s">
        <v>142</v>
      </c>
      <c r="O188" s="85">
        <v>6.2</v>
      </c>
      <c r="P188" s="85" t="s">
        <v>315</v>
      </c>
    </row>
    <row r="189" spans="1:16" x14ac:dyDescent="0.25">
      <c r="A189" s="82">
        <v>6</v>
      </c>
      <c r="B189" s="83">
        <v>46034</v>
      </c>
      <c r="C189" s="80" t="s">
        <v>428</v>
      </c>
      <c r="D189" s="84" t="s">
        <v>143</v>
      </c>
      <c r="E189" s="85">
        <v>116</v>
      </c>
      <c r="F189" s="85" t="s">
        <v>315</v>
      </c>
      <c r="K189" s="82">
        <v>6</v>
      </c>
      <c r="L189" s="83">
        <v>46034</v>
      </c>
      <c r="M189" s="80" t="s">
        <v>432</v>
      </c>
      <c r="N189" s="84" t="s">
        <v>143</v>
      </c>
      <c r="O189" s="85">
        <v>95</v>
      </c>
      <c r="P189" s="85" t="s">
        <v>315</v>
      </c>
    </row>
    <row r="190" spans="1:16" x14ac:dyDescent="0.25">
      <c r="A190" s="82">
        <v>7</v>
      </c>
      <c r="B190" s="83">
        <v>46035</v>
      </c>
      <c r="C190" s="80" t="s">
        <v>428</v>
      </c>
      <c r="D190" s="84" t="s">
        <v>361</v>
      </c>
      <c r="E190" s="85">
        <v>4.5</v>
      </c>
      <c r="F190" s="85" t="s">
        <v>315</v>
      </c>
      <c r="K190" s="82">
        <v>7</v>
      </c>
      <c r="L190" s="83">
        <v>46035</v>
      </c>
      <c r="M190" s="80" t="s">
        <v>432</v>
      </c>
      <c r="N190" s="84" t="s">
        <v>361</v>
      </c>
      <c r="O190" s="85">
        <v>1.27</v>
      </c>
      <c r="P190" s="85" t="s">
        <v>315</v>
      </c>
    </row>
    <row r="191" spans="1:16" x14ac:dyDescent="0.25">
      <c r="A191" s="82">
        <v>7</v>
      </c>
      <c r="B191" s="83">
        <v>46035</v>
      </c>
      <c r="C191" s="80" t="s">
        <v>428</v>
      </c>
      <c r="D191" s="84" t="s">
        <v>125</v>
      </c>
      <c r="E191" s="85">
        <v>4.7</v>
      </c>
      <c r="F191" s="85" t="s">
        <v>315</v>
      </c>
      <c r="K191" s="82">
        <v>7</v>
      </c>
      <c r="L191" s="83">
        <v>46035</v>
      </c>
      <c r="M191" s="80" t="s">
        <v>432</v>
      </c>
      <c r="N191" s="84" t="s">
        <v>125</v>
      </c>
      <c r="O191" s="85">
        <v>9.9</v>
      </c>
      <c r="P191" s="85" t="s">
        <v>315</v>
      </c>
    </row>
    <row r="192" spans="1:16" x14ac:dyDescent="0.25">
      <c r="A192" s="82">
        <v>7</v>
      </c>
      <c r="B192" s="83">
        <v>46035</v>
      </c>
      <c r="C192" s="80" t="s">
        <v>428</v>
      </c>
      <c r="D192" s="84" t="s">
        <v>137</v>
      </c>
      <c r="E192" s="85">
        <v>4.1189999999999998</v>
      </c>
      <c r="F192" s="85" t="s">
        <v>315</v>
      </c>
      <c r="K192" s="82">
        <v>7</v>
      </c>
      <c r="L192" s="83">
        <v>46035</v>
      </c>
      <c r="M192" s="80" t="s">
        <v>432</v>
      </c>
      <c r="N192" s="84" t="s">
        <v>137</v>
      </c>
      <c r="O192" s="85">
        <v>2.63</v>
      </c>
      <c r="P192" s="85" t="s">
        <v>315</v>
      </c>
    </row>
    <row r="193" spans="1:16" x14ac:dyDescent="0.25">
      <c r="A193" s="82">
        <v>7</v>
      </c>
      <c r="B193" s="83">
        <v>46035</v>
      </c>
      <c r="C193" s="80" t="s">
        <v>428</v>
      </c>
      <c r="D193" s="84" t="s">
        <v>363</v>
      </c>
      <c r="E193" s="85">
        <v>0.309</v>
      </c>
      <c r="F193" s="85" t="s">
        <v>315</v>
      </c>
      <c r="K193" s="82">
        <v>7</v>
      </c>
      <c r="L193" s="83">
        <v>46035</v>
      </c>
      <c r="M193" s="80" t="s">
        <v>432</v>
      </c>
      <c r="N193" s="84" t="s">
        <v>363</v>
      </c>
      <c r="O193" s="85">
        <v>1.1499999999999999</v>
      </c>
      <c r="P193" s="85" t="s">
        <v>315</v>
      </c>
    </row>
    <row r="194" spans="1:16" x14ac:dyDescent="0.25">
      <c r="A194" s="82">
        <v>7</v>
      </c>
      <c r="B194" s="83">
        <v>46035</v>
      </c>
      <c r="C194" s="80" t="s">
        <v>428</v>
      </c>
      <c r="D194" s="84" t="s">
        <v>134</v>
      </c>
      <c r="E194" s="85">
        <v>1.1759999999999999</v>
      </c>
      <c r="F194" s="85" t="s">
        <v>315</v>
      </c>
      <c r="K194" s="82">
        <v>7</v>
      </c>
      <c r="L194" s="83">
        <v>46035</v>
      </c>
      <c r="M194" s="80" t="s">
        <v>432</v>
      </c>
      <c r="N194" s="84" t="s">
        <v>134</v>
      </c>
      <c r="O194" s="85">
        <v>4.5430000000000001</v>
      </c>
      <c r="P194" s="85" t="s">
        <v>315</v>
      </c>
    </row>
    <row r="195" spans="1:16" x14ac:dyDescent="0.25">
      <c r="A195" s="82">
        <v>7</v>
      </c>
      <c r="B195" s="83">
        <v>46035</v>
      </c>
      <c r="C195" s="80" t="s">
        <v>428</v>
      </c>
      <c r="D195" s="84" t="s">
        <v>138</v>
      </c>
      <c r="E195" s="85">
        <v>8.6</v>
      </c>
      <c r="F195" s="85" t="s">
        <v>315</v>
      </c>
      <c r="K195" s="82">
        <v>7</v>
      </c>
      <c r="L195" s="83">
        <v>46035</v>
      </c>
      <c r="M195" s="80" t="s">
        <v>432</v>
      </c>
      <c r="N195" s="84" t="s">
        <v>138</v>
      </c>
      <c r="O195" s="85">
        <v>12</v>
      </c>
      <c r="P195" s="85" t="s">
        <v>315</v>
      </c>
    </row>
    <row r="196" spans="1:16" x14ac:dyDescent="0.25">
      <c r="A196" s="82">
        <v>7</v>
      </c>
      <c r="B196" s="83">
        <v>46035</v>
      </c>
      <c r="C196" s="80" t="s">
        <v>428</v>
      </c>
      <c r="D196" s="84" t="s">
        <v>364</v>
      </c>
      <c r="E196" s="85">
        <v>331</v>
      </c>
      <c r="F196" s="85" t="s">
        <v>315</v>
      </c>
      <c r="K196" s="82">
        <v>7</v>
      </c>
      <c r="L196" s="83">
        <v>46035</v>
      </c>
      <c r="M196" s="80" t="s">
        <v>432</v>
      </c>
      <c r="N196" s="84" t="s">
        <v>364</v>
      </c>
      <c r="O196" s="85">
        <v>197</v>
      </c>
      <c r="P196" s="85" t="s">
        <v>315</v>
      </c>
    </row>
    <row r="197" spans="1:16" x14ac:dyDescent="0.25">
      <c r="A197" s="82">
        <v>7</v>
      </c>
      <c r="B197" s="83">
        <v>46035</v>
      </c>
      <c r="C197" s="80" t="s">
        <v>428</v>
      </c>
      <c r="D197" s="84" t="s">
        <v>126</v>
      </c>
      <c r="E197" s="85">
        <v>237</v>
      </c>
      <c r="F197" s="85" t="s">
        <v>315</v>
      </c>
      <c r="K197" s="82">
        <v>7</v>
      </c>
      <c r="L197" s="83">
        <v>46035</v>
      </c>
      <c r="M197" s="80" t="s">
        <v>432</v>
      </c>
      <c r="N197" s="84" t="s">
        <v>126</v>
      </c>
      <c r="O197" s="85">
        <v>87</v>
      </c>
      <c r="P197" s="85" t="s">
        <v>315</v>
      </c>
    </row>
    <row r="198" spans="1:16" x14ac:dyDescent="0.25">
      <c r="A198" s="82">
        <v>7</v>
      </c>
      <c r="B198" s="83">
        <v>46035</v>
      </c>
      <c r="C198" s="80" t="s">
        <v>428</v>
      </c>
      <c r="D198" s="84" t="s">
        <v>127</v>
      </c>
      <c r="E198" s="85">
        <v>79</v>
      </c>
      <c r="F198" s="85" t="s">
        <v>315</v>
      </c>
      <c r="K198" s="82">
        <v>7</v>
      </c>
      <c r="L198" s="83">
        <v>46035</v>
      </c>
      <c r="M198" s="80" t="s">
        <v>432</v>
      </c>
      <c r="N198" s="84" t="s">
        <v>127</v>
      </c>
      <c r="O198" s="85">
        <v>26</v>
      </c>
      <c r="P198" s="85" t="s">
        <v>315</v>
      </c>
    </row>
    <row r="199" spans="1:16" x14ac:dyDescent="0.25">
      <c r="A199" s="82">
        <v>7</v>
      </c>
      <c r="B199" s="83">
        <v>46035</v>
      </c>
      <c r="C199" s="80" t="s">
        <v>428</v>
      </c>
      <c r="D199" s="84" t="s">
        <v>124</v>
      </c>
      <c r="E199" s="85">
        <v>2.63</v>
      </c>
      <c r="F199" s="85" t="s">
        <v>315</v>
      </c>
      <c r="K199" s="82">
        <v>7</v>
      </c>
      <c r="L199" s="83">
        <v>46035</v>
      </c>
      <c r="M199" s="80" t="s">
        <v>432</v>
      </c>
      <c r="N199" s="84" t="s">
        <v>124</v>
      </c>
      <c r="O199" s="85">
        <v>6.25</v>
      </c>
      <c r="P199" s="85" t="s">
        <v>315</v>
      </c>
    </row>
    <row r="200" spans="1:16" x14ac:dyDescent="0.25">
      <c r="A200" s="82">
        <v>7</v>
      </c>
      <c r="B200" s="83">
        <v>46035</v>
      </c>
      <c r="C200" s="80" t="s">
        <v>428</v>
      </c>
      <c r="D200" s="84" t="s">
        <v>366</v>
      </c>
      <c r="E200" s="85">
        <v>231</v>
      </c>
      <c r="F200" s="85" t="s">
        <v>315</v>
      </c>
      <c r="K200" s="82">
        <v>7</v>
      </c>
      <c r="L200" s="83">
        <v>46035</v>
      </c>
      <c r="M200" s="80" t="s">
        <v>432</v>
      </c>
      <c r="N200" s="84" t="s">
        <v>366</v>
      </c>
      <c r="O200" s="85">
        <v>67</v>
      </c>
      <c r="P200" s="85" t="s">
        <v>315</v>
      </c>
    </row>
    <row r="201" spans="1:16" x14ac:dyDescent="0.25">
      <c r="A201" s="82">
        <v>7</v>
      </c>
      <c r="B201" s="83">
        <v>46035</v>
      </c>
      <c r="C201" s="80" t="s">
        <v>428</v>
      </c>
      <c r="D201" s="84" t="s">
        <v>139</v>
      </c>
      <c r="E201" s="85">
        <v>3.84</v>
      </c>
      <c r="F201" s="85" t="s">
        <v>315</v>
      </c>
      <c r="K201" s="82">
        <v>7</v>
      </c>
      <c r="L201" s="83">
        <v>46035</v>
      </c>
      <c r="M201" s="80" t="s">
        <v>432</v>
      </c>
      <c r="N201" s="84" t="s">
        <v>139</v>
      </c>
      <c r="O201" s="85">
        <v>7.5</v>
      </c>
      <c r="P201" s="85" t="s">
        <v>315</v>
      </c>
    </row>
    <row r="202" spans="1:16" x14ac:dyDescent="0.25">
      <c r="A202" s="82">
        <v>7</v>
      </c>
      <c r="B202" s="83">
        <v>46035</v>
      </c>
      <c r="C202" s="80" t="s">
        <v>428</v>
      </c>
      <c r="D202" s="84" t="s">
        <v>118</v>
      </c>
      <c r="E202" s="85">
        <v>88</v>
      </c>
      <c r="F202" s="85" t="s">
        <v>315</v>
      </c>
      <c r="K202" s="82">
        <v>7</v>
      </c>
      <c r="L202" s="83">
        <v>46035</v>
      </c>
      <c r="M202" s="80" t="s">
        <v>432</v>
      </c>
      <c r="N202" s="84" t="s">
        <v>118</v>
      </c>
      <c r="O202" s="85">
        <v>286</v>
      </c>
      <c r="P202" s="85" t="s">
        <v>315</v>
      </c>
    </row>
    <row r="203" spans="1:16" x14ac:dyDescent="0.25">
      <c r="A203" s="82">
        <v>7</v>
      </c>
      <c r="B203" s="83">
        <v>46035</v>
      </c>
      <c r="C203" s="80" t="s">
        <v>428</v>
      </c>
      <c r="D203" s="84" t="s">
        <v>367</v>
      </c>
      <c r="E203" s="85">
        <v>5.24</v>
      </c>
      <c r="F203" s="85" t="s">
        <v>315</v>
      </c>
      <c r="K203" s="82">
        <v>7</v>
      </c>
      <c r="L203" s="83">
        <v>46035</v>
      </c>
      <c r="M203" s="80" t="s">
        <v>432</v>
      </c>
      <c r="N203" s="84" t="s">
        <v>367</v>
      </c>
      <c r="O203" s="85">
        <v>10.25</v>
      </c>
      <c r="P203" s="85" t="s">
        <v>315</v>
      </c>
    </row>
    <row r="204" spans="1:16" x14ac:dyDescent="0.25">
      <c r="A204" s="82">
        <v>7</v>
      </c>
      <c r="B204" s="83">
        <v>46035</v>
      </c>
      <c r="C204" s="80" t="s">
        <v>428</v>
      </c>
      <c r="D204" s="84" t="s">
        <v>369</v>
      </c>
      <c r="E204" s="85">
        <v>2.02</v>
      </c>
      <c r="F204" s="85" t="s">
        <v>315</v>
      </c>
      <c r="K204" s="82">
        <v>7</v>
      </c>
      <c r="L204" s="83">
        <v>46035</v>
      </c>
      <c r="M204" s="80" t="s">
        <v>432</v>
      </c>
      <c r="N204" s="84" t="s">
        <v>369</v>
      </c>
      <c r="O204" s="85">
        <v>4.6100000000000003</v>
      </c>
      <c r="P204" s="85" t="s">
        <v>315</v>
      </c>
    </row>
    <row r="205" spans="1:16" x14ac:dyDescent="0.25">
      <c r="A205" s="82">
        <v>7</v>
      </c>
      <c r="B205" s="83">
        <v>46035</v>
      </c>
      <c r="C205" s="80" t="s">
        <v>428</v>
      </c>
      <c r="D205" s="84" t="s">
        <v>135</v>
      </c>
      <c r="E205" s="85">
        <v>6.9</v>
      </c>
      <c r="F205" s="85" t="s">
        <v>315</v>
      </c>
      <c r="K205" s="82">
        <v>7</v>
      </c>
      <c r="L205" s="83">
        <v>46035</v>
      </c>
      <c r="M205" s="80" t="s">
        <v>432</v>
      </c>
      <c r="N205" s="84" t="s">
        <v>135</v>
      </c>
      <c r="O205" s="85">
        <v>4.5</v>
      </c>
      <c r="P205" s="85" t="s">
        <v>315</v>
      </c>
    </row>
    <row r="206" spans="1:16" x14ac:dyDescent="0.25">
      <c r="A206" s="82">
        <v>7</v>
      </c>
      <c r="B206" s="83">
        <v>46035</v>
      </c>
      <c r="C206" s="80" t="s">
        <v>428</v>
      </c>
      <c r="D206" s="84" t="s">
        <v>128</v>
      </c>
      <c r="E206" s="85">
        <v>161</v>
      </c>
      <c r="F206" s="85" t="s">
        <v>315</v>
      </c>
      <c r="K206" s="82">
        <v>7</v>
      </c>
      <c r="L206" s="83">
        <v>46035</v>
      </c>
      <c r="M206" s="80" t="s">
        <v>432</v>
      </c>
      <c r="N206" s="84" t="s">
        <v>128</v>
      </c>
      <c r="O206" s="85">
        <v>81</v>
      </c>
      <c r="P206" s="85" t="s">
        <v>315</v>
      </c>
    </row>
    <row r="207" spans="1:16" x14ac:dyDescent="0.25">
      <c r="A207" s="82">
        <v>7</v>
      </c>
      <c r="B207" s="83">
        <v>46035</v>
      </c>
      <c r="C207" s="80" t="s">
        <v>428</v>
      </c>
      <c r="D207" s="84" t="s">
        <v>122</v>
      </c>
      <c r="E207" s="85">
        <v>33</v>
      </c>
      <c r="F207" s="85" t="s">
        <v>315</v>
      </c>
      <c r="K207" s="82">
        <v>7</v>
      </c>
      <c r="L207" s="83">
        <v>46035</v>
      </c>
      <c r="M207" s="80" t="s">
        <v>432</v>
      </c>
      <c r="N207" s="84" t="s">
        <v>122</v>
      </c>
      <c r="O207" s="85">
        <v>96</v>
      </c>
      <c r="P207" s="85" t="s">
        <v>315</v>
      </c>
    </row>
    <row r="208" spans="1:16" x14ac:dyDescent="0.25">
      <c r="A208" s="82">
        <v>7</v>
      </c>
      <c r="B208" s="83">
        <v>46035</v>
      </c>
      <c r="C208" s="80" t="s">
        <v>428</v>
      </c>
      <c r="D208" s="84" t="s">
        <v>144</v>
      </c>
      <c r="E208" s="85">
        <v>75</v>
      </c>
      <c r="F208" s="85" t="s">
        <v>315</v>
      </c>
      <c r="K208" s="82">
        <v>7</v>
      </c>
      <c r="L208" s="83">
        <v>46035</v>
      </c>
      <c r="M208" s="80" t="s">
        <v>432</v>
      </c>
      <c r="N208" s="84" t="s">
        <v>144</v>
      </c>
      <c r="O208" s="85">
        <v>487</v>
      </c>
      <c r="P208" s="85" t="s">
        <v>315</v>
      </c>
    </row>
    <row r="209" spans="1:16" x14ac:dyDescent="0.25">
      <c r="A209" s="82">
        <v>7</v>
      </c>
      <c r="B209" s="83">
        <v>46035</v>
      </c>
      <c r="C209" s="80" t="s">
        <v>428</v>
      </c>
      <c r="D209" s="84" t="s">
        <v>370</v>
      </c>
      <c r="E209" s="85">
        <v>143</v>
      </c>
      <c r="F209" s="85" t="s">
        <v>315</v>
      </c>
      <c r="K209" s="82">
        <v>7</v>
      </c>
      <c r="L209" s="83">
        <v>46035</v>
      </c>
      <c r="M209" s="80" t="s">
        <v>432</v>
      </c>
      <c r="N209" s="84" t="s">
        <v>370</v>
      </c>
      <c r="O209" s="85">
        <v>440</v>
      </c>
      <c r="P209" s="85" t="s">
        <v>315</v>
      </c>
    </row>
    <row r="210" spans="1:16" x14ac:dyDescent="0.25">
      <c r="A210" s="82">
        <v>7</v>
      </c>
      <c r="B210" s="83">
        <v>46035</v>
      </c>
      <c r="C210" s="80" t="s">
        <v>428</v>
      </c>
      <c r="D210" s="84" t="s">
        <v>132</v>
      </c>
      <c r="E210" s="85">
        <v>108</v>
      </c>
      <c r="F210" s="85" t="s">
        <v>315</v>
      </c>
      <c r="K210" s="82">
        <v>7</v>
      </c>
      <c r="L210" s="83">
        <v>46035</v>
      </c>
      <c r="M210" s="80" t="s">
        <v>432</v>
      </c>
      <c r="N210" s="84" t="s">
        <v>132</v>
      </c>
      <c r="O210" s="85">
        <v>439</v>
      </c>
      <c r="P210" s="85" t="s">
        <v>315</v>
      </c>
    </row>
    <row r="211" spans="1:16" x14ac:dyDescent="0.25">
      <c r="A211" s="82">
        <v>7</v>
      </c>
      <c r="B211" s="83">
        <v>46035</v>
      </c>
      <c r="C211" s="80" t="s">
        <v>428</v>
      </c>
      <c r="D211" s="84" t="s">
        <v>133</v>
      </c>
      <c r="E211" s="85">
        <v>77</v>
      </c>
      <c r="F211" s="85" t="s">
        <v>315</v>
      </c>
      <c r="K211" s="82">
        <v>7</v>
      </c>
      <c r="L211" s="83">
        <v>46035</v>
      </c>
      <c r="M211" s="80" t="s">
        <v>432</v>
      </c>
      <c r="N211" s="84" t="s">
        <v>133</v>
      </c>
      <c r="O211" s="85">
        <v>151</v>
      </c>
      <c r="P211" s="85" t="s">
        <v>315</v>
      </c>
    </row>
    <row r="212" spans="1:16" x14ac:dyDescent="0.25">
      <c r="A212" s="82">
        <v>7</v>
      </c>
      <c r="B212" s="83">
        <v>46035</v>
      </c>
      <c r="C212" s="80" t="s">
        <v>428</v>
      </c>
      <c r="D212" s="84" t="s">
        <v>371</v>
      </c>
      <c r="E212" s="85">
        <v>163</v>
      </c>
      <c r="F212" s="85" t="s">
        <v>315</v>
      </c>
      <c r="K212" s="82">
        <v>7</v>
      </c>
      <c r="L212" s="83">
        <v>46035</v>
      </c>
      <c r="M212" s="80" t="s">
        <v>432</v>
      </c>
      <c r="N212" s="84" t="s">
        <v>371</v>
      </c>
      <c r="O212" s="85">
        <v>383</v>
      </c>
      <c r="P212" s="85" t="s">
        <v>315</v>
      </c>
    </row>
    <row r="213" spans="1:16" x14ac:dyDescent="0.25">
      <c r="A213" s="82">
        <v>7</v>
      </c>
      <c r="B213" s="83">
        <v>46035</v>
      </c>
      <c r="C213" s="80" t="s">
        <v>428</v>
      </c>
      <c r="D213" s="84" t="s">
        <v>372</v>
      </c>
      <c r="E213" s="85">
        <v>60</v>
      </c>
      <c r="F213" s="85" t="s">
        <v>315</v>
      </c>
      <c r="K213" s="82">
        <v>7</v>
      </c>
      <c r="L213" s="83">
        <v>46035</v>
      </c>
      <c r="M213" s="80" t="s">
        <v>432</v>
      </c>
      <c r="N213" s="84" t="s">
        <v>372</v>
      </c>
      <c r="O213" s="85">
        <v>85</v>
      </c>
      <c r="P213" s="85" t="s">
        <v>315</v>
      </c>
    </row>
    <row r="214" spans="1:16" x14ac:dyDescent="0.25">
      <c r="A214" s="82">
        <v>7</v>
      </c>
      <c r="B214" s="83">
        <v>46035</v>
      </c>
      <c r="C214" s="80" t="s">
        <v>428</v>
      </c>
      <c r="D214" s="84" t="s">
        <v>129</v>
      </c>
      <c r="E214" s="85">
        <v>47</v>
      </c>
      <c r="F214" s="85" t="s">
        <v>315</v>
      </c>
      <c r="K214" s="82">
        <v>7</v>
      </c>
      <c r="L214" s="83">
        <v>46035</v>
      </c>
      <c r="M214" s="80" t="s">
        <v>432</v>
      </c>
      <c r="N214" s="84" t="s">
        <v>129</v>
      </c>
      <c r="O214" s="85">
        <v>219</v>
      </c>
      <c r="P214" s="85" t="s">
        <v>315</v>
      </c>
    </row>
    <row r="215" spans="1:16" x14ac:dyDescent="0.25">
      <c r="A215" s="82">
        <v>7</v>
      </c>
      <c r="B215" s="83">
        <v>46035</v>
      </c>
      <c r="C215" s="80" t="s">
        <v>428</v>
      </c>
      <c r="D215" s="84" t="s">
        <v>131</v>
      </c>
      <c r="E215" s="85">
        <v>30</v>
      </c>
      <c r="F215" s="85" t="s">
        <v>315</v>
      </c>
      <c r="K215" s="82">
        <v>7</v>
      </c>
      <c r="L215" s="83">
        <v>46035</v>
      </c>
      <c r="M215" s="80" t="s">
        <v>432</v>
      </c>
      <c r="N215" s="84" t="s">
        <v>131</v>
      </c>
      <c r="O215" s="85">
        <v>106</v>
      </c>
      <c r="P215" s="85" t="s">
        <v>315</v>
      </c>
    </row>
    <row r="216" spans="1:16" x14ac:dyDescent="0.25">
      <c r="A216" s="82">
        <v>7</v>
      </c>
      <c r="B216" s="83">
        <v>46035</v>
      </c>
      <c r="C216" s="80" t="s">
        <v>428</v>
      </c>
      <c r="D216" s="84" t="s">
        <v>373</v>
      </c>
      <c r="E216" s="85">
        <v>1.05</v>
      </c>
      <c r="F216" s="85" t="s">
        <v>315</v>
      </c>
      <c r="K216" s="82">
        <v>7</v>
      </c>
      <c r="L216" s="83">
        <v>46035</v>
      </c>
      <c r="M216" s="80" t="s">
        <v>432</v>
      </c>
      <c r="N216" s="84" t="s">
        <v>373</v>
      </c>
      <c r="O216" s="85">
        <v>3.7</v>
      </c>
      <c r="P216" s="85" t="s">
        <v>315</v>
      </c>
    </row>
    <row r="217" spans="1:16" x14ac:dyDescent="0.25">
      <c r="A217" s="82">
        <v>7</v>
      </c>
      <c r="B217" s="83">
        <v>46035</v>
      </c>
      <c r="C217" s="80" t="s">
        <v>428</v>
      </c>
      <c r="D217" s="84" t="s">
        <v>375</v>
      </c>
      <c r="E217" s="85">
        <v>36.299999999999997</v>
      </c>
      <c r="F217" s="85" t="s">
        <v>315</v>
      </c>
      <c r="K217" s="82">
        <v>7</v>
      </c>
      <c r="L217" s="83">
        <v>46035</v>
      </c>
      <c r="M217" s="80" t="s">
        <v>432</v>
      </c>
      <c r="N217" s="84" t="s">
        <v>375</v>
      </c>
      <c r="O217" s="85">
        <v>20.2</v>
      </c>
      <c r="P217" s="85" t="s">
        <v>315</v>
      </c>
    </row>
    <row r="218" spans="1:16" x14ac:dyDescent="0.25">
      <c r="A218" s="82">
        <v>7</v>
      </c>
      <c r="B218" s="83">
        <v>46035</v>
      </c>
      <c r="C218" s="80" t="s">
        <v>428</v>
      </c>
      <c r="D218" s="84" t="s">
        <v>140</v>
      </c>
      <c r="E218" s="85">
        <v>142</v>
      </c>
      <c r="F218" s="85" t="s">
        <v>315</v>
      </c>
      <c r="K218" s="82">
        <v>7</v>
      </c>
      <c r="L218" s="83">
        <v>46035</v>
      </c>
      <c r="M218" s="80" t="s">
        <v>432</v>
      </c>
      <c r="N218" s="84" t="s">
        <v>140</v>
      </c>
      <c r="O218" s="85">
        <v>121</v>
      </c>
      <c r="P218" s="85" t="s">
        <v>315</v>
      </c>
    </row>
    <row r="219" spans="1:16" x14ac:dyDescent="0.25">
      <c r="A219" s="82">
        <v>7</v>
      </c>
      <c r="B219" s="83">
        <v>46035</v>
      </c>
      <c r="C219" s="80" t="s">
        <v>428</v>
      </c>
      <c r="D219" s="84" t="s">
        <v>142</v>
      </c>
      <c r="E219" s="85">
        <v>3.6</v>
      </c>
      <c r="F219" s="85" t="s">
        <v>315</v>
      </c>
      <c r="K219" s="82">
        <v>7</v>
      </c>
      <c r="L219" s="83">
        <v>46035</v>
      </c>
      <c r="M219" s="80" t="s">
        <v>432</v>
      </c>
      <c r="N219" s="84" t="s">
        <v>142</v>
      </c>
      <c r="O219" s="85">
        <v>6.2</v>
      </c>
      <c r="P219" s="85" t="s">
        <v>315</v>
      </c>
    </row>
    <row r="220" spans="1:16" x14ac:dyDescent="0.25">
      <c r="A220" s="82">
        <v>7</v>
      </c>
      <c r="B220" s="83">
        <v>46035</v>
      </c>
      <c r="C220" s="80" t="s">
        <v>428</v>
      </c>
      <c r="D220" s="84" t="s">
        <v>143</v>
      </c>
      <c r="E220" s="85">
        <v>118</v>
      </c>
      <c r="F220" s="85" t="s">
        <v>315</v>
      </c>
      <c r="K220" s="82">
        <v>7</v>
      </c>
      <c r="L220" s="83">
        <v>46035</v>
      </c>
      <c r="M220" s="80" t="s">
        <v>432</v>
      </c>
      <c r="N220" s="84" t="s">
        <v>143</v>
      </c>
      <c r="O220" s="85">
        <v>96</v>
      </c>
      <c r="P220" s="85" t="s">
        <v>315</v>
      </c>
    </row>
    <row r="221" spans="1:16" x14ac:dyDescent="0.25">
      <c r="A221" s="82">
        <v>8</v>
      </c>
      <c r="B221" s="83">
        <v>46036</v>
      </c>
      <c r="C221" s="80" t="s">
        <v>428</v>
      </c>
      <c r="D221" s="84" t="s">
        <v>361</v>
      </c>
      <c r="E221" s="85">
        <v>4.5999999999999996</v>
      </c>
      <c r="F221" s="85" t="s">
        <v>315</v>
      </c>
      <c r="K221" s="82">
        <v>8</v>
      </c>
      <c r="L221" s="83">
        <v>46036</v>
      </c>
      <c r="M221" s="80" t="s">
        <v>432</v>
      </c>
      <c r="N221" s="84" t="s">
        <v>361</v>
      </c>
      <c r="O221" s="85">
        <v>1.2</v>
      </c>
      <c r="P221" s="85" t="s">
        <v>315</v>
      </c>
    </row>
    <row r="222" spans="1:16" x14ac:dyDescent="0.25">
      <c r="A222" s="82">
        <v>8</v>
      </c>
      <c r="B222" s="83">
        <v>46036</v>
      </c>
      <c r="C222" s="80" t="s">
        <v>428</v>
      </c>
      <c r="D222" s="84" t="s">
        <v>125</v>
      </c>
      <c r="E222" s="85">
        <v>4.8</v>
      </c>
      <c r="F222" s="85" t="s">
        <v>315</v>
      </c>
      <c r="K222" s="82">
        <v>8</v>
      </c>
      <c r="L222" s="83">
        <v>46036</v>
      </c>
      <c r="M222" s="80" t="s">
        <v>432</v>
      </c>
      <c r="N222" s="84" t="s">
        <v>125</v>
      </c>
      <c r="O222" s="85">
        <v>9.6999999999999993</v>
      </c>
      <c r="P222" s="85" t="s">
        <v>315</v>
      </c>
    </row>
    <row r="223" spans="1:16" x14ac:dyDescent="0.25">
      <c r="A223" s="82">
        <v>8</v>
      </c>
      <c r="B223" s="83">
        <v>46036</v>
      </c>
      <c r="C223" s="80" t="s">
        <v>428</v>
      </c>
      <c r="D223" s="84" t="s">
        <v>137</v>
      </c>
      <c r="E223" s="85">
        <v>4.03</v>
      </c>
      <c r="F223" s="85" t="s">
        <v>315</v>
      </c>
      <c r="K223" s="82">
        <v>8</v>
      </c>
      <c r="L223" s="83">
        <v>46036</v>
      </c>
      <c r="M223" s="80" t="s">
        <v>432</v>
      </c>
      <c r="N223" s="84" t="s">
        <v>137</v>
      </c>
      <c r="O223" s="85">
        <v>2.57</v>
      </c>
      <c r="P223" s="85" t="s">
        <v>315</v>
      </c>
    </row>
    <row r="224" spans="1:16" x14ac:dyDescent="0.25">
      <c r="A224" s="82">
        <v>8</v>
      </c>
      <c r="B224" s="83">
        <v>46036</v>
      </c>
      <c r="C224" s="80" t="s">
        <v>428</v>
      </c>
      <c r="D224" s="84" t="s">
        <v>363</v>
      </c>
      <c r="E224" s="85">
        <v>0.315</v>
      </c>
      <c r="F224" s="85" t="s">
        <v>315</v>
      </c>
      <c r="K224" s="82">
        <v>8</v>
      </c>
      <c r="L224" s="83">
        <v>46036</v>
      </c>
      <c r="M224" s="80" t="s">
        <v>432</v>
      </c>
      <c r="N224" s="84" t="s">
        <v>363</v>
      </c>
      <c r="O224" s="85">
        <v>1.17</v>
      </c>
      <c r="P224" s="85" t="s">
        <v>315</v>
      </c>
    </row>
    <row r="225" spans="1:16" x14ac:dyDescent="0.25">
      <c r="A225" s="82">
        <v>8</v>
      </c>
      <c r="B225" s="83">
        <v>46036</v>
      </c>
      <c r="C225" s="80" t="s">
        <v>428</v>
      </c>
      <c r="D225" s="84" t="s">
        <v>134</v>
      </c>
      <c r="E225" s="85">
        <v>1.17</v>
      </c>
      <c r="F225" s="85" t="s">
        <v>315</v>
      </c>
      <c r="K225" s="82">
        <v>8</v>
      </c>
      <c r="L225" s="83">
        <v>46036</v>
      </c>
      <c r="M225" s="80" t="s">
        <v>432</v>
      </c>
      <c r="N225" s="84" t="s">
        <v>134</v>
      </c>
      <c r="O225" s="85">
        <v>4.5599999999999996</v>
      </c>
      <c r="P225" s="85" t="s">
        <v>315</v>
      </c>
    </row>
    <row r="226" spans="1:16" x14ac:dyDescent="0.25">
      <c r="A226" s="82">
        <v>8</v>
      </c>
      <c r="B226" s="83">
        <v>46036</v>
      </c>
      <c r="C226" s="80" t="s">
        <v>428</v>
      </c>
      <c r="D226" s="84" t="s">
        <v>138</v>
      </c>
      <c r="E226" s="85">
        <v>8.6999999999999993</v>
      </c>
      <c r="F226" s="85" t="s">
        <v>315</v>
      </c>
      <c r="K226" s="82">
        <v>8</v>
      </c>
      <c r="L226" s="83">
        <v>46036</v>
      </c>
      <c r="M226" s="80" t="s">
        <v>432</v>
      </c>
      <c r="N226" s="84" t="s">
        <v>138</v>
      </c>
      <c r="O226" s="85">
        <v>12.3</v>
      </c>
      <c r="P226" s="85" t="s">
        <v>315</v>
      </c>
    </row>
    <row r="227" spans="1:16" x14ac:dyDescent="0.25">
      <c r="A227" s="82">
        <v>8</v>
      </c>
      <c r="B227" s="83">
        <v>46036</v>
      </c>
      <c r="C227" s="80" t="s">
        <v>428</v>
      </c>
      <c r="D227" s="84" t="s">
        <v>364</v>
      </c>
      <c r="E227" s="85">
        <v>323</v>
      </c>
      <c r="F227" s="85" t="s">
        <v>315</v>
      </c>
      <c r="K227" s="82">
        <v>8</v>
      </c>
      <c r="L227" s="83">
        <v>46036</v>
      </c>
      <c r="M227" s="80" t="s">
        <v>432</v>
      </c>
      <c r="N227" s="84" t="s">
        <v>364</v>
      </c>
      <c r="O227" s="85">
        <v>199</v>
      </c>
      <c r="P227" s="85" t="s">
        <v>315</v>
      </c>
    </row>
    <row r="228" spans="1:16" x14ac:dyDescent="0.25">
      <c r="A228" s="82">
        <v>8</v>
      </c>
      <c r="B228" s="83">
        <v>46036</v>
      </c>
      <c r="C228" s="80" t="s">
        <v>428</v>
      </c>
      <c r="D228" s="84" t="s">
        <v>126</v>
      </c>
      <c r="E228" s="85">
        <v>238</v>
      </c>
      <c r="F228" s="85" t="s">
        <v>315</v>
      </c>
      <c r="K228" s="82">
        <v>8</v>
      </c>
      <c r="L228" s="83">
        <v>46036</v>
      </c>
      <c r="M228" s="80" t="s">
        <v>432</v>
      </c>
      <c r="N228" s="84" t="s">
        <v>126</v>
      </c>
      <c r="O228" s="85">
        <v>85</v>
      </c>
      <c r="P228" s="85" t="s">
        <v>315</v>
      </c>
    </row>
    <row r="229" spans="1:16" x14ac:dyDescent="0.25">
      <c r="A229" s="82">
        <v>8</v>
      </c>
      <c r="B229" s="83">
        <v>46036</v>
      </c>
      <c r="C229" s="80" t="s">
        <v>428</v>
      </c>
      <c r="D229" s="84" t="s">
        <v>127</v>
      </c>
      <c r="E229" s="85">
        <v>80</v>
      </c>
      <c r="F229" s="85" t="s">
        <v>315</v>
      </c>
      <c r="K229" s="82">
        <v>8</v>
      </c>
      <c r="L229" s="83">
        <v>46036</v>
      </c>
      <c r="M229" s="80" t="s">
        <v>432</v>
      </c>
      <c r="N229" s="84" t="s">
        <v>127</v>
      </c>
      <c r="O229" s="85">
        <v>26</v>
      </c>
      <c r="P229" s="85" t="s">
        <v>315</v>
      </c>
    </row>
    <row r="230" spans="1:16" x14ac:dyDescent="0.25">
      <c r="A230" s="82">
        <v>8</v>
      </c>
      <c r="B230" s="83">
        <v>46036</v>
      </c>
      <c r="C230" s="80" t="s">
        <v>428</v>
      </c>
      <c r="D230" s="84" t="s">
        <v>124</v>
      </c>
      <c r="E230" s="85">
        <v>2.59</v>
      </c>
      <c r="F230" s="85" t="s">
        <v>315</v>
      </c>
      <c r="K230" s="82">
        <v>8</v>
      </c>
      <c r="L230" s="83">
        <v>46036</v>
      </c>
      <c r="M230" s="80" t="s">
        <v>432</v>
      </c>
      <c r="N230" s="84" t="s">
        <v>124</v>
      </c>
      <c r="O230" s="85">
        <v>6.05</v>
      </c>
      <c r="P230" s="85" t="s">
        <v>315</v>
      </c>
    </row>
    <row r="231" spans="1:16" x14ac:dyDescent="0.25">
      <c r="A231" s="82">
        <v>8</v>
      </c>
      <c r="B231" s="83">
        <v>46036</v>
      </c>
      <c r="C231" s="80" t="s">
        <v>428</v>
      </c>
      <c r="D231" s="84" t="s">
        <v>366</v>
      </c>
      <c r="E231" s="85">
        <v>229</v>
      </c>
      <c r="F231" s="85" t="s">
        <v>315</v>
      </c>
      <c r="K231" s="82">
        <v>8</v>
      </c>
      <c r="L231" s="83">
        <v>46036</v>
      </c>
      <c r="M231" s="80" t="s">
        <v>432</v>
      </c>
      <c r="N231" s="84" t="s">
        <v>366</v>
      </c>
      <c r="O231" s="85">
        <v>66</v>
      </c>
      <c r="P231" s="85" t="s">
        <v>315</v>
      </c>
    </row>
    <row r="232" spans="1:16" x14ac:dyDescent="0.25">
      <c r="A232" s="82">
        <v>8</v>
      </c>
      <c r="B232" s="83">
        <v>46036</v>
      </c>
      <c r="C232" s="80" t="s">
        <v>428</v>
      </c>
      <c r="D232" s="84" t="s">
        <v>139</v>
      </c>
      <c r="E232" s="85">
        <v>3.6</v>
      </c>
      <c r="F232" s="85" t="s">
        <v>315</v>
      </c>
      <c r="K232" s="82">
        <v>8</v>
      </c>
      <c r="L232" s="83">
        <v>46036</v>
      </c>
      <c r="M232" s="80" t="s">
        <v>432</v>
      </c>
      <c r="N232" s="84" t="s">
        <v>139</v>
      </c>
      <c r="O232" s="85">
        <v>7.35</v>
      </c>
      <c r="P232" s="85" t="s">
        <v>315</v>
      </c>
    </row>
    <row r="233" spans="1:16" x14ac:dyDescent="0.25">
      <c r="A233" s="82">
        <v>8</v>
      </c>
      <c r="B233" s="83">
        <v>46036</v>
      </c>
      <c r="C233" s="80" t="s">
        <v>428</v>
      </c>
      <c r="D233" s="84" t="s">
        <v>118</v>
      </c>
      <c r="E233" s="85">
        <v>86</v>
      </c>
      <c r="F233" s="85" t="s">
        <v>315</v>
      </c>
      <c r="K233" s="82">
        <v>8</v>
      </c>
      <c r="L233" s="83">
        <v>46036</v>
      </c>
      <c r="M233" s="80" t="s">
        <v>432</v>
      </c>
      <c r="N233" s="84" t="s">
        <v>118</v>
      </c>
      <c r="O233" s="85">
        <v>279</v>
      </c>
      <c r="P233" s="85" t="s">
        <v>315</v>
      </c>
    </row>
    <row r="234" spans="1:16" x14ac:dyDescent="0.25">
      <c r="A234" s="82">
        <v>8</v>
      </c>
      <c r="B234" s="83">
        <v>46036</v>
      </c>
      <c r="C234" s="80" t="s">
        <v>428</v>
      </c>
      <c r="D234" s="84" t="s">
        <v>367</v>
      </c>
      <c r="E234" s="85">
        <v>5.36</v>
      </c>
      <c r="F234" s="85" t="s">
        <v>315</v>
      </c>
      <c r="K234" s="82">
        <v>8</v>
      </c>
      <c r="L234" s="83">
        <v>46036</v>
      </c>
      <c r="M234" s="80" t="s">
        <v>432</v>
      </c>
      <c r="N234" s="84" t="s">
        <v>367</v>
      </c>
      <c r="O234" s="85">
        <v>9.9499999999999993</v>
      </c>
      <c r="P234" s="85" t="s">
        <v>315</v>
      </c>
    </row>
    <row r="235" spans="1:16" x14ac:dyDescent="0.25">
      <c r="A235" s="82">
        <v>8</v>
      </c>
      <c r="B235" s="83">
        <v>46036</v>
      </c>
      <c r="C235" s="80" t="s">
        <v>428</v>
      </c>
      <c r="D235" s="84" t="s">
        <v>369</v>
      </c>
      <c r="E235" s="85">
        <v>1.98</v>
      </c>
      <c r="F235" s="85" t="s">
        <v>315</v>
      </c>
      <c r="K235" s="82">
        <v>8</v>
      </c>
      <c r="L235" s="83">
        <v>46036</v>
      </c>
      <c r="M235" s="80" t="s">
        <v>432</v>
      </c>
      <c r="N235" s="84" t="s">
        <v>369</v>
      </c>
      <c r="O235" s="85">
        <v>4.47</v>
      </c>
      <c r="P235" s="85" t="s">
        <v>315</v>
      </c>
    </row>
    <row r="236" spans="1:16" x14ac:dyDescent="0.25">
      <c r="A236" s="82">
        <v>8</v>
      </c>
      <c r="B236" s="83">
        <v>46036</v>
      </c>
      <c r="C236" s="80" t="s">
        <v>428</v>
      </c>
      <c r="D236" s="84" t="s">
        <v>135</v>
      </c>
      <c r="E236" s="85">
        <v>7</v>
      </c>
      <c r="F236" s="85" t="s">
        <v>315</v>
      </c>
      <c r="K236" s="82">
        <v>8</v>
      </c>
      <c r="L236" s="83">
        <v>46036</v>
      </c>
      <c r="M236" s="80" t="s">
        <v>432</v>
      </c>
      <c r="N236" s="84" t="s">
        <v>135</v>
      </c>
      <c r="O236" s="85">
        <v>4.5</v>
      </c>
      <c r="P236" s="85" t="s">
        <v>315</v>
      </c>
    </row>
    <row r="237" spans="1:16" x14ac:dyDescent="0.25">
      <c r="A237" s="82">
        <v>8</v>
      </c>
      <c r="B237" s="83">
        <v>46036</v>
      </c>
      <c r="C237" s="80" t="s">
        <v>428</v>
      </c>
      <c r="D237" s="84" t="s">
        <v>128</v>
      </c>
      <c r="E237" s="85">
        <v>158</v>
      </c>
      <c r="F237" s="85" t="s">
        <v>315</v>
      </c>
      <c r="K237" s="82">
        <v>8</v>
      </c>
      <c r="L237" s="83">
        <v>46036</v>
      </c>
      <c r="M237" s="80" t="s">
        <v>432</v>
      </c>
      <c r="N237" s="84" t="s">
        <v>128</v>
      </c>
      <c r="O237" s="85">
        <v>78</v>
      </c>
      <c r="P237" s="85" t="s">
        <v>315</v>
      </c>
    </row>
    <row r="238" spans="1:16" x14ac:dyDescent="0.25">
      <c r="A238" s="82">
        <v>8</v>
      </c>
      <c r="B238" s="83">
        <v>46036</v>
      </c>
      <c r="C238" s="80" t="s">
        <v>428</v>
      </c>
      <c r="D238" s="84" t="s">
        <v>122</v>
      </c>
      <c r="E238" s="85">
        <v>34</v>
      </c>
      <c r="F238" s="85" t="s">
        <v>315</v>
      </c>
      <c r="K238" s="82">
        <v>8</v>
      </c>
      <c r="L238" s="83">
        <v>46036</v>
      </c>
      <c r="M238" s="80" t="s">
        <v>432</v>
      </c>
      <c r="N238" s="84" t="s">
        <v>122</v>
      </c>
      <c r="O238" s="85">
        <v>99</v>
      </c>
      <c r="P238" s="85" t="s">
        <v>315</v>
      </c>
    </row>
    <row r="239" spans="1:16" x14ac:dyDescent="0.25">
      <c r="A239" s="82">
        <v>8</v>
      </c>
      <c r="B239" s="83">
        <v>46036</v>
      </c>
      <c r="C239" s="80" t="s">
        <v>428</v>
      </c>
      <c r="D239" s="84" t="s">
        <v>144</v>
      </c>
      <c r="E239" s="85">
        <v>74</v>
      </c>
      <c r="F239" s="85" t="s">
        <v>315</v>
      </c>
      <c r="K239" s="82">
        <v>8</v>
      </c>
      <c r="L239" s="83">
        <v>46036</v>
      </c>
      <c r="M239" s="80" t="s">
        <v>432</v>
      </c>
      <c r="N239" s="84" t="s">
        <v>144</v>
      </c>
      <c r="O239" s="85">
        <v>479</v>
      </c>
      <c r="P239" s="85" t="s">
        <v>315</v>
      </c>
    </row>
    <row r="240" spans="1:16" x14ac:dyDescent="0.25">
      <c r="A240" s="82">
        <v>8</v>
      </c>
      <c r="B240" s="83">
        <v>46036</v>
      </c>
      <c r="C240" s="80" t="s">
        <v>428</v>
      </c>
      <c r="D240" s="84" t="s">
        <v>370</v>
      </c>
      <c r="E240" s="85">
        <v>143</v>
      </c>
      <c r="F240" s="85" t="s">
        <v>315</v>
      </c>
      <c r="K240" s="82">
        <v>8</v>
      </c>
      <c r="L240" s="83">
        <v>46036</v>
      </c>
      <c r="M240" s="80" t="s">
        <v>432</v>
      </c>
      <c r="N240" s="84" t="s">
        <v>370</v>
      </c>
      <c r="O240" s="85">
        <v>431</v>
      </c>
      <c r="P240" s="85" t="s">
        <v>315</v>
      </c>
    </row>
    <row r="241" spans="1:16" x14ac:dyDescent="0.25">
      <c r="A241" s="82">
        <v>8</v>
      </c>
      <c r="B241" s="83">
        <v>46036</v>
      </c>
      <c r="C241" s="80" t="s">
        <v>428</v>
      </c>
      <c r="D241" s="84" t="s">
        <v>132</v>
      </c>
      <c r="E241" s="85">
        <v>105</v>
      </c>
      <c r="F241" s="85" t="s">
        <v>315</v>
      </c>
      <c r="K241" s="82">
        <v>8</v>
      </c>
      <c r="L241" s="83">
        <v>46036</v>
      </c>
      <c r="M241" s="80" t="s">
        <v>432</v>
      </c>
      <c r="N241" s="84" t="s">
        <v>132</v>
      </c>
      <c r="O241" s="85">
        <v>414</v>
      </c>
      <c r="P241" s="85" t="s">
        <v>315</v>
      </c>
    </row>
    <row r="242" spans="1:16" x14ac:dyDescent="0.25">
      <c r="A242" s="82">
        <v>8</v>
      </c>
      <c r="B242" s="83">
        <v>46036</v>
      </c>
      <c r="C242" s="80" t="s">
        <v>428</v>
      </c>
      <c r="D242" s="84" t="s">
        <v>133</v>
      </c>
      <c r="E242" s="85">
        <v>80</v>
      </c>
      <c r="F242" s="85" t="s">
        <v>315</v>
      </c>
      <c r="K242" s="82">
        <v>8</v>
      </c>
      <c r="L242" s="83">
        <v>46036</v>
      </c>
      <c r="M242" s="80" t="s">
        <v>432</v>
      </c>
      <c r="N242" s="84" t="s">
        <v>133</v>
      </c>
      <c r="O242" s="85">
        <v>151</v>
      </c>
      <c r="P242" s="85" t="s">
        <v>315</v>
      </c>
    </row>
    <row r="243" spans="1:16" x14ac:dyDescent="0.25">
      <c r="A243" s="82">
        <v>8</v>
      </c>
      <c r="B243" s="83">
        <v>46036</v>
      </c>
      <c r="C243" s="80" t="s">
        <v>428</v>
      </c>
      <c r="D243" s="84" t="s">
        <v>371</v>
      </c>
      <c r="E243" s="85">
        <v>152</v>
      </c>
      <c r="F243" s="85" t="s">
        <v>315</v>
      </c>
      <c r="K243" s="82">
        <v>8</v>
      </c>
      <c r="L243" s="83">
        <v>46036</v>
      </c>
      <c r="M243" s="80" t="s">
        <v>432</v>
      </c>
      <c r="N243" s="84" t="s">
        <v>371</v>
      </c>
      <c r="O243" s="85">
        <v>363</v>
      </c>
      <c r="P243" s="85" t="s">
        <v>315</v>
      </c>
    </row>
    <row r="244" spans="1:16" x14ac:dyDescent="0.25">
      <c r="A244" s="82">
        <v>8</v>
      </c>
      <c r="B244" s="83">
        <v>46036</v>
      </c>
      <c r="C244" s="80" t="s">
        <v>428</v>
      </c>
      <c r="D244" s="84" t="s">
        <v>372</v>
      </c>
      <c r="E244" s="85">
        <v>61</v>
      </c>
      <c r="F244" s="85" t="s">
        <v>315</v>
      </c>
      <c r="K244" s="82">
        <v>8</v>
      </c>
      <c r="L244" s="83">
        <v>46036</v>
      </c>
      <c r="M244" s="80" t="s">
        <v>432</v>
      </c>
      <c r="N244" s="84" t="s">
        <v>372</v>
      </c>
      <c r="O244" s="85">
        <v>87</v>
      </c>
      <c r="P244" s="85" t="s">
        <v>315</v>
      </c>
    </row>
    <row r="245" spans="1:16" x14ac:dyDescent="0.25">
      <c r="A245" s="82">
        <v>8</v>
      </c>
      <c r="B245" s="83">
        <v>46036</v>
      </c>
      <c r="C245" s="80" t="s">
        <v>428</v>
      </c>
      <c r="D245" s="84" t="s">
        <v>129</v>
      </c>
      <c r="E245" s="85">
        <v>48</v>
      </c>
      <c r="F245" s="85" t="s">
        <v>315</v>
      </c>
      <c r="K245" s="82">
        <v>8</v>
      </c>
      <c r="L245" s="83">
        <v>46036</v>
      </c>
      <c r="M245" s="80" t="s">
        <v>432</v>
      </c>
      <c r="N245" s="84" t="s">
        <v>129</v>
      </c>
      <c r="O245" s="85">
        <v>220</v>
      </c>
      <c r="P245" s="85" t="s">
        <v>315</v>
      </c>
    </row>
    <row r="246" spans="1:16" x14ac:dyDescent="0.25">
      <c r="A246" s="82">
        <v>8</v>
      </c>
      <c r="B246" s="83">
        <v>46036</v>
      </c>
      <c r="C246" s="80" t="s">
        <v>428</v>
      </c>
      <c r="D246" s="84" t="s">
        <v>131</v>
      </c>
      <c r="E246" s="85">
        <v>30</v>
      </c>
      <c r="F246" s="85" t="s">
        <v>315</v>
      </c>
      <c r="K246" s="82">
        <v>8</v>
      </c>
      <c r="L246" s="83">
        <v>46036</v>
      </c>
      <c r="M246" s="80" t="s">
        <v>432</v>
      </c>
      <c r="N246" s="84" t="s">
        <v>131</v>
      </c>
      <c r="O246" s="85">
        <v>107</v>
      </c>
      <c r="P246" s="85" t="s">
        <v>315</v>
      </c>
    </row>
    <row r="247" spans="1:16" x14ac:dyDescent="0.25">
      <c r="A247" s="82">
        <v>8</v>
      </c>
      <c r="B247" s="83">
        <v>46036</v>
      </c>
      <c r="C247" s="80" t="s">
        <v>428</v>
      </c>
      <c r="D247" s="84" t="s">
        <v>373</v>
      </c>
      <c r="E247" s="85">
        <v>1.05</v>
      </c>
      <c r="F247" s="85" t="s">
        <v>315</v>
      </c>
      <c r="K247" s="82">
        <v>8</v>
      </c>
      <c r="L247" s="83">
        <v>46036</v>
      </c>
      <c r="M247" s="80" t="s">
        <v>432</v>
      </c>
      <c r="N247" s="84" t="s">
        <v>373</v>
      </c>
      <c r="O247" s="85">
        <v>3.8</v>
      </c>
      <c r="P247" s="85" t="s">
        <v>315</v>
      </c>
    </row>
    <row r="248" spans="1:16" x14ac:dyDescent="0.25">
      <c r="A248" s="82">
        <v>8</v>
      </c>
      <c r="B248" s="83">
        <v>46036</v>
      </c>
      <c r="C248" s="80" t="s">
        <v>428</v>
      </c>
      <c r="D248" s="84" t="s">
        <v>375</v>
      </c>
      <c r="E248" s="85">
        <v>35.200000000000003</v>
      </c>
      <c r="F248" s="85" t="s">
        <v>315</v>
      </c>
      <c r="K248" s="82">
        <v>8</v>
      </c>
      <c r="L248" s="83">
        <v>46036</v>
      </c>
      <c r="M248" s="80" t="s">
        <v>432</v>
      </c>
      <c r="N248" s="84" t="s">
        <v>375</v>
      </c>
      <c r="O248" s="85">
        <v>19.399999999999999</v>
      </c>
      <c r="P248" s="85" t="s">
        <v>315</v>
      </c>
    </row>
    <row r="249" spans="1:16" x14ac:dyDescent="0.25">
      <c r="A249" s="82">
        <v>8</v>
      </c>
      <c r="B249" s="83">
        <v>46036</v>
      </c>
      <c r="C249" s="80" t="s">
        <v>428</v>
      </c>
      <c r="D249" s="84" t="s">
        <v>140</v>
      </c>
      <c r="E249" s="85">
        <v>140</v>
      </c>
      <c r="F249" s="85" t="s">
        <v>315</v>
      </c>
      <c r="K249" s="82">
        <v>8</v>
      </c>
      <c r="L249" s="83">
        <v>46036</v>
      </c>
      <c r="M249" s="80" t="s">
        <v>432</v>
      </c>
      <c r="N249" s="84" t="s">
        <v>140</v>
      </c>
      <c r="O249" s="85">
        <v>123</v>
      </c>
      <c r="P249" s="85" t="s">
        <v>315</v>
      </c>
    </row>
    <row r="250" spans="1:16" x14ac:dyDescent="0.25">
      <c r="A250" s="82">
        <v>8</v>
      </c>
      <c r="B250" s="83">
        <v>46036</v>
      </c>
      <c r="C250" s="80" t="s">
        <v>428</v>
      </c>
      <c r="D250" s="84" t="s">
        <v>142</v>
      </c>
      <c r="E250" s="85">
        <v>3.6</v>
      </c>
      <c r="F250" s="85" t="s">
        <v>315</v>
      </c>
      <c r="K250" s="82">
        <v>8</v>
      </c>
      <c r="L250" s="83">
        <v>46036</v>
      </c>
      <c r="M250" s="80" t="s">
        <v>432</v>
      </c>
      <c r="N250" s="84" t="s">
        <v>142</v>
      </c>
      <c r="O250" s="85">
        <v>6.2</v>
      </c>
      <c r="P250" s="85" t="s">
        <v>315</v>
      </c>
    </row>
    <row r="251" spans="1:16" x14ac:dyDescent="0.25">
      <c r="A251" s="82">
        <v>8</v>
      </c>
      <c r="B251" s="83">
        <v>46036</v>
      </c>
      <c r="C251" s="80" t="s">
        <v>428</v>
      </c>
      <c r="D251" s="84" t="s">
        <v>143</v>
      </c>
      <c r="E251" s="85">
        <v>116</v>
      </c>
      <c r="F251" s="85" t="s">
        <v>315</v>
      </c>
      <c r="K251" s="82">
        <v>8</v>
      </c>
      <c r="L251" s="83">
        <v>46036</v>
      </c>
      <c r="M251" s="80" t="s">
        <v>432</v>
      </c>
      <c r="N251" s="84" t="s">
        <v>143</v>
      </c>
      <c r="O251" s="85">
        <v>97</v>
      </c>
      <c r="P251" s="85" t="s">
        <v>315</v>
      </c>
    </row>
    <row r="252" spans="1:16" x14ac:dyDescent="0.25">
      <c r="A252" s="82">
        <v>9</v>
      </c>
      <c r="B252" s="83">
        <v>46037</v>
      </c>
      <c r="C252" s="80" t="s">
        <v>428</v>
      </c>
      <c r="D252" s="84" t="s">
        <v>361</v>
      </c>
      <c r="E252" s="85">
        <v>4.57</v>
      </c>
      <c r="F252" s="85" t="s">
        <v>315</v>
      </c>
      <c r="K252" s="82">
        <v>9</v>
      </c>
      <c r="L252" s="83">
        <v>46037</v>
      </c>
      <c r="M252" s="80" t="s">
        <v>432</v>
      </c>
      <c r="N252" s="84" t="s">
        <v>361</v>
      </c>
      <c r="O252" s="85">
        <v>1.26</v>
      </c>
      <c r="P252" s="85" t="s">
        <v>315</v>
      </c>
    </row>
    <row r="253" spans="1:16" x14ac:dyDescent="0.25">
      <c r="A253" s="82">
        <v>9</v>
      </c>
      <c r="B253" s="83">
        <v>46037</v>
      </c>
      <c r="C253" s="80" t="s">
        <v>428</v>
      </c>
      <c r="D253" s="84" t="s">
        <v>125</v>
      </c>
      <c r="E253" s="85">
        <v>4.7</v>
      </c>
      <c r="F253" s="85" t="s">
        <v>315</v>
      </c>
      <c r="K253" s="82">
        <v>9</v>
      </c>
      <c r="L253" s="83">
        <v>46037</v>
      </c>
      <c r="M253" s="80" t="s">
        <v>432</v>
      </c>
      <c r="N253" s="84" t="s">
        <v>125</v>
      </c>
      <c r="O253" s="85">
        <v>9.8000000000000007</v>
      </c>
      <c r="P253" s="85" t="s">
        <v>315</v>
      </c>
    </row>
    <row r="254" spans="1:16" x14ac:dyDescent="0.25">
      <c r="A254" s="82">
        <v>9</v>
      </c>
      <c r="B254" s="83">
        <v>46037</v>
      </c>
      <c r="C254" s="80" t="s">
        <v>428</v>
      </c>
      <c r="D254" s="84" t="s">
        <v>137</v>
      </c>
      <c r="E254" s="85">
        <v>4.0650000000000004</v>
      </c>
      <c r="F254" s="85" t="s">
        <v>315</v>
      </c>
      <c r="K254" s="82">
        <v>9</v>
      </c>
      <c r="L254" s="83">
        <v>46037</v>
      </c>
      <c r="M254" s="80" t="s">
        <v>432</v>
      </c>
      <c r="N254" s="84" t="s">
        <v>137</v>
      </c>
      <c r="O254" s="85">
        <v>2.6179999999999999</v>
      </c>
      <c r="P254" s="85" t="s">
        <v>315</v>
      </c>
    </row>
    <row r="255" spans="1:16" x14ac:dyDescent="0.25">
      <c r="A255" s="82">
        <v>9</v>
      </c>
      <c r="B255" s="83">
        <v>46037</v>
      </c>
      <c r="C255" s="80" t="s">
        <v>428</v>
      </c>
      <c r="D255" s="84" t="s">
        <v>363</v>
      </c>
      <c r="E255" s="85">
        <v>0.313</v>
      </c>
      <c r="F255" s="85" t="s">
        <v>315</v>
      </c>
      <c r="K255" s="82">
        <v>9</v>
      </c>
      <c r="L255" s="83">
        <v>46037</v>
      </c>
      <c r="M255" s="80" t="s">
        <v>432</v>
      </c>
      <c r="N255" s="84" t="s">
        <v>363</v>
      </c>
      <c r="O255" s="85">
        <v>1.1299999999999999</v>
      </c>
      <c r="P255" s="85" t="s">
        <v>315</v>
      </c>
    </row>
    <row r="256" spans="1:16" x14ac:dyDescent="0.25">
      <c r="A256" s="82">
        <v>9</v>
      </c>
      <c r="B256" s="83">
        <v>46037</v>
      </c>
      <c r="C256" s="80" t="s">
        <v>428</v>
      </c>
      <c r="D256" s="84" t="s">
        <v>134</v>
      </c>
      <c r="E256" s="85">
        <v>1.145</v>
      </c>
      <c r="F256" s="85" t="s">
        <v>315</v>
      </c>
      <c r="K256" s="82">
        <v>9</v>
      </c>
      <c r="L256" s="83">
        <v>46037</v>
      </c>
      <c r="M256" s="80" t="s">
        <v>432</v>
      </c>
      <c r="N256" s="84" t="s">
        <v>134</v>
      </c>
      <c r="O256" s="85">
        <v>4.57</v>
      </c>
      <c r="P256" s="85" t="s">
        <v>315</v>
      </c>
    </row>
    <row r="257" spans="1:16" x14ac:dyDescent="0.25">
      <c r="A257" s="82">
        <v>9</v>
      </c>
      <c r="B257" s="83">
        <v>46037</v>
      </c>
      <c r="C257" s="80" t="s">
        <v>428</v>
      </c>
      <c r="D257" s="84" t="s">
        <v>138</v>
      </c>
      <c r="E257" s="85">
        <v>8.5</v>
      </c>
      <c r="F257" s="85" t="s">
        <v>315</v>
      </c>
      <c r="K257" s="82">
        <v>9</v>
      </c>
      <c r="L257" s="83">
        <v>46037</v>
      </c>
      <c r="M257" s="80" t="s">
        <v>432</v>
      </c>
      <c r="N257" s="84" t="s">
        <v>138</v>
      </c>
      <c r="O257" s="85">
        <v>12</v>
      </c>
      <c r="P257" s="85" t="s">
        <v>315</v>
      </c>
    </row>
    <row r="258" spans="1:16" x14ac:dyDescent="0.25">
      <c r="A258" s="82">
        <v>9</v>
      </c>
      <c r="B258" s="83">
        <v>46037</v>
      </c>
      <c r="C258" s="80" t="s">
        <v>428</v>
      </c>
      <c r="D258" s="84" t="s">
        <v>364</v>
      </c>
      <c r="E258" s="85">
        <v>325</v>
      </c>
      <c r="F258" s="85" t="s">
        <v>315</v>
      </c>
      <c r="K258" s="82">
        <v>9</v>
      </c>
      <c r="L258" s="83">
        <v>46037</v>
      </c>
      <c r="M258" s="80" t="s">
        <v>432</v>
      </c>
      <c r="N258" s="84" t="s">
        <v>364</v>
      </c>
      <c r="O258" s="85">
        <v>197</v>
      </c>
      <c r="P258" s="85" t="s">
        <v>315</v>
      </c>
    </row>
    <row r="259" spans="1:16" x14ac:dyDescent="0.25">
      <c r="A259" s="82">
        <v>9</v>
      </c>
      <c r="B259" s="83">
        <v>46037</v>
      </c>
      <c r="C259" s="80" t="s">
        <v>428</v>
      </c>
      <c r="D259" s="84" t="s">
        <v>126</v>
      </c>
      <c r="E259" s="85">
        <v>227</v>
      </c>
      <c r="F259" s="85" t="s">
        <v>315</v>
      </c>
      <c r="K259" s="82">
        <v>9</v>
      </c>
      <c r="L259" s="83">
        <v>46037</v>
      </c>
      <c r="M259" s="80" t="s">
        <v>432</v>
      </c>
      <c r="N259" s="84" t="s">
        <v>126</v>
      </c>
      <c r="O259" s="85">
        <v>88</v>
      </c>
      <c r="P259" s="85" t="s">
        <v>315</v>
      </c>
    </row>
    <row r="260" spans="1:16" x14ac:dyDescent="0.25">
      <c r="A260" s="82">
        <v>9</v>
      </c>
      <c r="B260" s="83">
        <v>46037</v>
      </c>
      <c r="C260" s="80" t="s">
        <v>428</v>
      </c>
      <c r="D260" s="84" t="s">
        <v>127</v>
      </c>
      <c r="E260" s="85">
        <v>77</v>
      </c>
      <c r="F260" s="85" t="s">
        <v>315</v>
      </c>
      <c r="K260" s="82">
        <v>9</v>
      </c>
      <c r="L260" s="83">
        <v>46037</v>
      </c>
      <c r="M260" s="80" t="s">
        <v>432</v>
      </c>
      <c r="N260" s="84" t="s">
        <v>127</v>
      </c>
      <c r="O260" s="85">
        <v>27</v>
      </c>
      <c r="P260" s="85" t="s">
        <v>315</v>
      </c>
    </row>
    <row r="261" spans="1:16" x14ac:dyDescent="0.25">
      <c r="A261" s="82">
        <v>9</v>
      </c>
      <c r="B261" s="83">
        <v>46037</v>
      </c>
      <c r="C261" s="80" t="s">
        <v>428</v>
      </c>
      <c r="D261" s="84" t="s">
        <v>124</v>
      </c>
      <c r="E261" s="85">
        <v>2.59</v>
      </c>
      <c r="F261" s="85" t="s">
        <v>315</v>
      </c>
      <c r="K261" s="82">
        <v>9</v>
      </c>
      <c r="L261" s="83">
        <v>46037</v>
      </c>
      <c r="M261" s="80" t="s">
        <v>432</v>
      </c>
      <c r="N261" s="84" t="s">
        <v>124</v>
      </c>
      <c r="O261" s="85">
        <v>6.11</v>
      </c>
      <c r="P261" s="85" t="s">
        <v>315</v>
      </c>
    </row>
    <row r="262" spans="1:16" x14ac:dyDescent="0.25">
      <c r="A262" s="82">
        <v>9</v>
      </c>
      <c r="B262" s="83">
        <v>46037</v>
      </c>
      <c r="C262" s="80" t="s">
        <v>428</v>
      </c>
      <c r="D262" s="84" t="s">
        <v>366</v>
      </c>
      <c r="E262" s="85">
        <v>231</v>
      </c>
      <c r="F262" s="85" t="s">
        <v>315</v>
      </c>
      <c r="K262" s="82">
        <v>9</v>
      </c>
      <c r="L262" s="83">
        <v>46037</v>
      </c>
      <c r="M262" s="80" t="s">
        <v>432</v>
      </c>
      <c r="N262" s="84" t="s">
        <v>366</v>
      </c>
      <c r="O262" s="85">
        <v>66</v>
      </c>
      <c r="P262" s="85" t="s">
        <v>315</v>
      </c>
    </row>
    <row r="263" spans="1:16" x14ac:dyDescent="0.25">
      <c r="A263" s="82">
        <v>9</v>
      </c>
      <c r="B263" s="83">
        <v>46037</v>
      </c>
      <c r="C263" s="80" t="s">
        <v>428</v>
      </c>
      <c r="D263" s="84" t="s">
        <v>139</v>
      </c>
      <c r="E263" s="85">
        <v>3.56</v>
      </c>
      <c r="F263" s="85" t="s">
        <v>315</v>
      </c>
      <c r="K263" s="82">
        <v>9</v>
      </c>
      <c r="L263" s="83">
        <v>46037</v>
      </c>
      <c r="M263" s="80" t="s">
        <v>432</v>
      </c>
      <c r="N263" s="84" t="s">
        <v>139</v>
      </c>
      <c r="O263" s="85">
        <v>7.2</v>
      </c>
      <c r="P263" s="85" t="s">
        <v>315</v>
      </c>
    </row>
    <row r="264" spans="1:16" x14ac:dyDescent="0.25">
      <c r="A264" s="82">
        <v>9</v>
      </c>
      <c r="B264" s="83">
        <v>46037</v>
      </c>
      <c r="C264" s="80" t="s">
        <v>428</v>
      </c>
      <c r="D264" s="84" t="s">
        <v>118</v>
      </c>
      <c r="E264" s="85">
        <v>88</v>
      </c>
      <c r="F264" s="85" t="s">
        <v>315</v>
      </c>
      <c r="K264" s="82">
        <v>9</v>
      </c>
      <c r="L264" s="83">
        <v>46037</v>
      </c>
      <c r="M264" s="80" t="s">
        <v>432</v>
      </c>
      <c r="N264" s="84" t="s">
        <v>118</v>
      </c>
      <c r="O264" s="85">
        <v>277</v>
      </c>
      <c r="P264" s="85" t="s">
        <v>315</v>
      </c>
    </row>
    <row r="265" spans="1:16" x14ac:dyDescent="0.25">
      <c r="A265" s="82">
        <v>9</v>
      </c>
      <c r="B265" s="83">
        <v>46037</v>
      </c>
      <c r="C265" s="80" t="s">
        <v>428</v>
      </c>
      <c r="D265" s="84" t="s">
        <v>367</v>
      </c>
      <c r="E265" s="85">
        <v>5.22</v>
      </c>
      <c r="F265" s="85" t="s">
        <v>315</v>
      </c>
      <c r="K265" s="82">
        <v>9</v>
      </c>
      <c r="L265" s="83">
        <v>46037</v>
      </c>
      <c r="M265" s="80" t="s">
        <v>432</v>
      </c>
      <c r="N265" s="84" t="s">
        <v>367</v>
      </c>
      <c r="O265" s="85">
        <v>9.86</v>
      </c>
      <c r="P265" s="85" t="s">
        <v>315</v>
      </c>
    </row>
    <row r="266" spans="1:16" x14ac:dyDescent="0.25">
      <c r="A266" s="82">
        <v>9</v>
      </c>
      <c r="B266" s="83">
        <v>46037</v>
      </c>
      <c r="C266" s="80" t="s">
        <v>428</v>
      </c>
      <c r="D266" s="84" t="s">
        <v>369</v>
      </c>
      <c r="E266" s="85">
        <v>2.09</v>
      </c>
      <c r="F266" s="85" t="s">
        <v>315</v>
      </c>
      <c r="K266" s="82">
        <v>9</v>
      </c>
      <c r="L266" s="83">
        <v>46037</v>
      </c>
      <c r="M266" s="80" t="s">
        <v>432</v>
      </c>
      <c r="N266" s="84" t="s">
        <v>369</v>
      </c>
      <c r="O266" s="85">
        <v>4.5599999999999996</v>
      </c>
      <c r="P266" s="85" t="s">
        <v>315</v>
      </c>
    </row>
    <row r="267" spans="1:16" x14ac:dyDescent="0.25">
      <c r="A267" s="82">
        <v>9</v>
      </c>
      <c r="B267" s="83">
        <v>46037</v>
      </c>
      <c r="C267" s="80" t="s">
        <v>428</v>
      </c>
      <c r="D267" s="84" t="s">
        <v>135</v>
      </c>
      <c r="E267" s="85">
        <v>6.9</v>
      </c>
      <c r="F267" s="85" t="s">
        <v>315</v>
      </c>
      <c r="K267" s="82">
        <v>9</v>
      </c>
      <c r="L267" s="83">
        <v>46037</v>
      </c>
      <c r="M267" s="80" t="s">
        <v>432</v>
      </c>
      <c r="N267" s="84" t="s">
        <v>135</v>
      </c>
      <c r="O267" s="85">
        <v>4.5</v>
      </c>
      <c r="P267" s="85" t="s">
        <v>315</v>
      </c>
    </row>
    <row r="268" spans="1:16" x14ac:dyDescent="0.25">
      <c r="A268" s="82">
        <v>9</v>
      </c>
      <c r="B268" s="83">
        <v>46037</v>
      </c>
      <c r="C268" s="80" t="s">
        <v>428</v>
      </c>
      <c r="D268" s="84" t="s">
        <v>128</v>
      </c>
      <c r="E268" s="85">
        <v>163</v>
      </c>
      <c r="F268" s="85" t="s">
        <v>315</v>
      </c>
      <c r="K268" s="82">
        <v>9</v>
      </c>
      <c r="L268" s="83">
        <v>46037</v>
      </c>
      <c r="M268" s="80" t="s">
        <v>432</v>
      </c>
      <c r="N268" s="84" t="s">
        <v>128</v>
      </c>
      <c r="O268" s="85">
        <v>79</v>
      </c>
      <c r="P268" s="85" t="s">
        <v>315</v>
      </c>
    </row>
    <row r="269" spans="1:16" x14ac:dyDescent="0.25">
      <c r="A269" s="82">
        <v>9</v>
      </c>
      <c r="B269" s="83">
        <v>46037</v>
      </c>
      <c r="C269" s="80" t="s">
        <v>428</v>
      </c>
      <c r="D269" s="84" t="s">
        <v>122</v>
      </c>
      <c r="E269" s="85">
        <v>35</v>
      </c>
      <c r="F269" s="85" t="s">
        <v>315</v>
      </c>
      <c r="K269" s="82">
        <v>9</v>
      </c>
      <c r="L269" s="83">
        <v>46037</v>
      </c>
      <c r="M269" s="80" t="s">
        <v>432</v>
      </c>
      <c r="N269" s="84" t="s">
        <v>122</v>
      </c>
      <c r="O269" s="85">
        <v>101</v>
      </c>
      <c r="P269" s="85" t="s">
        <v>315</v>
      </c>
    </row>
    <row r="270" spans="1:16" x14ac:dyDescent="0.25">
      <c r="A270" s="82">
        <v>9</v>
      </c>
      <c r="B270" s="83">
        <v>46037</v>
      </c>
      <c r="C270" s="80" t="s">
        <v>428</v>
      </c>
      <c r="D270" s="84" t="s">
        <v>144</v>
      </c>
      <c r="E270" s="85">
        <v>74</v>
      </c>
      <c r="F270" s="85" t="s">
        <v>315</v>
      </c>
      <c r="K270" s="82">
        <v>9</v>
      </c>
      <c r="L270" s="83">
        <v>46037</v>
      </c>
      <c r="M270" s="80" t="s">
        <v>432</v>
      </c>
      <c r="N270" s="84" t="s">
        <v>144</v>
      </c>
      <c r="O270" s="85">
        <v>483</v>
      </c>
      <c r="P270" s="85" t="s">
        <v>315</v>
      </c>
    </row>
    <row r="271" spans="1:16" x14ac:dyDescent="0.25">
      <c r="A271" s="82">
        <v>9</v>
      </c>
      <c r="B271" s="83">
        <v>46037</v>
      </c>
      <c r="C271" s="80" t="s">
        <v>428</v>
      </c>
      <c r="D271" s="84" t="s">
        <v>370</v>
      </c>
      <c r="E271" s="85">
        <v>140</v>
      </c>
      <c r="F271" s="85" t="s">
        <v>315</v>
      </c>
      <c r="K271" s="82">
        <v>9</v>
      </c>
      <c r="L271" s="83">
        <v>46037</v>
      </c>
      <c r="M271" s="80" t="s">
        <v>432</v>
      </c>
      <c r="N271" s="84" t="s">
        <v>370</v>
      </c>
      <c r="O271" s="85">
        <v>434</v>
      </c>
      <c r="P271" s="85" t="s">
        <v>315</v>
      </c>
    </row>
    <row r="272" spans="1:16" x14ac:dyDescent="0.25">
      <c r="A272" s="82">
        <v>9</v>
      </c>
      <c r="B272" s="83">
        <v>46037</v>
      </c>
      <c r="C272" s="80" t="s">
        <v>428</v>
      </c>
      <c r="D272" s="84" t="s">
        <v>132</v>
      </c>
      <c r="E272" s="85">
        <v>114</v>
      </c>
      <c r="F272" s="85" t="s">
        <v>315</v>
      </c>
      <c r="K272" s="82">
        <v>9</v>
      </c>
      <c r="L272" s="83">
        <v>46037</v>
      </c>
      <c r="M272" s="80" t="s">
        <v>432</v>
      </c>
      <c r="N272" s="84" t="s">
        <v>132</v>
      </c>
      <c r="O272" s="85">
        <v>428</v>
      </c>
      <c r="P272" s="85" t="s">
        <v>315</v>
      </c>
    </row>
    <row r="273" spans="1:16" x14ac:dyDescent="0.25">
      <c r="A273" s="82">
        <v>9</v>
      </c>
      <c r="B273" s="83">
        <v>46037</v>
      </c>
      <c r="C273" s="80" t="s">
        <v>428</v>
      </c>
      <c r="D273" s="84" t="s">
        <v>133</v>
      </c>
      <c r="E273" s="85">
        <v>78</v>
      </c>
      <c r="F273" s="85" t="s">
        <v>315</v>
      </c>
      <c r="K273" s="82">
        <v>9</v>
      </c>
      <c r="L273" s="83">
        <v>46037</v>
      </c>
      <c r="M273" s="80" t="s">
        <v>432</v>
      </c>
      <c r="N273" s="84" t="s">
        <v>133</v>
      </c>
      <c r="O273" s="85">
        <v>150</v>
      </c>
      <c r="P273" s="85" t="s">
        <v>315</v>
      </c>
    </row>
    <row r="274" spans="1:16" x14ac:dyDescent="0.25">
      <c r="A274" s="82">
        <v>9</v>
      </c>
      <c r="B274" s="83">
        <v>46037</v>
      </c>
      <c r="C274" s="80" t="s">
        <v>428</v>
      </c>
      <c r="D274" s="84" t="s">
        <v>371</v>
      </c>
      <c r="E274" s="85">
        <v>146</v>
      </c>
      <c r="F274" s="85" t="s">
        <v>315</v>
      </c>
      <c r="K274" s="82">
        <v>9</v>
      </c>
      <c r="L274" s="83">
        <v>46037</v>
      </c>
      <c r="M274" s="80" t="s">
        <v>432</v>
      </c>
      <c r="N274" s="84" t="s">
        <v>371</v>
      </c>
      <c r="O274" s="85">
        <v>369</v>
      </c>
      <c r="P274" s="85" t="s">
        <v>315</v>
      </c>
    </row>
    <row r="275" spans="1:16" x14ac:dyDescent="0.25">
      <c r="A275" s="82">
        <v>9</v>
      </c>
      <c r="B275" s="83">
        <v>46037</v>
      </c>
      <c r="C275" s="80" t="s">
        <v>428</v>
      </c>
      <c r="D275" s="84" t="s">
        <v>372</v>
      </c>
      <c r="E275" s="85">
        <v>59</v>
      </c>
      <c r="F275" s="85" t="s">
        <v>315</v>
      </c>
      <c r="K275" s="82">
        <v>9</v>
      </c>
      <c r="L275" s="83">
        <v>46037</v>
      </c>
      <c r="M275" s="80" t="s">
        <v>432</v>
      </c>
      <c r="N275" s="84" t="s">
        <v>372</v>
      </c>
      <c r="O275" s="85">
        <v>83</v>
      </c>
      <c r="P275" s="85" t="s">
        <v>315</v>
      </c>
    </row>
    <row r="276" spans="1:16" x14ac:dyDescent="0.25">
      <c r="A276" s="82">
        <v>9</v>
      </c>
      <c r="B276" s="83">
        <v>46037</v>
      </c>
      <c r="C276" s="80" t="s">
        <v>428</v>
      </c>
      <c r="D276" s="84" t="s">
        <v>129</v>
      </c>
      <c r="E276" s="85">
        <v>45</v>
      </c>
      <c r="F276" s="85" t="s">
        <v>315</v>
      </c>
      <c r="K276" s="82">
        <v>9</v>
      </c>
      <c r="L276" s="83">
        <v>46037</v>
      </c>
      <c r="M276" s="80" t="s">
        <v>432</v>
      </c>
      <c r="N276" s="84" t="s">
        <v>129</v>
      </c>
      <c r="O276" s="85">
        <v>223</v>
      </c>
      <c r="P276" s="85" t="s">
        <v>315</v>
      </c>
    </row>
    <row r="277" spans="1:16" x14ac:dyDescent="0.25">
      <c r="A277" s="82">
        <v>9</v>
      </c>
      <c r="B277" s="83">
        <v>46037</v>
      </c>
      <c r="C277" s="80" t="s">
        <v>428</v>
      </c>
      <c r="D277" s="84" t="s">
        <v>131</v>
      </c>
      <c r="E277" s="85">
        <v>30</v>
      </c>
      <c r="F277" s="85" t="s">
        <v>315</v>
      </c>
      <c r="K277" s="82">
        <v>9</v>
      </c>
      <c r="L277" s="83">
        <v>46037</v>
      </c>
      <c r="M277" s="80" t="s">
        <v>432</v>
      </c>
      <c r="N277" s="84" t="s">
        <v>131</v>
      </c>
      <c r="O277" s="85">
        <v>107</v>
      </c>
      <c r="P277" s="85" t="s">
        <v>315</v>
      </c>
    </row>
    <row r="278" spans="1:16" x14ac:dyDescent="0.25">
      <c r="A278" s="82">
        <v>9</v>
      </c>
      <c r="B278" s="83">
        <v>46037</v>
      </c>
      <c r="C278" s="80" t="s">
        <v>428</v>
      </c>
      <c r="D278" s="84" t="s">
        <v>373</v>
      </c>
      <c r="E278" s="85">
        <v>1.01</v>
      </c>
      <c r="F278" s="85" t="s">
        <v>315</v>
      </c>
      <c r="K278" s="82">
        <v>9</v>
      </c>
      <c r="L278" s="83">
        <v>46037</v>
      </c>
      <c r="M278" s="80" t="s">
        <v>432</v>
      </c>
      <c r="N278" s="84" t="s">
        <v>373</v>
      </c>
      <c r="O278" s="85">
        <v>3.84</v>
      </c>
      <c r="P278" s="85" t="s">
        <v>315</v>
      </c>
    </row>
    <row r="279" spans="1:16" x14ac:dyDescent="0.25">
      <c r="A279" s="82">
        <v>9</v>
      </c>
      <c r="B279" s="83">
        <v>46037</v>
      </c>
      <c r="C279" s="80" t="s">
        <v>428</v>
      </c>
      <c r="D279" s="84" t="s">
        <v>375</v>
      </c>
      <c r="E279" s="85">
        <v>32.9</v>
      </c>
      <c r="F279" s="85" t="s">
        <v>315</v>
      </c>
      <c r="K279" s="82">
        <v>9</v>
      </c>
      <c r="L279" s="83">
        <v>46037</v>
      </c>
      <c r="M279" s="80" t="s">
        <v>432</v>
      </c>
      <c r="N279" s="84" t="s">
        <v>375</v>
      </c>
      <c r="O279" s="85">
        <v>16.2</v>
      </c>
      <c r="P279" s="85" t="s">
        <v>315</v>
      </c>
    </row>
    <row r="280" spans="1:16" x14ac:dyDescent="0.25">
      <c r="A280" s="82">
        <v>9</v>
      </c>
      <c r="B280" s="83">
        <v>46037</v>
      </c>
      <c r="C280" s="80" t="s">
        <v>428</v>
      </c>
      <c r="D280" s="84" t="s">
        <v>140</v>
      </c>
      <c r="E280" s="85">
        <v>145</v>
      </c>
      <c r="F280" s="85" t="s">
        <v>315</v>
      </c>
      <c r="K280" s="82">
        <v>9</v>
      </c>
      <c r="L280" s="83">
        <v>46037</v>
      </c>
      <c r="M280" s="80" t="s">
        <v>432</v>
      </c>
      <c r="N280" s="84" t="s">
        <v>140</v>
      </c>
      <c r="O280" s="85">
        <v>121</v>
      </c>
      <c r="P280" s="85" t="s">
        <v>315</v>
      </c>
    </row>
    <row r="281" spans="1:16" x14ac:dyDescent="0.25">
      <c r="A281" s="82">
        <v>9</v>
      </c>
      <c r="B281" s="83">
        <v>46037</v>
      </c>
      <c r="C281" s="80" t="s">
        <v>428</v>
      </c>
      <c r="D281" s="84" t="s">
        <v>142</v>
      </c>
      <c r="E281" s="85">
        <v>3.7</v>
      </c>
      <c r="F281" s="85" t="s">
        <v>315</v>
      </c>
      <c r="K281" s="82">
        <v>9</v>
      </c>
      <c r="L281" s="83">
        <v>46037</v>
      </c>
      <c r="M281" s="80" t="s">
        <v>432</v>
      </c>
      <c r="N281" s="84" t="s">
        <v>142</v>
      </c>
      <c r="O281" s="85">
        <v>6.3</v>
      </c>
      <c r="P281" s="85" t="s">
        <v>315</v>
      </c>
    </row>
    <row r="282" spans="1:16" x14ac:dyDescent="0.25">
      <c r="A282" s="82">
        <v>9</v>
      </c>
      <c r="B282" s="83">
        <v>46037</v>
      </c>
      <c r="C282" s="80" t="s">
        <v>428</v>
      </c>
      <c r="D282" s="84" t="s">
        <v>143</v>
      </c>
      <c r="E282" s="85">
        <v>119</v>
      </c>
      <c r="F282" s="85" t="s">
        <v>315</v>
      </c>
      <c r="K282" s="82">
        <v>9</v>
      </c>
      <c r="L282" s="83">
        <v>46037</v>
      </c>
      <c r="M282" s="80" t="s">
        <v>432</v>
      </c>
      <c r="N282" s="84" t="s">
        <v>143</v>
      </c>
      <c r="O282" s="85">
        <v>96</v>
      </c>
      <c r="P282" s="85" t="s">
        <v>315</v>
      </c>
    </row>
    <row r="283" spans="1:16" x14ac:dyDescent="0.25">
      <c r="A283" s="82">
        <v>10</v>
      </c>
      <c r="B283" s="83">
        <v>46038</v>
      </c>
      <c r="C283" s="80" t="s">
        <v>428</v>
      </c>
      <c r="D283" s="84" t="s">
        <v>361</v>
      </c>
      <c r="E283" s="85">
        <v>4.59</v>
      </c>
      <c r="F283" s="85" t="s">
        <v>315</v>
      </c>
      <c r="K283" s="82">
        <v>10</v>
      </c>
      <c r="L283" s="83">
        <v>46038</v>
      </c>
      <c r="M283" s="80" t="s">
        <v>432</v>
      </c>
      <c r="N283" s="84" t="s">
        <v>361</v>
      </c>
      <c r="O283" s="85">
        <v>1.1499999999999999</v>
      </c>
      <c r="P283" s="85" t="s">
        <v>315</v>
      </c>
    </row>
    <row r="284" spans="1:16" x14ac:dyDescent="0.25">
      <c r="A284" s="82">
        <v>10</v>
      </c>
      <c r="B284" s="83">
        <v>46038</v>
      </c>
      <c r="C284" s="80" t="s">
        <v>428</v>
      </c>
      <c r="D284" s="84" t="s">
        <v>125</v>
      </c>
      <c r="E284" s="85">
        <v>4.5999999999999996</v>
      </c>
      <c r="F284" s="85" t="s">
        <v>315</v>
      </c>
      <c r="K284" s="82">
        <v>10</v>
      </c>
      <c r="L284" s="83">
        <v>46038</v>
      </c>
      <c r="M284" s="80" t="s">
        <v>432</v>
      </c>
      <c r="N284" s="84" t="s">
        <v>125</v>
      </c>
      <c r="O284" s="85">
        <v>9.5</v>
      </c>
      <c r="P284" s="85" t="s">
        <v>315</v>
      </c>
    </row>
    <row r="285" spans="1:16" x14ac:dyDescent="0.25">
      <c r="A285" s="82">
        <v>10</v>
      </c>
      <c r="B285" s="83">
        <v>46038</v>
      </c>
      <c r="C285" s="80" t="s">
        <v>428</v>
      </c>
      <c r="D285" s="84" t="s">
        <v>137</v>
      </c>
      <c r="E285" s="85">
        <v>4.0330000000000004</v>
      </c>
      <c r="F285" s="85" t="s">
        <v>315</v>
      </c>
      <c r="K285" s="82">
        <v>10</v>
      </c>
      <c r="L285" s="83">
        <v>46038</v>
      </c>
      <c r="M285" s="80" t="s">
        <v>432</v>
      </c>
      <c r="N285" s="84" t="s">
        <v>137</v>
      </c>
      <c r="O285" s="85">
        <v>2.5139999999999998</v>
      </c>
      <c r="P285" s="85" t="s">
        <v>315</v>
      </c>
    </row>
    <row r="286" spans="1:16" x14ac:dyDescent="0.25">
      <c r="A286" s="82">
        <v>10</v>
      </c>
      <c r="B286" s="83">
        <v>46038</v>
      </c>
      <c r="C286" s="80" t="s">
        <v>428</v>
      </c>
      <c r="D286" s="84" t="s">
        <v>363</v>
      </c>
      <c r="E286" s="85">
        <v>0.28999999999999998</v>
      </c>
      <c r="F286" s="85" t="s">
        <v>315</v>
      </c>
      <c r="K286" s="82">
        <v>10</v>
      </c>
      <c r="L286" s="83">
        <v>46038</v>
      </c>
      <c r="M286" s="80" t="s">
        <v>432</v>
      </c>
      <c r="N286" s="84" t="s">
        <v>363</v>
      </c>
      <c r="O286" s="85">
        <v>1.0960000000000001</v>
      </c>
      <c r="P286" s="85" t="s">
        <v>315</v>
      </c>
    </row>
    <row r="287" spans="1:16" x14ac:dyDescent="0.25">
      <c r="A287" s="82">
        <v>10</v>
      </c>
      <c r="B287" s="83">
        <v>46038</v>
      </c>
      <c r="C287" s="80" t="s">
        <v>428</v>
      </c>
      <c r="D287" s="84" t="s">
        <v>134</v>
      </c>
      <c r="E287" s="85">
        <v>1.1180000000000001</v>
      </c>
      <c r="F287" s="85" t="s">
        <v>315</v>
      </c>
      <c r="K287" s="82">
        <v>10</v>
      </c>
      <c r="L287" s="83">
        <v>46038</v>
      </c>
      <c r="M287" s="80" t="s">
        <v>432</v>
      </c>
      <c r="N287" s="84" t="s">
        <v>134</v>
      </c>
      <c r="O287" s="85">
        <v>4.4279999999999999</v>
      </c>
      <c r="P287" s="85" t="s">
        <v>315</v>
      </c>
    </row>
    <row r="288" spans="1:16" x14ac:dyDescent="0.25">
      <c r="A288" s="82">
        <v>10</v>
      </c>
      <c r="B288" s="83">
        <v>46038</v>
      </c>
      <c r="C288" s="80" t="s">
        <v>428</v>
      </c>
      <c r="D288" s="84" t="s">
        <v>138</v>
      </c>
      <c r="E288" s="85">
        <v>8.6</v>
      </c>
      <c r="F288" s="85" t="s">
        <v>315</v>
      </c>
      <c r="K288" s="82">
        <v>10</v>
      </c>
      <c r="L288" s="83">
        <v>46038</v>
      </c>
      <c r="M288" s="80" t="s">
        <v>432</v>
      </c>
      <c r="N288" s="84" t="s">
        <v>138</v>
      </c>
      <c r="O288" s="85">
        <v>12</v>
      </c>
      <c r="P288" s="85" t="s">
        <v>315</v>
      </c>
    </row>
    <row r="289" spans="1:16" x14ac:dyDescent="0.25">
      <c r="A289" s="82">
        <v>10</v>
      </c>
      <c r="B289" s="83">
        <v>46038</v>
      </c>
      <c r="C289" s="80" t="s">
        <v>428</v>
      </c>
      <c r="D289" s="84" t="s">
        <v>364</v>
      </c>
      <c r="E289" s="85">
        <v>324</v>
      </c>
      <c r="F289" s="85" t="s">
        <v>315</v>
      </c>
      <c r="K289" s="82">
        <v>10</v>
      </c>
      <c r="L289" s="83">
        <v>46038</v>
      </c>
      <c r="M289" s="80" t="s">
        <v>432</v>
      </c>
      <c r="N289" s="84" t="s">
        <v>364</v>
      </c>
      <c r="O289" s="85">
        <v>194</v>
      </c>
      <c r="P289" s="85" t="s">
        <v>315</v>
      </c>
    </row>
    <row r="290" spans="1:16" x14ac:dyDescent="0.25">
      <c r="A290" s="82">
        <v>10</v>
      </c>
      <c r="B290" s="83">
        <v>46038</v>
      </c>
      <c r="C290" s="80" t="s">
        <v>428</v>
      </c>
      <c r="D290" s="84" t="s">
        <v>126</v>
      </c>
      <c r="E290" s="85">
        <v>233</v>
      </c>
      <c r="F290" s="85" t="s">
        <v>315</v>
      </c>
      <c r="K290" s="82">
        <v>10</v>
      </c>
      <c r="L290" s="83">
        <v>46038</v>
      </c>
      <c r="M290" s="80" t="s">
        <v>432</v>
      </c>
      <c r="N290" s="84" t="s">
        <v>126</v>
      </c>
      <c r="O290" s="85">
        <v>84</v>
      </c>
      <c r="P290" s="85" t="s">
        <v>315</v>
      </c>
    </row>
    <row r="291" spans="1:16" x14ac:dyDescent="0.25">
      <c r="A291" s="82">
        <v>10</v>
      </c>
      <c r="B291" s="83">
        <v>46038</v>
      </c>
      <c r="C291" s="80" t="s">
        <v>428</v>
      </c>
      <c r="D291" s="84" t="s">
        <v>127</v>
      </c>
      <c r="E291" s="85">
        <v>78</v>
      </c>
      <c r="F291" s="85" t="s">
        <v>315</v>
      </c>
      <c r="K291" s="82">
        <v>10</v>
      </c>
      <c r="L291" s="83">
        <v>46038</v>
      </c>
      <c r="M291" s="80" t="s">
        <v>432</v>
      </c>
      <c r="N291" s="84" t="s">
        <v>127</v>
      </c>
      <c r="O291" s="85">
        <v>26</v>
      </c>
      <c r="P291" s="85" t="s">
        <v>315</v>
      </c>
    </row>
    <row r="292" spans="1:16" x14ac:dyDescent="0.25">
      <c r="A292" s="82">
        <v>10</v>
      </c>
      <c r="B292" s="83">
        <v>46038</v>
      </c>
      <c r="C292" s="80" t="s">
        <v>428</v>
      </c>
      <c r="D292" s="84" t="s">
        <v>124</v>
      </c>
      <c r="E292" s="85">
        <v>2.58</v>
      </c>
      <c r="F292" s="85" t="s">
        <v>315</v>
      </c>
      <c r="K292" s="82">
        <v>10</v>
      </c>
      <c r="L292" s="83">
        <v>46038</v>
      </c>
      <c r="M292" s="80" t="s">
        <v>432</v>
      </c>
      <c r="N292" s="84" t="s">
        <v>124</v>
      </c>
      <c r="O292" s="85">
        <v>6.09</v>
      </c>
      <c r="P292" s="85" t="s">
        <v>315</v>
      </c>
    </row>
    <row r="293" spans="1:16" x14ac:dyDescent="0.25">
      <c r="A293" s="82">
        <v>10</v>
      </c>
      <c r="B293" s="83">
        <v>46038</v>
      </c>
      <c r="C293" s="80" t="s">
        <v>428</v>
      </c>
      <c r="D293" s="84" t="s">
        <v>366</v>
      </c>
      <c r="E293" s="85">
        <v>229</v>
      </c>
      <c r="F293" s="85" t="s">
        <v>315</v>
      </c>
      <c r="K293" s="82">
        <v>10</v>
      </c>
      <c r="L293" s="83">
        <v>46038</v>
      </c>
      <c r="M293" s="80" t="s">
        <v>432</v>
      </c>
      <c r="N293" s="84" t="s">
        <v>366</v>
      </c>
      <c r="O293" s="85">
        <v>68</v>
      </c>
      <c r="P293" s="85" t="s">
        <v>315</v>
      </c>
    </row>
    <row r="294" spans="1:16" x14ac:dyDescent="0.25">
      <c r="A294" s="82">
        <v>10</v>
      </c>
      <c r="B294" s="83">
        <v>46038</v>
      </c>
      <c r="C294" s="80" t="s">
        <v>428</v>
      </c>
      <c r="D294" s="84" t="s">
        <v>139</v>
      </c>
      <c r="E294" s="85">
        <v>3.58</v>
      </c>
      <c r="F294" s="85" t="s">
        <v>315</v>
      </c>
      <c r="K294" s="82">
        <v>10</v>
      </c>
      <c r="L294" s="83">
        <v>46038</v>
      </c>
      <c r="M294" s="80" t="s">
        <v>432</v>
      </c>
      <c r="N294" s="84" t="s">
        <v>139</v>
      </c>
      <c r="O294" s="85">
        <v>7.33</v>
      </c>
      <c r="P294" s="85" t="s">
        <v>315</v>
      </c>
    </row>
    <row r="295" spans="1:16" x14ac:dyDescent="0.25">
      <c r="A295" s="82">
        <v>10</v>
      </c>
      <c r="B295" s="83">
        <v>46038</v>
      </c>
      <c r="C295" s="80" t="s">
        <v>428</v>
      </c>
      <c r="D295" s="84" t="s">
        <v>118</v>
      </c>
      <c r="E295" s="85">
        <v>87</v>
      </c>
      <c r="F295" s="85" t="s">
        <v>315</v>
      </c>
      <c r="K295" s="82">
        <v>10</v>
      </c>
      <c r="L295" s="83">
        <v>46038</v>
      </c>
      <c r="M295" s="80" t="s">
        <v>432</v>
      </c>
      <c r="N295" s="84" t="s">
        <v>118</v>
      </c>
      <c r="O295" s="85">
        <v>276</v>
      </c>
      <c r="P295" s="85" t="s">
        <v>315</v>
      </c>
    </row>
    <row r="296" spans="1:16" x14ac:dyDescent="0.25">
      <c r="A296" s="82">
        <v>10</v>
      </c>
      <c r="B296" s="83">
        <v>46038</v>
      </c>
      <c r="C296" s="80" t="s">
        <v>428</v>
      </c>
      <c r="D296" s="84" t="s">
        <v>367</v>
      </c>
      <c r="E296" s="85">
        <v>5.24</v>
      </c>
      <c r="F296" s="85" t="s">
        <v>315</v>
      </c>
      <c r="K296" s="82">
        <v>10</v>
      </c>
      <c r="L296" s="83">
        <v>46038</v>
      </c>
      <c r="M296" s="80" t="s">
        <v>432</v>
      </c>
      <c r="N296" s="84" t="s">
        <v>367</v>
      </c>
      <c r="O296" s="85">
        <v>9.7799999999999994</v>
      </c>
      <c r="P296" s="85" t="s">
        <v>315</v>
      </c>
    </row>
    <row r="297" spans="1:16" x14ac:dyDescent="0.25">
      <c r="A297" s="82">
        <v>10</v>
      </c>
      <c r="B297" s="83">
        <v>46038</v>
      </c>
      <c r="C297" s="80" t="s">
        <v>428</v>
      </c>
      <c r="D297" s="84" t="s">
        <v>369</v>
      </c>
      <c r="E297" s="85">
        <v>2.1</v>
      </c>
      <c r="F297" s="85" t="s">
        <v>315</v>
      </c>
      <c r="K297" s="82">
        <v>10</v>
      </c>
      <c r="L297" s="83">
        <v>46038</v>
      </c>
      <c r="M297" s="80" t="s">
        <v>432</v>
      </c>
      <c r="N297" s="84" t="s">
        <v>369</v>
      </c>
      <c r="O297" s="85">
        <v>4.5</v>
      </c>
      <c r="P297" s="85" t="s">
        <v>315</v>
      </c>
    </row>
    <row r="298" spans="1:16" x14ac:dyDescent="0.25">
      <c r="A298" s="82">
        <v>10</v>
      </c>
      <c r="B298" s="83">
        <v>46038</v>
      </c>
      <c r="C298" s="80" t="s">
        <v>428</v>
      </c>
      <c r="D298" s="84" t="s">
        <v>135</v>
      </c>
      <c r="E298" s="85">
        <v>6.9</v>
      </c>
      <c r="F298" s="85" t="s">
        <v>315</v>
      </c>
      <c r="K298" s="82">
        <v>10</v>
      </c>
      <c r="L298" s="83">
        <v>46038</v>
      </c>
      <c r="M298" s="80" t="s">
        <v>432</v>
      </c>
      <c r="N298" s="84" t="s">
        <v>135</v>
      </c>
      <c r="O298" s="85">
        <v>4.5</v>
      </c>
      <c r="P298" s="85" t="s">
        <v>315</v>
      </c>
    </row>
    <row r="299" spans="1:16" x14ac:dyDescent="0.25">
      <c r="A299" s="82">
        <v>10</v>
      </c>
      <c r="B299" s="83">
        <v>46038</v>
      </c>
      <c r="C299" s="80" t="s">
        <v>428</v>
      </c>
      <c r="D299" s="84" t="s">
        <v>128</v>
      </c>
      <c r="E299" s="85">
        <v>160</v>
      </c>
      <c r="F299" s="85" t="s">
        <v>315</v>
      </c>
      <c r="K299" s="82">
        <v>10</v>
      </c>
      <c r="L299" s="83">
        <v>46038</v>
      </c>
      <c r="M299" s="80" t="s">
        <v>432</v>
      </c>
      <c r="N299" s="84" t="s">
        <v>128</v>
      </c>
      <c r="O299" s="85">
        <v>80</v>
      </c>
      <c r="P299" s="85" t="s">
        <v>315</v>
      </c>
    </row>
    <row r="300" spans="1:16" x14ac:dyDescent="0.25">
      <c r="A300" s="82">
        <v>10</v>
      </c>
      <c r="B300" s="83">
        <v>46038</v>
      </c>
      <c r="C300" s="80" t="s">
        <v>428</v>
      </c>
      <c r="D300" s="84" t="s">
        <v>122</v>
      </c>
      <c r="E300" s="85">
        <v>34</v>
      </c>
      <c r="F300" s="85" t="s">
        <v>315</v>
      </c>
      <c r="K300" s="82">
        <v>10</v>
      </c>
      <c r="L300" s="83">
        <v>46038</v>
      </c>
      <c r="M300" s="80" t="s">
        <v>432</v>
      </c>
      <c r="N300" s="84" t="s">
        <v>122</v>
      </c>
      <c r="O300" s="85">
        <v>98</v>
      </c>
      <c r="P300" s="85" t="s">
        <v>315</v>
      </c>
    </row>
    <row r="301" spans="1:16" x14ac:dyDescent="0.25">
      <c r="A301" s="82">
        <v>10</v>
      </c>
      <c r="B301" s="83">
        <v>46038</v>
      </c>
      <c r="C301" s="80" t="s">
        <v>428</v>
      </c>
      <c r="D301" s="84" t="s">
        <v>144</v>
      </c>
      <c r="E301" s="85">
        <v>74</v>
      </c>
      <c r="F301" s="85" t="s">
        <v>315</v>
      </c>
      <c r="K301" s="82">
        <v>10</v>
      </c>
      <c r="L301" s="83">
        <v>46038</v>
      </c>
      <c r="M301" s="80" t="s">
        <v>432</v>
      </c>
      <c r="N301" s="84" t="s">
        <v>144</v>
      </c>
      <c r="O301" s="85">
        <v>481</v>
      </c>
      <c r="P301" s="85" t="s">
        <v>315</v>
      </c>
    </row>
    <row r="302" spans="1:16" x14ac:dyDescent="0.25">
      <c r="A302" s="82">
        <v>10</v>
      </c>
      <c r="B302" s="83">
        <v>46038</v>
      </c>
      <c r="C302" s="80" t="s">
        <v>428</v>
      </c>
      <c r="D302" s="84" t="s">
        <v>370</v>
      </c>
      <c r="E302" s="85">
        <v>141</v>
      </c>
      <c r="F302" s="85" t="s">
        <v>315</v>
      </c>
      <c r="K302" s="82">
        <v>10</v>
      </c>
      <c r="L302" s="83">
        <v>46038</v>
      </c>
      <c r="M302" s="80" t="s">
        <v>432</v>
      </c>
      <c r="N302" s="84" t="s">
        <v>370</v>
      </c>
      <c r="O302" s="85">
        <v>430</v>
      </c>
      <c r="P302" s="85" t="s">
        <v>315</v>
      </c>
    </row>
    <row r="303" spans="1:16" x14ac:dyDescent="0.25">
      <c r="A303" s="82">
        <v>10</v>
      </c>
      <c r="B303" s="83">
        <v>46038</v>
      </c>
      <c r="C303" s="80" t="s">
        <v>428</v>
      </c>
      <c r="D303" s="84" t="s">
        <v>132</v>
      </c>
      <c r="E303" s="85">
        <v>111</v>
      </c>
      <c r="F303" s="85" t="s">
        <v>315</v>
      </c>
      <c r="K303" s="82">
        <v>10</v>
      </c>
      <c r="L303" s="83">
        <v>46038</v>
      </c>
      <c r="M303" s="80" t="s">
        <v>432</v>
      </c>
      <c r="N303" s="84" t="s">
        <v>132</v>
      </c>
      <c r="O303" s="85">
        <v>410</v>
      </c>
      <c r="P303" s="85" t="s">
        <v>315</v>
      </c>
    </row>
    <row r="304" spans="1:16" x14ac:dyDescent="0.25">
      <c r="A304" s="82">
        <v>10</v>
      </c>
      <c r="B304" s="83">
        <v>46038</v>
      </c>
      <c r="C304" s="80" t="s">
        <v>428</v>
      </c>
      <c r="D304" s="84" t="s">
        <v>133</v>
      </c>
      <c r="E304" s="85">
        <v>79</v>
      </c>
      <c r="F304" s="85" t="s">
        <v>315</v>
      </c>
      <c r="K304" s="82">
        <v>10</v>
      </c>
      <c r="L304" s="83">
        <v>46038</v>
      </c>
      <c r="M304" s="80" t="s">
        <v>432</v>
      </c>
      <c r="N304" s="84" t="s">
        <v>133</v>
      </c>
      <c r="O304" s="85">
        <v>151</v>
      </c>
      <c r="P304" s="85" t="s">
        <v>315</v>
      </c>
    </row>
    <row r="305" spans="1:16" x14ac:dyDescent="0.25">
      <c r="A305" s="82">
        <v>10</v>
      </c>
      <c r="B305" s="83">
        <v>46038</v>
      </c>
      <c r="C305" s="80" t="s">
        <v>428</v>
      </c>
      <c r="D305" s="84" t="s">
        <v>371</v>
      </c>
      <c r="E305" s="85">
        <v>160</v>
      </c>
      <c r="F305" s="85" t="s">
        <v>315</v>
      </c>
      <c r="K305" s="82">
        <v>10</v>
      </c>
      <c r="L305" s="83">
        <v>46038</v>
      </c>
      <c r="M305" s="80" t="s">
        <v>432</v>
      </c>
      <c r="N305" s="84" t="s">
        <v>371</v>
      </c>
      <c r="O305" s="85">
        <v>383</v>
      </c>
      <c r="P305" s="85" t="s">
        <v>315</v>
      </c>
    </row>
    <row r="306" spans="1:16" x14ac:dyDescent="0.25">
      <c r="A306" s="82">
        <v>10</v>
      </c>
      <c r="B306" s="83">
        <v>46038</v>
      </c>
      <c r="C306" s="80" t="s">
        <v>428</v>
      </c>
      <c r="D306" s="84" t="s">
        <v>372</v>
      </c>
      <c r="E306" s="85">
        <v>60</v>
      </c>
      <c r="F306" s="85" t="s">
        <v>315</v>
      </c>
      <c r="K306" s="82">
        <v>10</v>
      </c>
      <c r="L306" s="83">
        <v>46038</v>
      </c>
      <c r="M306" s="80" t="s">
        <v>432</v>
      </c>
      <c r="N306" s="84" t="s">
        <v>372</v>
      </c>
      <c r="O306" s="85">
        <v>85</v>
      </c>
      <c r="P306" s="85" t="s">
        <v>315</v>
      </c>
    </row>
    <row r="307" spans="1:16" x14ac:dyDescent="0.25">
      <c r="A307" s="82">
        <v>10</v>
      </c>
      <c r="B307" s="83">
        <v>46038</v>
      </c>
      <c r="C307" s="80" t="s">
        <v>428</v>
      </c>
      <c r="D307" s="84" t="s">
        <v>129</v>
      </c>
      <c r="E307" s="85">
        <v>48</v>
      </c>
      <c r="F307" s="85" t="s">
        <v>315</v>
      </c>
      <c r="K307" s="82">
        <v>10</v>
      </c>
      <c r="L307" s="83">
        <v>46038</v>
      </c>
      <c r="M307" s="80" t="s">
        <v>432</v>
      </c>
      <c r="N307" s="84" t="s">
        <v>129</v>
      </c>
      <c r="O307" s="85">
        <v>220</v>
      </c>
      <c r="P307" s="85" t="s">
        <v>315</v>
      </c>
    </row>
    <row r="308" spans="1:16" x14ac:dyDescent="0.25">
      <c r="A308" s="82">
        <v>10</v>
      </c>
      <c r="B308" s="83">
        <v>46038</v>
      </c>
      <c r="C308" s="80" t="s">
        <v>428</v>
      </c>
      <c r="D308" s="84" t="s">
        <v>131</v>
      </c>
      <c r="E308" s="85">
        <v>31</v>
      </c>
      <c r="F308" s="85" t="s">
        <v>315</v>
      </c>
      <c r="K308" s="82">
        <v>10</v>
      </c>
      <c r="L308" s="83">
        <v>46038</v>
      </c>
      <c r="M308" s="80" t="s">
        <v>432</v>
      </c>
      <c r="N308" s="84" t="s">
        <v>131</v>
      </c>
      <c r="O308" s="85">
        <v>107</v>
      </c>
      <c r="P308" s="85" t="s">
        <v>315</v>
      </c>
    </row>
    <row r="309" spans="1:16" x14ac:dyDescent="0.25">
      <c r="A309" s="82">
        <v>10</v>
      </c>
      <c r="B309" s="83">
        <v>46038</v>
      </c>
      <c r="C309" s="80" t="s">
        <v>428</v>
      </c>
      <c r="D309" s="84" t="s">
        <v>373</v>
      </c>
      <c r="E309" s="85">
        <v>1</v>
      </c>
      <c r="F309" s="85" t="s">
        <v>315</v>
      </c>
      <c r="K309" s="82">
        <v>10</v>
      </c>
      <c r="L309" s="83">
        <v>46038</v>
      </c>
      <c r="M309" s="80" t="s">
        <v>432</v>
      </c>
      <c r="N309" s="84" t="s">
        <v>373</v>
      </c>
      <c r="O309" s="85">
        <v>3.64</v>
      </c>
      <c r="P309" s="85" t="s">
        <v>315</v>
      </c>
    </row>
    <row r="310" spans="1:16" x14ac:dyDescent="0.25">
      <c r="A310" s="82">
        <v>10</v>
      </c>
      <c r="B310" s="83">
        <v>46038</v>
      </c>
      <c r="C310" s="80" t="s">
        <v>428</v>
      </c>
      <c r="D310" s="84" t="s">
        <v>375</v>
      </c>
      <c r="E310" s="85">
        <v>33.700000000000003</v>
      </c>
      <c r="F310" s="85" t="s">
        <v>315</v>
      </c>
      <c r="K310" s="82">
        <v>10</v>
      </c>
      <c r="L310" s="83">
        <v>46038</v>
      </c>
      <c r="M310" s="80" t="s">
        <v>432</v>
      </c>
      <c r="N310" s="84" t="s">
        <v>375</v>
      </c>
      <c r="O310" s="85">
        <v>17.2</v>
      </c>
      <c r="P310" s="85" t="s">
        <v>315</v>
      </c>
    </row>
    <row r="311" spans="1:16" x14ac:dyDescent="0.25">
      <c r="A311" s="82">
        <v>10</v>
      </c>
      <c r="B311" s="83">
        <v>46038</v>
      </c>
      <c r="C311" s="80" t="s">
        <v>428</v>
      </c>
      <c r="D311" s="84" t="s">
        <v>140</v>
      </c>
      <c r="E311" s="85">
        <v>140</v>
      </c>
      <c r="F311" s="85" t="s">
        <v>315</v>
      </c>
      <c r="K311" s="82">
        <v>10</v>
      </c>
      <c r="L311" s="83">
        <v>46038</v>
      </c>
      <c r="M311" s="80" t="s">
        <v>432</v>
      </c>
      <c r="N311" s="84" t="s">
        <v>140</v>
      </c>
      <c r="O311" s="85">
        <v>122</v>
      </c>
      <c r="P311" s="85" t="s">
        <v>315</v>
      </c>
    </row>
    <row r="312" spans="1:16" x14ac:dyDescent="0.25">
      <c r="A312" s="82">
        <v>10</v>
      </c>
      <c r="B312" s="83">
        <v>46038</v>
      </c>
      <c r="C312" s="80" t="s">
        <v>428</v>
      </c>
      <c r="D312" s="84" t="s">
        <v>142</v>
      </c>
      <c r="E312" s="85">
        <v>3.8</v>
      </c>
      <c r="F312" s="85" t="s">
        <v>315</v>
      </c>
      <c r="K312" s="82">
        <v>10</v>
      </c>
      <c r="L312" s="83">
        <v>46038</v>
      </c>
      <c r="M312" s="80" t="s">
        <v>432</v>
      </c>
      <c r="N312" s="84" t="s">
        <v>142</v>
      </c>
      <c r="O312" s="85">
        <v>6.2</v>
      </c>
      <c r="P312" s="85" t="s">
        <v>315</v>
      </c>
    </row>
    <row r="313" spans="1:16" x14ac:dyDescent="0.25">
      <c r="A313" s="82">
        <v>10</v>
      </c>
      <c r="B313" s="83">
        <v>46038</v>
      </c>
      <c r="C313" s="80" t="s">
        <v>428</v>
      </c>
      <c r="D313" s="84" t="s">
        <v>143</v>
      </c>
      <c r="E313" s="85">
        <v>120</v>
      </c>
      <c r="F313" s="85" t="s">
        <v>315</v>
      </c>
      <c r="K313" s="82">
        <v>10</v>
      </c>
      <c r="L313" s="83">
        <v>46038</v>
      </c>
      <c r="M313" s="80" t="s">
        <v>432</v>
      </c>
      <c r="N313" s="84" t="s">
        <v>143</v>
      </c>
      <c r="O313" s="85">
        <v>94</v>
      </c>
      <c r="P313" s="85" t="s">
        <v>315</v>
      </c>
    </row>
    <row r="314" spans="1:16" x14ac:dyDescent="0.25">
      <c r="A314" s="82">
        <v>11</v>
      </c>
      <c r="B314" s="83">
        <v>46043</v>
      </c>
      <c r="C314" s="80" t="s">
        <v>428</v>
      </c>
      <c r="D314" s="84" t="s">
        <v>361</v>
      </c>
      <c r="E314" s="85">
        <v>4.6399999999999997</v>
      </c>
      <c r="F314" s="85" t="s">
        <v>315</v>
      </c>
      <c r="K314" s="82">
        <v>11</v>
      </c>
      <c r="L314" s="83">
        <v>46043</v>
      </c>
      <c r="M314" s="80" t="s">
        <v>432</v>
      </c>
      <c r="N314" s="84" t="s">
        <v>361</v>
      </c>
      <c r="O314" s="85">
        <v>1.26</v>
      </c>
      <c r="P314" s="85" t="s">
        <v>315</v>
      </c>
    </row>
    <row r="315" spans="1:16" x14ac:dyDescent="0.25">
      <c r="A315" s="82">
        <v>11</v>
      </c>
      <c r="B315" s="83">
        <v>46043</v>
      </c>
      <c r="C315" s="80" t="s">
        <v>428</v>
      </c>
      <c r="D315" s="84" t="s">
        <v>125</v>
      </c>
      <c r="E315" s="85">
        <v>4.5999999999999996</v>
      </c>
      <c r="F315" s="85" t="s">
        <v>315</v>
      </c>
      <c r="K315" s="82">
        <v>11</v>
      </c>
      <c r="L315" s="83">
        <v>46043</v>
      </c>
      <c r="M315" s="80" t="s">
        <v>432</v>
      </c>
      <c r="N315" s="84" t="s">
        <v>125</v>
      </c>
      <c r="O315" s="85">
        <v>9.6</v>
      </c>
      <c r="P315" s="85" t="s">
        <v>315</v>
      </c>
    </row>
    <row r="316" spans="1:16" x14ac:dyDescent="0.25">
      <c r="A316" s="82">
        <v>11</v>
      </c>
      <c r="B316" s="83">
        <v>46043</v>
      </c>
      <c r="C316" s="80" t="s">
        <v>428</v>
      </c>
      <c r="D316" s="84" t="s">
        <v>137</v>
      </c>
      <c r="E316" s="85">
        <v>4.0430000000000001</v>
      </c>
      <c r="F316" s="85" t="s">
        <v>315</v>
      </c>
      <c r="K316" s="82">
        <v>11</v>
      </c>
      <c r="L316" s="83">
        <v>46043</v>
      </c>
      <c r="M316" s="80" t="s">
        <v>432</v>
      </c>
      <c r="N316" s="84" t="s">
        <v>137</v>
      </c>
      <c r="O316" s="85">
        <v>2.5219999999999998</v>
      </c>
      <c r="P316" s="85" t="s">
        <v>315</v>
      </c>
    </row>
    <row r="317" spans="1:16" x14ac:dyDescent="0.25">
      <c r="A317" s="82">
        <v>11</v>
      </c>
      <c r="B317" s="83">
        <v>46043</v>
      </c>
      <c r="C317" s="80" t="s">
        <v>428</v>
      </c>
      <c r="D317" s="84" t="s">
        <v>363</v>
      </c>
      <c r="E317" s="85">
        <v>0.27500000000000002</v>
      </c>
      <c r="F317" s="85" t="s">
        <v>315</v>
      </c>
      <c r="K317" s="82">
        <v>11</v>
      </c>
      <c r="L317" s="83">
        <v>46043</v>
      </c>
      <c r="M317" s="80" t="s">
        <v>432</v>
      </c>
      <c r="N317" s="84" t="s">
        <v>363</v>
      </c>
      <c r="O317" s="85">
        <v>1.0549999999999999</v>
      </c>
      <c r="P317" s="85" t="s">
        <v>315</v>
      </c>
    </row>
    <row r="318" spans="1:16" x14ac:dyDescent="0.25">
      <c r="A318" s="82">
        <v>11</v>
      </c>
      <c r="B318" s="83">
        <v>46043</v>
      </c>
      <c r="C318" s="80" t="s">
        <v>428</v>
      </c>
      <c r="D318" s="84" t="s">
        <v>134</v>
      </c>
      <c r="E318" s="85">
        <v>1.169</v>
      </c>
      <c r="F318" s="85" t="s">
        <v>315</v>
      </c>
      <c r="K318" s="82">
        <v>11</v>
      </c>
      <c r="L318" s="83">
        <v>46043</v>
      </c>
      <c r="M318" s="80" t="s">
        <v>432</v>
      </c>
      <c r="N318" s="84" t="s">
        <v>134</v>
      </c>
      <c r="O318" s="85">
        <v>4.4130000000000003</v>
      </c>
      <c r="P318" s="85" t="s">
        <v>315</v>
      </c>
    </row>
    <row r="319" spans="1:16" x14ac:dyDescent="0.25">
      <c r="A319" s="82">
        <v>11</v>
      </c>
      <c r="B319" s="83">
        <v>46043</v>
      </c>
      <c r="C319" s="80" t="s">
        <v>428</v>
      </c>
      <c r="D319" s="84" t="s">
        <v>138</v>
      </c>
      <c r="E319" s="85">
        <v>8.6999999999999993</v>
      </c>
      <c r="F319" s="85" t="s">
        <v>315</v>
      </c>
      <c r="K319" s="82">
        <v>11</v>
      </c>
      <c r="L319" s="83">
        <v>46043</v>
      </c>
      <c r="M319" s="80" t="s">
        <v>432</v>
      </c>
      <c r="N319" s="84" t="s">
        <v>138</v>
      </c>
      <c r="O319" s="85">
        <v>12.2</v>
      </c>
      <c r="P319" s="85" t="s">
        <v>315</v>
      </c>
    </row>
    <row r="320" spans="1:16" x14ac:dyDescent="0.25">
      <c r="A320" s="82">
        <v>11</v>
      </c>
      <c r="B320" s="83">
        <v>46043</v>
      </c>
      <c r="C320" s="80" t="s">
        <v>428</v>
      </c>
      <c r="D320" s="84" t="s">
        <v>364</v>
      </c>
      <c r="E320" s="85">
        <v>330</v>
      </c>
      <c r="F320" s="85" t="s">
        <v>315</v>
      </c>
      <c r="K320" s="82">
        <v>11</v>
      </c>
      <c r="L320" s="83">
        <v>46043</v>
      </c>
      <c r="M320" s="80" t="s">
        <v>432</v>
      </c>
      <c r="N320" s="84" t="s">
        <v>364</v>
      </c>
      <c r="O320" s="85">
        <v>207</v>
      </c>
      <c r="P320" s="85" t="s">
        <v>315</v>
      </c>
    </row>
    <row r="321" spans="1:16" x14ac:dyDescent="0.25">
      <c r="A321" s="82">
        <v>11</v>
      </c>
      <c r="B321" s="83">
        <v>46043</v>
      </c>
      <c r="C321" s="80" t="s">
        <v>428</v>
      </c>
      <c r="D321" s="84" t="s">
        <v>126</v>
      </c>
      <c r="E321" s="85">
        <v>231</v>
      </c>
      <c r="F321" s="85" t="s">
        <v>315</v>
      </c>
      <c r="K321" s="82">
        <v>11</v>
      </c>
      <c r="L321" s="83">
        <v>46043</v>
      </c>
      <c r="M321" s="80" t="s">
        <v>432</v>
      </c>
      <c r="N321" s="84" t="s">
        <v>126</v>
      </c>
      <c r="O321" s="85">
        <v>81</v>
      </c>
      <c r="P321" s="85" t="s">
        <v>315</v>
      </c>
    </row>
    <row r="322" spans="1:16" x14ac:dyDescent="0.25">
      <c r="A322" s="82">
        <v>11</v>
      </c>
      <c r="B322" s="83">
        <v>46043</v>
      </c>
      <c r="C322" s="80" t="s">
        <v>428</v>
      </c>
      <c r="D322" s="84" t="s">
        <v>127</v>
      </c>
      <c r="E322" s="85">
        <v>77</v>
      </c>
      <c r="F322" s="85" t="s">
        <v>315</v>
      </c>
      <c r="K322" s="82">
        <v>11</v>
      </c>
      <c r="L322" s="83">
        <v>46043</v>
      </c>
      <c r="M322" s="80" t="s">
        <v>432</v>
      </c>
      <c r="N322" s="84" t="s">
        <v>127</v>
      </c>
      <c r="O322" s="85">
        <v>27</v>
      </c>
      <c r="P322" s="85" t="s">
        <v>315</v>
      </c>
    </row>
    <row r="323" spans="1:16" x14ac:dyDescent="0.25">
      <c r="A323" s="82">
        <v>11</v>
      </c>
      <c r="B323" s="83">
        <v>46043</v>
      </c>
      <c r="C323" s="80" t="s">
        <v>428</v>
      </c>
      <c r="D323" s="84" t="s">
        <v>124</v>
      </c>
      <c r="E323" s="85">
        <v>2.84</v>
      </c>
      <c r="F323" s="85" t="s">
        <v>315</v>
      </c>
      <c r="K323" s="82">
        <v>11</v>
      </c>
      <c r="L323" s="83">
        <v>46043</v>
      </c>
      <c r="M323" s="80" t="s">
        <v>432</v>
      </c>
      <c r="N323" s="84" t="s">
        <v>124</v>
      </c>
      <c r="O323" s="85">
        <v>6.41</v>
      </c>
      <c r="P323" s="85" t="s">
        <v>315</v>
      </c>
    </row>
    <row r="324" spans="1:16" x14ac:dyDescent="0.25">
      <c r="A324" s="82">
        <v>11</v>
      </c>
      <c r="B324" s="83">
        <v>46043</v>
      </c>
      <c r="C324" s="80" t="s">
        <v>428</v>
      </c>
      <c r="D324" s="84" t="s">
        <v>366</v>
      </c>
      <c r="E324" s="85">
        <v>235</v>
      </c>
      <c r="F324" s="85" t="s">
        <v>315</v>
      </c>
      <c r="K324" s="82">
        <v>11</v>
      </c>
      <c r="L324" s="83">
        <v>46043</v>
      </c>
      <c r="M324" s="80" t="s">
        <v>432</v>
      </c>
      <c r="N324" s="84" t="s">
        <v>366</v>
      </c>
      <c r="O324" s="85">
        <v>66</v>
      </c>
      <c r="P324" s="85" t="s">
        <v>315</v>
      </c>
    </row>
    <row r="325" spans="1:16" x14ac:dyDescent="0.25">
      <c r="A325" s="82">
        <v>11</v>
      </c>
      <c r="B325" s="83">
        <v>46043</v>
      </c>
      <c r="C325" s="80" t="s">
        <v>428</v>
      </c>
      <c r="D325" s="84" t="s">
        <v>139</v>
      </c>
      <c r="E325" s="85">
        <v>3.5</v>
      </c>
      <c r="F325" s="85" t="s">
        <v>315</v>
      </c>
      <c r="K325" s="82">
        <v>11</v>
      </c>
      <c r="L325" s="83">
        <v>46043</v>
      </c>
      <c r="M325" s="80" t="s">
        <v>432</v>
      </c>
      <c r="N325" s="84" t="s">
        <v>139</v>
      </c>
      <c r="O325" s="85">
        <v>7.2</v>
      </c>
      <c r="P325" s="85" t="s">
        <v>315</v>
      </c>
    </row>
    <row r="326" spans="1:16" x14ac:dyDescent="0.25">
      <c r="A326" s="82">
        <v>11</v>
      </c>
      <c r="B326" s="83">
        <v>46043</v>
      </c>
      <c r="C326" s="80" t="s">
        <v>428</v>
      </c>
      <c r="D326" s="84" t="s">
        <v>118</v>
      </c>
      <c r="E326" s="85">
        <v>89</v>
      </c>
      <c r="F326" s="85" t="s">
        <v>315</v>
      </c>
      <c r="K326" s="82">
        <v>11</v>
      </c>
      <c r="L326" s="83">
        <v>46043</v>
      </c>
      <c r="M326" s="80" t="s">
        <v>432</v>
      </c>
      <c r="N326" s="84" t="s">
        <v>118</v>
      </c>
      <c r="O326" s="85">
        <v>287</v>
      </c>
      <c r="P326" s="85" t="s">
        <v>315</v>
      </c>
    </row>
    <row r="327" spans="1:16" x14ac:dyDescent="0.25">
      <c r="A327" s="82">
        <v>11</v>
      </c>
      <c r="B327" s="83">
        <v>46043</v>
      </c>
      <c r="C327" s="80" t="s">
        <v>428</v>
      </c>
      <c r="D327" s="84" t="s">
        <v>367</v>
      </c>
      <c r="E327" s="85">
        <v>5.27</v>
      </c>
      <c r="F327" s="85" t="s">
        <v>315</v>
      </c>
      <c r="K327" s="82">
        <v>11</v>
      </c>
      <c r="L327" s="83">
        <v>46043</v>
      </c>
      <c r="M327" s="80" t="s">
        <v>432</v>
      </c>
      <c r="N327" s="84" t="s">
        <v>367</v>
      </c>
      <c r="O327" s="85">
        <v>9.98</v>
      </c>
      <c r="P327" s="85" t="s">
        <v>315</v>
      </c>
    </row>
    <row r="328" spans="1:16" x14ac:dyDescent="0.25">
      <c r="A328" s="82">
        <v>11</v>
      </c>
      <c r="B328" s="83">
        <v>46043</v>
      </c>
      <c r="C328" s="80" t="s">
        <v>428</v>
      </c>
      <c r="D328" s="84" t="s">
        <v>369</v>
      </c>
      <c r="E328" s="85">
        <v>2.09</v>
      </c>
      <c r="F328" s="85" t="s">
        <v>315</v>
      </c>
      <c r="K328" s="82">
        <v>11</v>
      </c>
      <c r="L328" s="83">
        <v>46043</v>
      </c>
      <c r="M328" s="80" t="s">
        <v>432</v>
      </c>
      <c r="N328" s="84" t="s">
        <v>369</v>
      </c>
      <c r="O328" s="85">
        <v>4.74</v>
      </c>
      <c r="P328" s="85" t="s">
        <v>315</v>
      </c>
    </row>
    <row r="329" spans="1:16" x14ac:dyDescent="0.25">
      <c r="A329" s="82">
        <v>11</v>
      </c>
      <c r="B329" s="83">
        <v>46043</v>
      </c>
      <c r="C329" s="80" t="s">
        <v>428</v>
      </c>
      <c r="D329" s="84" t="s">
        <v>135</v>
      </c>
      <c r="E329" s="85">
        <v>7.1</v>
      </c>
      <c r="F329" s="85" t="s">
        <v>315</v>
      </c>
      <c r="K329" s="82">
        <v>11</v>
      </c>
      <c r="L329" s="83">
        <v>46043</v>
      </c>
      <c r="M329" s="80" t="s">
        <v>432</v>
      </c>
      <c r="N329" s="84" t="s">
        <v>135</v>
      </c>
      <c r="O329" s="85">
        <v>4.5</v>
      </c>
      <c r="P329" s="85" t="s">
        <v>315</v>
      </c>
    </row>
    <row r="330" spans="1:16" x14ac:dyDescent="0.25">
      <c r="A330" s="82">
        <v>11</v>
      </c>
      <c r="B330" s="83">
        <v>46043</v>
      </c>
      <c r="C330" s="80" t="s">
        <v>428</v>
      </c>
      <c r="D330" s="84" t="s">
        <v>128</v>
      </c>
      <c r="E330" s="85">
        <v>161</v>
      </c>
      <c r="F330" s="85" t="s">
        <v>315</v>
      </c>
      <c r="K330" s="82">
        <v>11</v>
      </c>
      <c r="L330" s="83">
        <v>46043</v>
      </c>
      <c r="M330" s="80" t="s">
        <v>432</v>
      </c>
      <c r="N330" s="84" t="s">
        <v>128</v>
      </c>
      <c r="O330" s="85">
        <v>82</v>
      </c>
      <c r="P330" s="85" t="s">
        <v>315</v>
      </c>
    </row>
    <row r="331" spans="1:16" x14ac:dyDescent="0.25">
      <c r="A331" s="82">
        <v>11</v>
      </c>
      <c r="B331" s="83">
        <v>46043</v>
      </c>
      <c r="C331" s="80" t="s">
        <v>428</v>
      </c>
      <c r="D331" s="84" t="s">
        <v>122</v>
      </c>
      <c r="E331" s="85">
        <v>36</v>
      </c>
      <c r="F331" s="85" t="s">
        <v>315</v>
      </c>
      <c r="K331" s="82">
        <v>11</v>
      </c>
      <c r="L331" s="83">
        <v>46043</v>
      </c>
      <c r="M331" s="80" t="s">
        <v>432</v>
      </c>
      <c r="N331" s="84" t="s">
        <v>122</v>
      </c>
      <c r="O331" s="85">
        <v>96</v>
      </c>
      <c r="P331" s="85" t="s">
        <v>315</v>
      </c>
    </row>
    <row r="332" spans="1:16" x14ac:dyDescent="0.25">
      <c r="A332" s="82">
        <v>11</v>
      </c>
      <c r="B332" s="83">
        <v>46043</v>
      </c>
      <c r="C332" s="80" t="s">
        <v>428</v>
      </c>
      <c r="D332" s="84" t="s">
        <v>144</v>
      </c>
      <c r="E332" s="85">
        <v>75</v>
      </c>
      <c r="F332" s="85" t="s">
        <v>315</v>
      </c>
      <c r="K332" s="82">
        <v>11</v>
      </c>
      <c r="L332" s="83">
        <v>46043</v>
      </c>
      <c r="M332" s="80" t="s">
        <v>432</v>
      </c>
      <c r="N332" s="84" t="s">
        <v>144</v>
      </c>
      <c r="O332" s="85">
        <v>484</v>
      </c>
      <c r="P332" s="85" t="s">
        <v>315</v>
      </c>
    </row>
    <row r="333" spans="1:16" x14ac:dyDescent="0.25">
      <c r="A333" s="82">
        <v>11</v>
      </c>
      <c r="B333" s="83">
        <v>46043</v>
      </c>
      <c r="C333" s="80" t="s">
        <v>428</v>
      </c>
      <c r="D333" s="84" t="s">
        <v>370</v>
      </c>
      <c r="E333" s="85">
        <v>140</v>
      </c>
      <c r="F333" s="85" t="s">
        <v>315</v>
      </c>
      <c r="K333" s="82">
        <v>11</v>
      </c>
      <c r="L333" s="83">
        <v>46043</v>
      </c>
      <c r="M333" s="80" t="s">
        <v>432</v>
      </c>
      <c r="N333" s="84" t="s">
        <v>370</v>
      </c>
      <c r="O333" s="85">
        <v>432</v>
      </c>
      <c r="P333" s="85" t="s">
        <v>315</v>
      </c>
    </row>
    <row r="334" spans="1:16" x14ac:dyDescent="0.25">
      <c r="A334" s="82">
        <v>11</v>
      </c>
      <c r="B334" s="83">
        <v>46043</v>
      </c>
      <c r="C334" s="80" t="s">
        <v>428</v>
      </c>
      <c r="D334" s="84" t="s">
        <v>132</v>
      </c>
      <c r="E334" s="85">
        <v>125</v>
      </c>
      <c r="F334" s="85" t="s">
        <v>315</v>
      </c>
      <c r="K334" s="82">
        <v>11</v>
      </c>
      <c r="L334" s="83">
        <v>46043</v>
      </c>
      <c r="M334" s="80" t="s">
        <v>432</v>
      </c>
      <c r="N334" s="84" t="s">
        <v>132</v>
      </c>
      <c r="O334" s="85">
        <v>433</v>
      </c>
      <c r="P334" s="85" t="s">
        <v>315</v>
      </c>
    </row>
    <row r="335" spans="1:16" x14ac:dyDescent="0.25">
      <c r="A335" s="82">
        <v>11</v>
      </c>
      <c r="B335" s="83">
        <v>46043</v>
      </c>
      <c r="C335" s="80" t="s">
        <v>428</v>
      </c>
      <c r="D335" s="84" t="s">
        <v>133</v>
      </c>
      <c r="E335" s="85">
        <v>80</v>
      </c>
      <c r="F335" s="85" t="s">
        <v>315</v>
      </c>
      <c r="K335" s="82">
        <v>11</v>
      </c>
      <c r="L335" s="83">
        <v>46043</v>
      </c>
      <c r="M335" s="80" t="s">
        <v>432</v>
      </c>
      <c r="N335" s="84" t="s">
        <v>133</v>
      </c>
      <c r="O335" s="85">
        <v>152</v>
      </c>
      <c r="P335" s="85" t="s">
        <v>315</v>
      </c>
    </row>
    <row r="336" spans="1:16" x14ac:dyDescent="0.25">
      <c r="A336" s="82">
        <v>11</v>
      </c>
      <c r="B336" s="83">
        <v>46043</v>
      </c>
      <c r="C336" s="80" t="s">
        <v>428</v>
      </c>
      <c r="D336" s="84" t="s">
        <v>371</v>
      </c>
      <c r="E336" s="85">
        <v>167</v>
      </c>
      <c r="F336" s="85" t="s">
        <v>315</v>
      </c>
      <c r="K336" s="82">
        <v>11</v>
      </c>
      <c r="L336" s="83">
        <v>46043</v>
      </c>
      <c r="M336" s="80" t="s">
        <v>432</v>
      </c>
      <c r="N336" s="84" t="s">
        <v>371</v>
      </c>
      <c r="O336" s="85">
        <v>383</v>
      </c>
      <c r="P336" s="85" t="s">
        <v>315</v>
      </c>
    </row>
    <row r="337" spans="1:16" x14ac:dyDescent="0.25">
      <c r="A337" s="82">
        <v>11</v>
      </c>
      <c r="B337" s="83">
        <v>46043</v>
      </c>
      <c r="C337" s="80" t="s">
        <v>428</v>
      </c>
      <c r="D337" s="84" t="s">
        <v>372</v>
      </c>
      <c r="E337" s="85">
        <v>58</v>
      </c>
      <c r="F337" s="85" t="s">
        <v>315</v>
      </c>
      <c r="K337" s="82">
        <v>11</v>
      </c>
      <c r="L337" s="83">
        <v>46043</v>
      </c>
      <c r="M337" s="80" t="s">
        <v>432</v>
      </c>
      <c r="N337" s="84" t="s">
        <v>372</v>
      </c>
      <c r="O337" s="85">
        <v>83</v>
      </c>
      <c r="P337" s="85" t="s">
        <v>315</v>
      </c>
    </row>
    <row r="338" spans="1:16" x14ac:dyDescent="0.25">
      <c r="A338" s="82">
        <v>11</v>
      </c>
      <c r="B338" s="83">
        <v>46043</v>
      </c>
      <c r="C338" s="80" t="s">
        <v>428</v>
      </c>
      <c r="D338" s="84" t="s">
        <v>129</v>
      </c>
      <c r="E338" s="85">
        <v>48</v>
      </c>
      <c r="F338" s="85" t="s">
        <v>315</v>
      </c>
      <c r="K338" s="82">
        <v>11</v>
      </c>
      <c r="L338" s="83">
        <v>46043</v>
      </c>
      <c r="M338" s="80" t="s">
        <v>432</v>
      </c>
      <c r="N338" s="84" t="s">
        <v>129</v>
      </c>
      <c r="O338" s="85">
        <v>221</v>
      </c>
      <c r="P338" s="85" t="s">
        <v>315</v>
      </c>
    </row>
    <row r="339" spans="1:16" x14ac:dyDescent="0.25">
      <c r="A339" s="82">
        <v>11</v>
      </c>
      <c r="B339" s="83">
        <v>46043</v>
      </c>
      <c r="C339" s="80" t="s">
        <v>428</v>
      </c>
      <c r="D339" s="84" t="s">
        <v>131</v>
      </c>
      <c r="E339" s="85">
        <v>30</v>
      </c>
      <c r="F339" s="85" t="s">
        <v>315</v>
      </c>
      <c r="K339" s="82">
        <v>11</v>
      </c>
      <c r="L339" s="83">
        <v>46043</v>
      </c>
      <c r="M339" s="80" t="s">
        <v>432</v>
      </c>
      <c r="N339" s="84" t="s">
        <v>131</v>
      </c>
      <c r="O339" s="85">
        <v>101</v>
      </c>
      <c r="P339" s="85" t="s">
        <v>315</v>
      </c>
    </row>
    <row r="340" spans="1:16" x14ac:dyDescent="0.25">
      <c r="A340" s="82">
        <v>11</v>
      </c>
      <c r="B340" s="83">
        <v>46043</v>
      </c>
      <c r="C340" s="80" t="s">
        <v>428</v>
      </c>
      <c r="D340" s="84" t="s">
        <v>373</v>
      </c>
      <c r="E340" s="85">
        <v>1</v>
      </c>
      <c r="F340" s="85" t="s">
        <v>315</v>
      </c>
      <c r="K340" s="82">
        <v>11</v>
      </c>
      <c r="L340" s="83">
        <v>46043</v>
      </c>
      <c r="M340" s="80" t="s">
        <v>432</v>
      </c>
      <c r="N340" s="84" t="s">
        <v>373</v>
      </c>
      <c r="O340" s="85">
        <v>3.67</v>
      </c>
      <c r="P340" s="85" t="s">
        <v>315</v>
      </c>
    </row>
    <row r="341" spans="1:16" x14ac:dyDescent="0.25">
      <c r="A341" s="82">
        <v>11</v>
      </c>
      <c r="B341" s="83">
        <v>46043</v>
      </c>
      <c r="C341" s="80" t="s">
        <v>428</v>
      </c>
      <c r="D341" s="84" t="s">
        <v>375</v>
      </c>
      <c r="E341" s="85">
        <v>32.1</v>
      </c>
      <c r="F341" s="85" t="s">
        <v>315</v>
      </c>
      <c r="K341" s="82">
        <v>11</v>
      </c>
      <c r="L341" s="83">
        <v>46043</v>
      </c>
      <c r="M341" s="80" t="s">
        <v>432</v>
      </c>
      <c r="N341" s="84" t="s">
        <v>375</v>
      </c>
      <c r="O341" s="85">
        <v>15.9</v>
      </c>
      <c r="P341" s="85" t="s">
        <v>315</v>
      </c>
    </row>
    <row r="342" spans="1:16" x14ac:dyDescent="0.25">
      <c r="A342" s="82">
        <v>12</v>
      </c>
      <c r="B342" s="83">
        <v>46044</v>
      </c>
      <c r="C342" s="80" t="s">
        <v>428</v>
      </c>
      <c r="D342" s="84" t="s">
        <v>361</v>
      </c>
      <c r="E342" s="85">
        <v>4.67</v>
      </c>
      <c r="F342" s="85" t="s">
        <v>315</v>
      </c>
      <c r="K342" s="82">
        <v>12</v>
      </c>
      <c r="L342" s="83">
        <v>46044</v>
      </c>
      <c r="M342" s="80" t="s">
        <v>432</v>
      </c>
      <c r="N342" s="84" t="s">
        <v>361</v>
      </c>
      <c r="O342" s="85">
        <v>1.27</v>
      </c>
      <c r="P342" s="85" t="s">
        <v>315</v>
      </c>
    </row>
    <row r="343" spans="1:16" x14ac:dyDescent="0.25">
      <c r="A343" s="82">
        <v>12</v>
      </c>
      <c r="B343" s="83">
        <v>46044</v>
      </c>
      <c r="C343" s="80" t="s">
        <v>428</v>
      </c>
      <c r="D343" s="84" t="s">
        <v>125</v>
      </c>
      <c r="E343" s="85">
        <v>4.8</v>
      </c>
      <c r="F343" s="85" t="s">
        <v>315</v>
      </c>
      <c r="K343" s="82">
        <v>12</v>
      </c>
      <c r="L343" s="83">
        <v>46044</v>
      </c>
      <c r="M343" s="80" t="s">
        <v>432</v>
      </c>
      <c r="N343" s="84" t="s">
        <v>125</v>
      </c>
      <c r="O343" s="85">
        <v>9.6999999999999993</v>
      </c>
      <c r="P343" s="85" t="s">
        <v>315</v>
      </c>
    </row>
    <row r="344" spans="1:16" x14ac:dyDescent="0.25">
      <c r="A344" s="82">
        <v>12</v>
      </c>
      <c r="B344" s="83">
        <v>46044</v>
      </c>
      <c r="C344" s="80" t="s">
        <v>428</v>
      </c>
      <c r="D344" s="84" t="s">
        <v>137</v>
      </c>
      <c r="E344" s="85">
        <v>4.0439999999999996</v>
      </c>
      <c r="F344" s="85" t="s">
        <v>315</v>
      </c>
      <c r="K344" s="82">
        <v>12</v>
      </c>
      <c r="L344" s="83">
        <v>46044</v>
      </c>
      <c r="M344" s="80" t="s">
        <v>432</v>
      </c>
      <c r="N344" s="84" t="s">
        <v>137</v>
      </c>
      <c r="O344" s="85">
        <v>2.5459999999999998</v>
      </c>
      <c r="P344" s="85" t="s">
        <v>315</v>
      </c>
    </row>
    <row r="345" spans="1:16" x14ac:dyDescent="0.25">
      <c r="A345" s="82">
        <v>12</v>
      </c>
      <c r="B345" s="83">
        <v>46044</v>
      </c>
      <c r="C345" s="80" t="s">
        <v>428</v>
      </c>
      <c r="D345" s="84" t="s">
        <v>363</v>
      </c>
      <c r="E345" s="85">
        <v>0.29499999999999998</v>
      </c>
      <c r="F345" s="85" t="s">
        <v>315</v>
      </c>
      <c r="K345" s="82">
        <v>12</v>
      </c>
      <c r="L345" s="83">
        <v>46044</v>
      </c>
      <c r="M345" s="80" t="s">
        <v>432</v>
      </c>
      <c r="N345" s="84" t="s">
        <v>363</v>
      </c>
      <c r="O345" s="85">
        <v>1.1100000000000001</v>
      </c>
      <c r="P345" s="85" t="s">
        <v>315</v>
      </c>
    </row>
    <row r="346" spans="1:16" x14ac:dyDescent="0.25">
      <c r="A346" s="82">
        <v>12</v>
      </c>
      <c r="B346" s="83">
        <v>46044</v>
      </c>
      <c r="C346" s="80" t="s">
        <v>428</v>
      </c>
      <c r="D346" s="84" t="s">
        <v>134</v>
      </c>
      <c r="E346" s="85">
        <v>1.167</v>
      </c>
      <c r="F346" s="85" t="s">
        <v>315</v>
      </c>
      <c r="K346" s="82">
        <v>12</v>
      </c>
      <c r="L346" s="83">
        <v>46044</v>
      </c>
      <c r="M346" s="80" t="s">
        <v>432</v>
      </c>
      <c r="N346" s="84" t="s">
        <v>134</v>
      </c>
      <c r="O346" s="85">
        <v>4.5490000000000004</v>
      </c>
      <c r="P346" s="85" t="s">
        <v>315</v>
      </c>
    </row>
    <row r="347" spans="1:16" x14ac:dyDescent="0.25">
      <c r="A347" s="82">
        <v>12</v>
      </c>
      <c r="B347" s="83">
        <v>46044</v>
      </c>
      <c r="C347" s="80" t="s">
        <v>428</v>
      </c>
      <c r="D347" s="84" t="s">
        <v>138</v>
      </c>
      <c r="E347" s="85">
        <v>8.5</v>
      </c>
      <c r="F347" s="85" t="s">
        <v>315</v>
      </c>
      <c r="K347" s="82">
        <v>12</v>
      </c>
      <c r="L347" s="83">
        <v>46044</v>
      </c>
      <c r="M347" s="80" t="s">
        <v>432</v>
      </c>
      <c r="N347" s="84" t="s">
        <v>138</v>
      </c>
      <c r="O347" s="85">
        <v>11.6</v>
      </c>
      <c r="P347" s="85" t="s">
        <v>315</v>
      </c>
    </row>
    <row r="348" spans="1:16" x14ac:dyDescent="0.25">
      <c r="A348" s="82">
        <v>12</v>
      </c>
      <c r="B348" s="83">
        <v>46044</v>
      </c>
      <c r="C348" s="80" t="s">
        <v>428</v>
      </c>
      <c r="D348" s="84" t="s">
        <v>364</v>
      </c>
      <c r="E348" s="85">
        <v>327</v>
      </c>
      <c r="F348" s="85" t="s">
        <v>315</v>
      </c>
      <c r="K348" s="82">
        <v>12</v>
      </c>
      <c r="L348" s="83">
        <v>46044</v>
      </c>
      <c r="M348" s="80" t="s">
        <v>432</v>
      </c>
      <c r="N348" s="84" t="s">
        <v>364</v>
      </c>
      <c r="O348" s="85">
        <v>202</v>
      </c>
      <c r="P348" s="85" t="s">
        <v>315</v>
      </c>
    </row>
    <row r="349" spans="1:16" x14ac:dyDescent="0.25">
      <c r="A349" s="82">
        <v>12</v>
      </c>
      <c r="B349" s="83">
        <v>46044</v>
      </c>
      <c r="C349" s="80" t="s">
        <v>428</v>
      </c>
      <c r="D349" s="84" t="s">
        <v>126</v>
      </c>
      <c r="E349" s="85">
        <v>239</v>
      </c>
      <c r="F349" s="85" t="s">
        <v>315</v>
      </c>
      <c r="K349" s="82">
        <v>12</v>
      </c>
      <c r="L349" s="83">
        <v>46044</v>
      </c>
      <c r="M349" s="80" t="s">
        <v>432</v>
      </c>
      <c r="N349" s="84" t="s">
        <v>126</v>
      </c>
      <c r="O349" s="85">
        <v>86</v>
      </c>
      <c r="P349" s="85" t="s">
        <v>315</v>
      </c>
    </row>
    <row r="350" spans="1:16" x14ac:dyDescent="0.25">
      <c r="A350" s="82">
        <v>12</v>
      </c>
      <c r="B350" s="83">
        <v>46044</v>
      </c>
      <c r="C350" s="80" t="s">
        <v>428</v>
      </c>
      <c r="D350" s="84" t="s">
        <v>127</v>
      </c>
      <c r="E350" s="85">
        <v>79</v>
      </c>
      <c r="F350" s="85" t="s">
        <v>315</v>
      </c>
      <c r="K350" s="82">
        <v>12</v>
      </c>
      <c r="L350" s="83">
        <v>46044</v>
      </c>
      <c r="M350" s="80" t="s">
        <v>432</v>
      </c>
      <c r="N350" s="84" t="s">
        <v>127</v>
      </c>
      <c r="O350" s="85">
        <v>26</v>
      </c>
      <c r="P350" s="85" t="s">
        <v>315</v>
      </c>
    </row>
    <row r="351" spans="1:16" x14ac:dyDescent="0.25">
      <c r="A351" s="82">
        <v>12</v>
      </c>
      <c r="B351" s="83">
        <v>46044</v>
      </c>
      <c r="C351" s="80" t="s">
        <v>428</v>
      </c>
      <c r="D351" s="84" t="s">
        <v>124</v>
      </c>
      <c r="E351" s="85">
        <v>2.64</v>
      </c>
      <c r="F351" s="85" t="s">
        <v>315</v>
      </c>
      <c r="K351" s="82">
        <v>12</v>
      </c>
      <c r="L351" s="83">
        <v>46044</v>
      </c>
      <c r="M351" s="80" t="s">
        <v>432</v>
      </c>
      <c r="N351" s="84" t="s">
        <v>124</v>
      </c>
      <c r="O351" s="85">
        <v>6.16</v>
      </c>
      <c r="P351" s="85" t="s">
        <v>315</v>
      </c>
    </row>
    <row r="352" spans="1:16" x14ac:dyDescent="0.25">
      <c r="A352" s="82">
        <v>12</v>
      </c>
      <c r="B352" s="83">
        <v>46044</v>
      </c>
      <c r="C352" s="80" t="s">
        <v>428</v>
      </c>
      <c r="D352" s="84" t="s">
        <v>366</v>
      </c>
      <c r="E352" s="85">
        <v>230</v>
      </c>
      <c r="F352" s="85" t="s">
        <v>315</v>
      </c>
      <c r="K352" s="82">
        <v>12</v>
      </c>
      <c r="L352" s="83">
        <v>46044</v>
      </c>
      <c r="M352" s="80" t="s">
        <v>432</v>
      </c>
      <c r="N352" s="84" t="s">
        <v>366</v>
      </c>
      <c r="O352" s="85">
        <v>66</v>
      </c>
      <c r="P352" s="85" t="s">
        <v>315</v>
      </c>
    </row>
    <row r="353" spans="1:16" x14ac:dyDescent="0.25">
      <c r="A353" s="82">
        <v>12</v>
      </c>
      <c r="B353" s="83">
        <v>46044</v>
      </c>
      <c r="C353" s="80" t="s">
        <v>428</v>
      </c>
      <c r="D353" s="84" t="s">
        <v>139</v>
      </c>
      <c r="E353" s="85">
        <v>3.57</v>
      </c>
      <c r="F353" s="85" t="s">
        <v>315</v>
      </c>
      <c r="K353" s="82">
        <v>12</v>
      </c>
      <c r="L353" s="83">
        <v>46044</v>
      </c>
      <c r="M353" s="80" t="s">
        <v>432</v>
      </c>
      <c r="N353" s="84" t="s">
        <v>139</v>
      </c>
      <c r="O353" s="85">
        <v>7.36</v>
      </c>
      <c r="P353" s="85" t="s">
        <v>315</v>
      </c>
    </row>
    <row r="354" spans="1:16" x14ac:dyDescent="0.25">
      <c r="A354" s="82">
        <v>12</v>
      </c>
      <c r="B354" s="83">
        <v>46044</v>
      </c>
      <c r="C354" s="80" t="s">
        <v>428</v>
      </c>
      <c r="D354" s="84" t="s">
        <v>118</v>
      </c>
      <c r="E354" s="85">
        <v>87</v>
      </c>
      <c r="F354" s="85" t="s">
        <v>315</v>
      </c>
      <c r="K354" s="82">
        <v>12</v>
      </c>
      <c r="L354" s="83">
        <v>46044</v>
      </c>
      <c r="M354" s="80" t="s">
        <v>432</v>
      </c>
      <c r="N354" s="84" t="s">
        <v>118</v>
      </c>
      <c r="O354" s="85">
        <v>277</v>
      </c>
      <c r="P354" s="85" t="s">
        <v>315</v>
      </c>
    </row>
    <row r="355" spans="1:16" x14ac:dyDescent="0.25">
      <c r="A355" s="82">
        <v>12</v>
      </c>
      <c r="B355" s="83">
        <v>46044</v>
      </c>
      <c r="C355" s="80" t="s">
        <v>428</v>
      </c>
      <c r="D355" s="84" t="s">
        <v>367</v>
      </c>
      <c r="E355" s="85">
        <v>5.35</v>
      </c>
      <c r="F355" s="85" t="s">
        <v>315</v>
      </c>
      <c r="K355" s="82">
        <v>12</v>
      </c>
      <c r="L355" s="83">
        <v>46044</v>
      </c>
      <c r="M355" s="80" t="s">
        <v>432</v>
      </c>
      <c r="N355" s="84" t="s">
        <v>367</v>
      </c>
      <c r="O355" s="85">
        <v>9.77</v>
      </c>
      <c r="P355" s="85" t="s">
        <v>315</v>
      </c>
    </row>
    <row r="356" spans="1:16" x14ac:dyDescent="0.25">
      <c r="A356" s="82">
        <v>12</v>
      </c>
      <c r="B356" s="83">
        <v>46044</v>
      </c>
      <c r="C356" s="80" t="s">
        <v>428</v>
      </c>
      <c r="D356" s="84" t="s">
        <v>369</v>
      </c>
      <c r="E356" s="85">
        <v>2.17</v>
      </c>
      <c r="F356" s="85" t="s">
        <v>315</v>
      </c>
      <c r="K356" s="82">
        <v>12</v>
      </c>
      <c r="L356" s="83">
        <v>46044</v>
      </c>
      <c r="M356" s="80" t="s">
        <v>432</v>
      </c>
      <c r="N356" s="84" t="s">
        <v>369</v>
      </c>
      <c r="O356" s="85">
        <v>4.58</v>
      </c>
      <c r="P356" s="85" t="s">
        <v>315</v>
      </c>
    </row>
    <row r="357" spans="1:16" x14ac:dyDescent="0.25">
      <c r="A357" s="82">
        <v>12</v>
      </c>
      <c r="B357" s="83">
        <v>46044</v>
      </c>
      <c r="C357" s="80" t="s">
        <v>428</v>
      </c>
      <c r="D357" s="84" t="s">
        <v>135</v>
      </c>
      <c r="E357" s="85">
        <v>7</v>
      </c>
      <c r="F357" s="85" t="s">
        <v>315</v>
      </c>
      <c r="K357" s="82">
        <v>12</v>
      </c>
      <c r="L357" s="83">
        <v>46044</v>
      </c>
      <c r="M357" s="80" t="s">
        <v>432</v>
      </c>
      <c r="N357" s="84" t="s">
        <v>135</v>
      </c>
      <c r="O357" s="85">
        <v>4.5</v>
      </c>
      <c r="P357" s="85" t="s">
        <v>315</v>
      </c>
    </row>
    <row r="358" spans="1:16" x14ac:dyDescent="0.25">
      <c r="A358" s="82">
        <v>12</v>
      </c>
      <c r="B358" s="83">
        <v>46044</v>
      </c>
      <c r="C358" s="80" t="s">
        <v>428</v>
      </c>
      <c r="D358" s="84" t="s">
        <v>128</v>
      </c>
      <c r="E358" s="85">
        <v>159</v>
      </c>
      <c r="F358" s="85" t="s">
        <v>315</v>
      </c>
      <c r="K358" s="82">
        <v>12</v>
      </c>
      <c r="L358" s="83">
        <v>46044</v>
      </c>
      <c r="M358" s="80" t="s">
        <v>432</v>
      </c>
      <c r="N358" s="84" t="s">
        <v>128</v>
      </c>
      <c r="O358" s="85">
        <v>84</v>
      </c>
      <c r="P358" s="85" t="s">
        <v>315</v>
      </c>
    </row>
    <row r="359" spans="1:16" x14ac:dyDescent="0.25">
      <c r="A359" s="82">
        <v>12</v>
      </c>
      <c r="B359" s="83">
        <v>46044</v>
      </c>
      <c r="C359" s="80" t="s">
        <v>428</v>
      </c>
      <c r="D359" s="84" t="s">
        <v>122</v>
      </c>
      <c r="E359" s="85">
        <v>34</v>
      </c>
      <c r="F359" s="85" t="s">
        <v>315</v>
      </c>
      <c r="K359" s="82">
        <v>12</v>
      </c>
      <c r="L359" s="83">
        <v>46044</v>
      </c>
      <c r="M359" s="80" t="s">
        <v>432</v>
      </c>
      <c r="N359" s="84" t="s">
        <v>122</v>
      </c>
      <c r="O359" s="85">
        <v>97</v>
      </c>
      <c r="P359" s="85" t="s">
        <v>315</v>
      </c>
    </row>
    <row r="360" spans="1:16" x14ac:dyDescent="0.25">
      <c r="A360" s="82">
        <v>12</v>
      </c>
      <c r="B360" s="83">
        <v>46044</v>
      </c>
      <c r="C360" s="80" t="s">
        <v>428</v>
      </c>
      <c r="D360" s="84" t="s">
        <v>144</v>
      </c>
      <c r="E360" s="85">
        <v>75</v>
      </c>
      <c r="F360" s="85" t="s">
        <v>315</v>
      </c>
      <c r="K360" s="82">
        <v>12</v>
      </c>
      <c r="L360" s="83">
        <v>46044</v>
      </c>
      <c r="M360" s="80" t="s">
        <v>432</v>
      </c>
      <c r="N360" s="84" t="s">
        <v>144</v>
      </c>
      <c r="O360" s="85">
        <v>484</v>
      </c>
      <c r="P360" s="85" t="s">
        <v>315</v>
      </c>
    </row>
    <row r="361" spans="1:16" x14ac:dyDescent="0.25">
      <c r="A361" s="82">
        <v>12</v>
      </c>
      <c r="B361" s="83">
        <v>46044</v>
      </c>
      <c r="C361" s="80" t="s">
        <v>428</v>
      </c>
      <c r="D361" s="84" t="s">
        <v>370</v>
      </c>
      <c r="E361" s="85">
        <v>141</v>
      </c>
      <c r="F361" s="85" t="s">
        <v>315</v>
      </c>
      <c r="K361" s="82">
        <v>12</v>
      </c>
      <c r="L361" s="83">
        <v>46044</v>
      </c>
      <c r="M361" s="80" t="s">
        <v>432</v>
      </c>
      <c r="N361" s="84" t="s">
        <v>370</v>
      </c>
      <c r="O361" s="85">
        <v>438</v>
      </c>
      <c r="P361" s="85" t="s">
        <v>315</v>
      </c>
    </row>
    <row r="362" spans="1:16" x14ac:dyDescent="0.25">
      <c r="A362" s="82">
        <v>12</v>
      </c>
      <c r="B362" s="83">
        <v>46044</v>
      </c>
      <c r="C362" s="80" t="s">
        <v>428</v>
      </c>
      <c r="D362" s="84" t="s">
        <v>132</v>
      </c>
      <c r="E362" s="85">
        <v>112</v>
      </c>
      <c r="F362" s="85" t="s">
        <v>315</v>
      </c>
      <c r="K362" s="82">
        <v>12</v>
      </c>
      <c r="L362" s="83">
        <v>46044</v>
      </c>
      <c r="M362" s="80" t="s">
        <v>432</v>
      </c>
      <c r="N362" s="84" t="s">
        <v>132</v>
      </c>
      <c r="O362" s="85">
        <v>416</v>
      </c>
      <c r="P362" s="85" t="s">
        <v>315</v>
      </c>
    </row>
    <row r="363" spans="1:16" x14ac:dyDescent="0.25">
      <c r="A363" s="82">
        <v>12</v>
      </c>
      <c r="B363" s="83">
        <v>46044</v>
      </c>
      <c r="C363" s="80" t="s">
        <v>428</v>
      </c>
      <c r="D363" s="84" t="s">
        <v>133</v>
      </c>
      <c r="E363" s="85">
        <v>80</v>
      </c>
      <c r="F363" s="85" t="s">
        <v>315</v>
      </c>
      <c r="K363" s="82">
        <v>12</v>
      </c>
      <c r="L363" s="83">
        <v>46044</v>
      </c>
      <c r="M363" s="80" t="s">
        <v>432</v>
      </c>
      <c r="N363" s="84" t="s">
        <v>133</v>
      </c>
      <c r="O363" s="85">
        <v>155</v>
      </c>
      <c r="P363" s="85" t="s">
        <v>315</v>
      </c>
    </row>
    <row r="364" spans="1:16" x14ac:dyDescent="0.25">
      <c r="A364" s="82">
        <v>12</v>
      </c>
      <c r="B364" s="83">
        <v>46044</v>
      </c>
      <c r="C364" s="80" t="s">
        <v>428</v>
      </c>
      <c r="D364" s="84" t="s">
        <v>371</v>
      </c>
      <c r="E364" s="85">
        <v>157</v>
      </c>
      <c r="F364" s="85" t="s">
        <v>315</v>
      </c>
      <c r="K364" s="82">
        <v>12</v>
      </c>
      <c r="L364" s="83">
        <v>46044</v>
      </c>
      <c r="M364" s="80" t="s">
        <v>432</v>
      </c>
      <c r="N364" s="84" t="s">
        <v>371</v>
      </c>
      <c r="O364" s="85">
        <v>385</v>
      </c>
      <c r="P364" s="85" t="s">
        <v>315</v>
      </c>
    </row>
    <row r="365" spans="1:16" x14ac:dyDescent="0.25">
      <c r="A365" s="82">
        <v>12</v>
      </c>
      <c r="B365" s="83">
        <v>46044</v>
      </c>
      <c r="C365" s="80" t="s">
        <v>428</v>
      </c>
      <c r="D365" s="84" t="s">
        <v>372</v>
      </c>
      <c r="E365" s="85">
        <v>56</v>
      </c>
      <c r="F365" s="85" t="s">
        <v>315</v>
      </c>
      <c r="K365" s="82">
        <v>12</v>
      </c>
      <c r="L365" s="83">
        <v>46044</v>
      </c>
      <c r="M365" s="80" t="s">
        <v>432</v>
      </c>
      <c r="N365" s="84" t="s">
        <v>372</v>
      </c>
      <c r="O365" s="85">
        <v>81</v>
      </c>
      <c r="P365" s="85" t="s">
        <v>315</v>
      </c>
    </row>
    <row r="366" spans="1:16" x14ac:dyDescent="0.25">
      <c r="A366" s="82">
        <v>12</v>
      </c>
      <c r="B366" s="83">
        <v>46044</v>
      </c>
      <c r="C366" s="80" t="s">
        <v>428</v>
      </c>
      <c r="D366" s="84" t="s">
        <v>129</v>
      </c>
      <c r="E366" s="85">
        <v>48</v>
      </c>
      <c r="F366" s="85" t="s">
        <v>315</v>
      </c>
      <c r="K366" s="82">
        <v>12</v>
      </c>
      <c r="L366" s="83">
        <v>46044</v>
      </c>
      <c r="M366" s="80" t="s">
        <v>432</v>
      </c>
      <c r="N366" s="84" t="s">
        <v>129</v>
      </c>
      <c r="O366" s="85">
        <v>222</v>
      </c>
      <c r="P366" s="85" t="s">
        <v>315</v>
      </c>
    </row>
    <row r="367" spans="1:16" x14ac:dyDescent="0.25">
      <c r="A367" s="82">
        <v>12</v>
      </c>
      <c r="B367" s="83">
        <v>46044</v>
      </c>
      <c r="C367" s="80" t="s">
        <v>428</v>
      </c>
      <c r="D367" s="84" t="s">
        <v>131</v>
      </c>
      <c r="E367" s="85">
        <v>30</v>
      </c>
      <c r="F367" s="85" t="s">
        <v>315</v>
      </c>
      <c r="K367" s="82">
        <v>12</v>
      </c>
      <c r="L367" s="83">
        <v>46044</v>
      </c>
      <c r="M367" s="80" t="s">
        <v>432</v>
      </c>
      <c r="N367" s="84" t="s">
        <v>131</v>
      </c>
      <c r="O367" s="85">
        <v>106</v>
      </c>
      <c r="P367" s="85" t="s">
        <v>315</v>
      </c>
    </row>
    <row r="368" spans="1:16" x14ac:dyDescent="0.25">
      <c r="A368" s="82">
        <v>12</v>
      </c>
      <c r="B368" s="83">
        <v>46044</v>
      </c>
      <c r="C368" s="80" t="s">
        <v>428</v>
      </c>
      <c r="D368" s="84" t="s">
        <v>373</v>
      </c>
      <c r="E368" s="85">
        <v>1</v>
      </c>
      <c r="F368" s="85" t="s">
        <v>315</v>
      </c>
      <c r="K368" s="82">
        <v>12</v>
      </c>
      <c r="L368" s="83">
        <v>46044</v>
      </c>
      <c r="M368" s="80" t="s">
        <v>432</v>
      </c>
      <c r="N368" s="84" t="s">
        <v>373</v>
      </c>
      <c r="O368" s="85">
        <v>3.58</v>
      </c>
      <c r="P368" s="85" t="s">
        <v>315</v>
      </c>
    </row>
    <row r="369" spans="1:16" x14ac:dyDescent="0.25">
      <c r="A369" s="82">
        <v>12</v>
      </c>
      <c r="B369" s="83">
        <v>46044</v>
      </c>
      <c r="C369" s="80" t="s">
        <v>428</v>
      </c>
      <c r="D369" s="84" t="s">
        <v>375</v>
      </c>
      <c r="E369" s="85">
        <v>35.299999999999997</v>
      </c>
      <c r="F369" s="85" t="s">
        <v>315</v>
      </c>
      <c r="K369" s="82">
        <v>12</v>
      </c>
      <c r="L369" s="83">
        <v>46044</v>
      </c>
      <c r="M369" s="80" t="s">
        <v>432</v>
      </c>
      <c r="N369" s="84" t="s">
        <v>375</v>
      </c>
      <c r="O369" s="85">
        <v>19.7</v>
      </c>
      <c r="P369" s="85" t="s">
        <v>315</v>
      </c>
    </row>
    <row r="370" spans="1:16" x14ac:dyDescent="0.25">
      <c r="A370" s="82">
        <v>12</v>
      </c>
      <c r="B370" s="83">
        <v>46044</v>
      </c>
      <c r="C370" s="80" t="s">
        <v>428</v>
      </c>
      <c r="D370" s="84" t="s">
        <v>140</v>
      </c>
      <c r="E370" s="85">
        <v>145</v>
      </c>
      <c r="F370" s="85" t="s">
        <v>315</v>
      </c>
      <c r="K370" s="82">
        <v>12</v>
      </c>
      <c r="L370" s="83">
        <v>46044</v>
      </c>
      <c r="M370" s="80" t="s">
        <v>432</v>
      </c>
      <c r="N370" s="84" t="s">
        <v>140</v>
      </c>
      <c r="O370" s="85">
        <v>125</v>
      </c>
      <c r="P370" s="85" t="s">
        <v>315</v>
      </c>
    </row>
    <row r="371" spans="1:16" x14ac:dyDescent="0.25">
      <c r="A371" s="82">
        <v>12</v>
      </c>
      <c r="B371" s="83">
        <v>46044</v>
      </c>
      <c r="C371" s="80" t="s">
        <v>428</v>
      </c>
      <c r="D371" s="84" t="s">
        <v>142</v>
      </c>
      <c r="E371" s="85">
        <v>3.7</v>
      </c>
      <c r="F371" s="85" t="s">
        <v>315</v>
      </c>
      <c r="K371" s="82">
        <v>12</v>
      </c>
      <c r="L371" s="83">
        <v>46044</v>
      </c>
      <c r="M371" s="80" t="s">
        <v>432</v>
      </c>
      <c r="N371" s="84" t="s">
        <v>142</v>
      </c>
      <c r="O371" s="85">
        <v>6.4</v>
      </c>
      <c r="P371" s="85" t="s">
        <v>315</v>
      </c>
    </row>
    <row r="372" spans="1:16" x14ac:dyDescent="0.25">
      <c r="A372" s="82">
        <v>12</v>
      </c>
      <c r="B372" s="83">
        <v>46044</v>
      </c>
      <c r="C372" s="80" t="s">
        <v>428</v>
      </c>
      <c r="D372" s="84" t="s">
        <v>143</v>
      </c>
      <c r="E372" s="85">
        <v>120</v>
      </c>
      <c r="F372" s="85" t="s">
        <v>315</v>
      </c>
      <c r="K372" s="82">
        <v>12</v>
      </c>
      <c r="L372" s="83">
        <v>46044</v>
      </c>
      <c r="M372" s="80" t="s">
        <v>432</v>
      </c>
      <c r="N372" s="84" t="s">
        <v>143</v>
      </c>
      <c r="O372" s="85">
        <v>94</v>
      </c>
      <c r="P372" s="85" t="s">
        <v>315</v>
      </c>
    </row>
    <row r="373" spans="1:16" x14ac:dyDescent="0.25">
      <c r="A373" s="82">
        <v>13</v>
      </c>
      <c r="B373" s="83">
        <v>46045</v>
      </c>
      <c r="C373" s="80" t="s">
        <v>428</v>
      </c>
      <c r="D373" s="84" t="s">
        <v>361</v>
      </c>
      <c r="E373" s="85">
        <v>4.68</v>
      </c>
      <c r="F373" s="85" t="s">
        <v>315</v>
      </c>
      <c r="K373" s="82">
        <v>13</v>
      </c>
      <c r="L373" s="83">
        <v>46045</v>
      </c>
      <c r="M373" s="80" t="s">
        <v>432</v>
      </c>
      <c r="N373" s="84" t="s">
        <v>361</v>
      </c>
      <c r="O373" s="85">
        <v>1.22</v>
      </c>
      <c r="P373" s="85" t="s">
        <v>315</v>
      </c>
    </row>
    <row r="374" spans="1:16" x14ac:dyDescent="0.25">
      <c r="A374" s="82">
        <v>13</v>
      </c>
      <c r="B374" s="83">
        <v>46045</v>
      </c>
      <c r="C374" s="80" t="s">
        <v>428</v>
      </c>
      <c r="D374" s="84" t="s">
        <v>125</v>
      </c>
      <c r="E374" s="85">
        <v>4.8</v>
      </c>
      <c r="F374" s="85" t="s">
        <v>315</v>
      </c>
      <c r="K374" s="82">
        <v>13</v>
      </c>
      <c r="L374" s="83">
        <v>46045</v>
      </c>
      <c r="M374" s="80" t="s">
        <v>432</v>
      </c>
      <c r="N374" s="84" t="s">
        <v>125</v>
      </c>
      <c r="O374" s="85">
        <v>9.8000000000000007</v>
      </c>
      <c r="P374" s="85" t="s">
        <v>315</v>
      </c>
    </row>
    <row r="375" spans="1:16" x14ac:dyDescent="0.25">
      <c r="A375" s="82">
        <v>13</v>
      </c>
      <c r="B375" s="83">
        <v>46045</v>
      </c>
      <c r="C375" s="80" t="s">
        <v>428</v>
      </c>
      <c r="D375" s="84" t="s">
        <v>137</v>
      </c>
      <c r="E375" s="85">
        <v>4.1070000000000002</v>
      </c>
      <c r="F375" s="85" t="s">
        <v>315</v>
      </c>
      <c r="K375" s="82">
        <v>13</v>
      </c>
      <c r="L375" s="83">
        <v>46045</v>
      </c>
      <c r="M375" s="80" t="s">
        <v>432</v>
      </c>
      <c r="N375" s="84" t="s">
        <v>137</v>
      </c>
      <c r="O375" s="85">
        <v>2.5979999999999999</v>
      </c>
      <c r="P375" s="85" t="s">
        <v>315</v>
      </c>
    </row>
    <row r="376" spans="1:16" x14ac:dyDescent="0.25">
      <c r="A376" s="82">
        <v>13</v>
      </c>
      <c r="B376" s="83">
        <v>46045</v>
      </c>
      <c r="C376" s="80" t="s">
        <v>428</v>
      </c>
      <c r="D376" s="84" t="s">
        <v>363</v>
      </c>
      <c r="E376" s="85">
        <v>0.28999999999999998</v>
      </c>
      <c r="F376" s="85" t="s">
        <v>315</v>
      </c>
      <c r="K376" s="82">
        <v>13</v>
      </c>
      <c r="L376" s="83">
        <v>46045</v>
      </c>
      <c r="M376" s="80" t="s">
        <v>432</v>
      </c>
      <c r="N376" s="84" t="s">
        <v>363</v>
      </c>
      <c r="O376" s="85">
        <v>1.083</v>
      </c>
      <c r="P376" s="85" t="s">
        <v>315</v>
      </c>
    </row>
    <row r="377" spans="1:16" x14ac:dyDescent="0.25">
      <c r="A377" s="82">
        <v>13</v>
      </c>
      <c r="B377" s="83">
        <v>46045</v>
      </c>
      <c r="C377" s="80" t="s">
        <v>428</v>
      </c>
      <c r="D377" s="84" t="s">
        <v>134</v>
      </c>
      <c r="E377" s="85">
        <v>1.1459999999999999</v>
      </c>
      <c r="F377" s="85" t="s">
        <v>315</v>
      </c>
      <c r="K377" s="82">
        <v>13</v>
      </c>
      <c r="L377" s="83">
        <v>46045</v>
      </c>
      <c r="M377" s="80" t="s">
        <v>432</v>
      </c>
      <c r="N377" s="84" t="s">
        <v>134</v>
      </c>
      <c r="O377" s="85">
        <v>4.4489999999999998</v>
      </c>
      <c r="P377" s="85" t="s">
        <v>315</v>
      </c>
    </row>
    <row r="378" spans="1:16" x14ac:dyDescent="0.25">
      <c r="A378" s="82">
        <v>13</v>
      </c>
      <c r="B378" s="83">
        <v>46045</v>
      </c>
      <c r="C378" s="80" t="s">
        <v>428</v>
      </c>
      <c r="D378" s="84" t="s">
        <v>138</v>
      </c>
      <c r="E378" s="85">
        <v>8.5</v>
      </c>
      <c r="F378" s="85" t="s">
        <v>315</v>
      </c>
      <c r="K378" s="82">
        <v>13</v>
      </c>
      <c r="L378" s="83">
        <v>46045</v>
      </c>
      <c r="M378" s="80" t="s">
        <v>432</v>
      </c>
      <c r="N378" s="84" t="s">
        <v>138</v>
      </c>
      <c r="O378" s="85">
        <v>11.9</v>
      </c>
      <c r="P378" s="85" t="s">
        <v>315</v>
      </c>
    </row>
    <row r="379" spans="1:16" x14ac:dyDescent="0.25">
      <c r="A379" s="82">
        <v>13</v>
      </c>
      <c r="B379" s="83">
        <v>46045</v>
      </c>
      <c r="C379" s="80" t="s">
        <v>428</v>
      </c>
      <c r="D379" s="84" t="s">
        <v>364</v>
      </c>
      <c r="E379" s="85">
        <v>330</v>
      </c>
      <c r="F379" s="85" t="s">
        <v>315</v>
      </c>
      <c r="K379" s="82">
        <v>13</v>
      </c>
      <c r="L379" s="83">
        <v>46045</v>
      </c>
      <c r="M379" s="80" t="s">
        <v>432</v>
      </c>
      <c r="N379" s="84" t="s">
        <v>364</v>
      </c>
      <c r="O379" s="85">
        <v>201</v>
      </c>
      <c r="P379" s="85" t="s">
        <v>315</v>
      </c>
    </row>
    <row r="380" spans="1:16" x14ac:dyDescent="0.25">
      <c r="A380" s="82">
        <v>13</v>
      </c>
      <c r="B380" s="83">
        <v>46045</v>
      </c>
      <c r="C380" s="80" t="s">
        <v>428</v>
      </c>
      <c r="D380" s="84" t="s">
        <v>126</v>
      </c>
      <c r="E380" s="85">
        <v>235</v>
      </c>
      <c r="F380" s="85" t="s">
        <v>315</v>
      </c>
      <c r="K380" s="82">
        <v>13</v>
      </c>
      <c r="L380" s="83">
        <v>46045</v>
      </c>
      <c r="M380" s="80" t="s">
        <v>432</v>
      </c>
      <c r="N380" s="84" t="s">
        <v>126</v>
      </c>
      <c r="O380" s="85">
        <v>85</v>
      </c>
      <c r="P380" s="85" t="s">
        <v>315</v>
      </c>
    </row>
    <row r="381" spans="1:16" x14ac:dyDescent="0.25">
      <c r="A381" s="82">
        <v>13</v>
      </c>
      <c r="B381" s="83">
        <v>46045</v>
      </c>
      <c r="C381" s="80" t="s">
        <v>428</v>
      </c>
      <c r="D381" s="84" t="s">
        <v>127</v>
      </c>
      <c r="E381" s="85">
        <v>77</v>
      </c>
      <c r="F381" s="85" t="s">
        <v>315</v>
      </c>
      <c r="K381" s="82">
        <v>13</v>
      </c>
      <c r="L381" s="83">
        <v>46045</v>
      </c>
      <c r="M381" s="80" t="s">
        <v>432</v>
      </c>
      <c r="N381" s="84" t="s">
        <v>127</v>
      </c>
      <c r="O381" s="85">
        <v>26</v>
      </c>
      <c r="P381" s="85" t="s">
        <v>315</v>
      </c>
    </row>
    <row r="382" spans="1:16" x14ac:dyDescent="0.25">
      <c r="A382" s="82">
        <v>13</v>
      </c>
      <c r="B382" s="83">
        <v>46045</v>
      </c>
      <c r="C382" s="80" t="s">
        <v>428</v>
      </c>
      <c r="D382" s="84" t="s">
        <v>124</v>
      </c>
      <c r="E382" s="85">
        <v>2.64</v>
      </c>
      <c r="F382" s="85" t="s">
        <v>315</v>
      </c>
      <c r="K382" s="82">
        <v>13</v>
      </c>
      <c r="L382" s="83">
        <v>46045</v>
      </c>
      <c r="M382" s="80" t="s">
        <v>432</v>
      </c>
      <c r="N382" s="84" t="s">
        <v>124</v>
      </c>
      <c r="O382" s="85">
        <v>6.11</v>
      </c>
      <c r="P382" s="85" t="s">
        <v>315</v>
      </c>
    </row>
    <row r="383" spans="1:16" x14ac:dyDescent="0.25">
      <c r="A383" s="82">
        <v>13</v>
      </c>
      <c r="B383" s="83">
        <v>46045</v>
      </c>
      <c r="C383" s="80" t="s">
        <v>428</v>
      </c>
      <c r="D383" s="84" t="s">
        <v>366</v>
      </c>
      <c r="E383" s="85">
        <v>229</v>
      </c>
      <c r="F383" s="85" t="s">
        <v>315</v>
      </c>
      <c r="K383" s="82">
        <v>13</v>
      </c>
      <c r="L383" s="83">
        <v>46045</v>
      </c>
      <c r="M383" s="80" t="s">
        <v>432</v>
      </c>
      <c r="N383" s="84" t="s">
        <v>366</v>
      </c>
      <c r="O383" s="85">
        <v>67</v>
      </c>
      <c r="P383" s="85" t="s">
        <v>315</v>
      </c>
    </row>
    <row r="384" spans="1:16" x14ac:dyDescent="0.25">
      <c r="A384" s="82">
        <v>13</v>
      </c>
      <c r="B384" s="83">
        <v>46045</v>
      </c>
      <c r="C384" s="80" t="s">
        <v>428</v>
      </c>
      <c r="D384" s="84" t="s">
        <v>139</v>
      </c>
      <c r="E384" s="85">
        <v>3.64</v>
      </c>
      <c r="F384" s="85" t="s">
        <v>315</v>
      </c>
      <c r="K384" s="82">
        <v>13</v>
      </c>
      <c r="L384" s="83">
        <v>46045</v>
      </c>
      <c r="M384" s="80" t="s">
        <v>432</v>
      </c>
      <c r="N384" s="84" t="s">
        <v>139</v>
      </c>
      <c r="O384" s="85">
        <v>7.5</v>
      </c>
      <c r="P384" s="85" t="s">
        <v>315</v>
      </c>
    </row>
    <row r="385" spans="1:16" x14ac:dyDescent="0.25">
      <c r="A385" s="82">
        <v>13</v>
      </c>
      <c r="B385" s="83">
        <v>46045</v>
      </c>
      <c r="C385" s="80" t="s">
        <v>428</v>
      </c>
      <c r="D385" s="84" t="s">
        <v>118</v>
      </c>
      <c r="E385" s="85">
        <v>88</v>
      </c>
      <c r="F385" s="85" t="s">
        <v>315</v>
      </c>
      <c r="K385" s="82">
        <v>13</v>
      </c>
      <c r="L385" s="83">
        <v>46045</v>
      </c>
      <c r="M385" s="80" t="s">
        <v>432</v>
      </c>
      <c r="N385" s="84" t="s">
        <v>118</v>
      </c>
      <c r="O385" s="85">
        <v>282</v>
      </c>
      <c r="P385" s="85" t="s">
        <v>315</v>
      </c>
    </row>
    <row r="386" spans="1:16" x14ac:dyDescent="0.25">
      <c r="A386" s="82">
        <v>13</v>
      </c>
      <c r="B386" s="83">
        <v>46045</v>
      </c>
      <c r="C386" s="80" t="s">
        <v>428</v>
      </c>
      <c r="D386" s="84" t="s">
        <v>367</v>
      </c>
      <c r="E386" s="85">
        <v>5.28</v>
      </c>
      <c r="F386" s="85" t="s">
        <v>315</v>
      </c>
      <c r="K386" s="82">
        <v>13</v>
      </c>
      <c r="L386" s="83">
        <v>46045</v>
      </c>
      <c r="M386" s="80" t="s">
        <v>432</v>
      </c>
      <c r="N386" s="84" t="s">
        <v>367</v>
      </c>
      <c r="O386" s="85">
        <v>9.66</v>
      </c>
      <c r="P386" s="85" t="s">
        <v>315</v>
      </c>
    </row>
    <row r="387" spans="1:16" x14ac:dyDescent="0.25">
      <c r="A387" s="82">
        <v>13</v>
      </c>
      <c r="B387" s="83">
        <v>46045</v>
      </c>
      <c r="C387" s="80" t="s">
        <v>428</v>
      </c>
      <c r="D387" s="84" t="s">
        <v>369</v>
      </c>
      <c r="E387" s="85">
        <v>2.2200000000000002</v>
      </c>
      <c r="F387" s="85" t="s">
        <v>315</v>
      </c>
      <c r="K387" s="82">
        <v>13</v>
      </c>
      <c r="L387" s="83">
        <v>46045</v>
      </c>
      <c r="M387" s="80" t="s">
        <v>432</v>
      </c>
      <c r="N387" s="84" t="s">
        <v>369</v>
      </c>
      <c r="O387" s="85">
        <v>4.72</v>
      </c>
      <c r="P387" s="85" t="s">
        <v>315</v>
      </c>
    </row>
    <row r="388" spans="1:16" x14ac:dyDescent="0.25">
      <c r="A388" s="82">
        <v>13</v>
      </c>
      <c r="B388" s="83">
        <v>46045</v>
      </c>
      <c r="C388" s="80" t="s">
        <v>428</v>
      </c>
      <c r="D388" s="84" t="s">
        <v>135</v>
      </c>
      <c r="E388" s="85">
        <v>6.9</v>
      </c>
      <c r="F388" s="85" t="s">
        <v>315</v>
      </c>
      <c r="K388" s="82">
        <v>13</v>
      </c>
      <c r="L388" s="83">
        <v>46045</v>
      </c>
      <c r="M388" s="80" t="s">
        <v>432</v>
      </c>
      <c r="N388" s="84" t="s">
        <v>135</v>
      </c>
      <c r="O388" s="85">
        <v>4.4000000000000004</v>
      </c>
      <c r="P388" s="85" t="s">
        <v>315</v>
      </c>
    </row>
    <row r="389" spans="1:16" x14ac:dyDescent="0.25">
      <c r="A389" s="82">
        <v>13</v>
      </c>
      <c r="B389" s="83">
        <v>46045</v>
      </c>
      <c r="C389" s="80" t="s">
        <v>428</v>
      </c>
      <c r="D389" s="84" t="s">
        <v>128</v>
      </c>
      <c r="E389" s="85">
        <v>160</v>
      </c>
      <c r="F389" s="85" t="s">
        <v>315</v>
      </c>
      <c r="K389" s="82">
        <v>13</v>
      </c>
      <c r="L389" s="83">
        <v>46045</v>
      </c>
      <c r="M389" s="80" t="s">
        <v>432</v>
      </c>
      <c r="N389" s="84" t="s">
        <v>128</v>
      </c>
      <c r="O389" s="85">
        <v>81</v>
      </c>
      <c r="P389" s="85" t="s">
        <v>315</v>
      </c>
    </row>
    <row r="390" spans="1:16" x14ac:dyDescent="0.25">
      <c r="A390" s="82">
        <v>13</v>
      </c>
      <c r="B390" s="83">
        <v>46045</v>
      </c>
      <c r="C390" s="80" t="s">
        <v>428</v>
      </c>
      <c r="D390" s="84" t="s">
        <v>122</v>
      </c>
      <c r="E390" s="85">
        <v>34</v>
      </c>
      <c r="F390" s="85" t="s">
        <v>315</v>
      </c>
      <c r="K390" s="82">
        <v>13</v>
      </c>
      <c r="L390" s="83">
        <v>46045</v>
      </c>
      <c r="M390" s="80" t="s">
        <v>432</v>
      </c>
      <c r="N390" s="84" t="s">
        <v>122</v>
      </c>
      <c r="O390" s="85">
        <v>100</v>
      </c>
      <c r="P390" s="85" t="s">
        <v>315</v>
      </c>
    </row>
    <row r="391" spans="1:16" x14ac:dyDescent="0.25">
      <c r="A391" s="82">
        <v>13</v>
      </c>
      <c r="B391" s="83">
        <v>46045</v>
      </c>
      <c r="C391" s="80" t="s">
        <v>428</v>
      </c>
      <c r="D391" s="84" t="s">
        <v>144</v>
      </c>
      <c r="E391" s="85">
        <v>75</v>
      </c>
      <c r="F391" s="85" t="s">
        <v>315</v>
      </c>
      <c r="K391" s="82">
        <v>13</v>
      </c>
      <c r="L391" s="83">
        <v>46045</v>
      </c>
      <c r="M391" s="80" t="s">
        <v>432</v>
      </c>
      <c r="N391" s="84" t="s">
        <v>144</v>
      </c>
      <c r="O391" s="85">
        <v>482</v>
      </c>
      <c r="P391" s="85" t="s">
        <v>315</v>
      </c>
    </row>
    <row r="392" spans="1:16" x14ac:dyDescent="0.25">
      <c r="A392" s="82">
        <v>13</v>
      </c>
      <c r="B392" s="83">
        <v>46045</v>
      </c>
      <c r="C392" s="80" t="s">
        <v>428</v>
      </c>
      <c r="D392" s="84" t="s">
        <v>370</v>
      </c>
      <c r="E392" s="85">
        <v>140</v>
      </c>
      <c r="F392" s="85" t="s">
        <v>315</v>
      </c>
      <c r="K392" s="82">
        <v>13</v>
      </c>
      <c r="L392" s="83">
        <v>46045</v>
      </c>
      <c r="M392" s="80" t="s">
        <v>432</v>
      </c>
      <c r="N392" s="84" t="s">
        <v>370</v>
      </c>
      <c r="O392" s="85">
        <v>437</v>
      </c>
      <c r="P392" s="85" t="s">
        <v>315</v>
      </c>
    </row>
    <row r="393" spans="1:16" x14ac:dyDescent="0.25">
      <c r="A393" s="82">
        <v>13</v>
      </c>
      <c r="B393" s="83">
        <v>46045</v>
      </c>
      <c r="C393" s="80" t="s">
        <v>428</v>
      </c>
      <c r="D393" s="84" t="s">
        <v>132</v>
      </c>
      <c r="E393" s="85">
        <v>111</v>
      </c>
      <c r="F393" s="85" t="s">
        <v>315</v>
      </c>
      <c r="K393" s="82">
        <v>13</v>
      </c>
      <c r="L393" s="83">
        <v>46045</v>
      </c>
      <c r="M393" s="80" t="s">
        <v>432</v>
      </c>
      <c r="N393" s="84" t="s">
        <v>132</v>
      </c>
      <c r="O393" s="85">
        <v>417</v>
      </c>
      <c r="P393" s="85" t="s">
        <v>315</v>
      </c>
    </row>
    <row r="394" spans="1:16" x14ac:dyDescent="0.25">
      <c r="A394" s="82">
        <v>13</v>
      </c>
      <c r="B394" s="83">
        <v>46045</v>
      </c>
      <c r="C394" s="80" t="s">
        <v>428</v>
      </c>
      <c r="D394" s="84" t="s">
        <v>133</v>
      </c>
      <c r="E394" s="85">
        <v>76</v>
      </c>
      <c r="F394" s="85" t="s">
        <v>315</v>
      </c>
      <c r="K394" s="82">
        <v>13</v>
      </c>
      <c r="L394" s="83">
        <v>46045</v>
      </c>
      <c r="M394" s="80" t="s">
        <v>432</v>
      </c>
      <c r="N394" s="84" t="s">
        <v>133</v>
      </c>
      <c r="O394" s="85">
        <v>150</v>
      </c>
      <c r="P394" s="85" t="s">
        <v>315</v>
      </c>
    </row>
    <row r="395" spans="1:16" x14ac:dyDescent="0.25">
      <c r="A395" s="82">
        <v>13</v>
      </c>
      <c r="B395" s="83">
        <v>46045</v>
      </c>
      <c r="C395" s="80" t="s">
        <v>428</v>
      </c>
      <c r="D395" s="84" t="s">
        <v>371</v>
      </c>
      <c r="E395" s="85">
        <v>160</v>
      </c>
      <c r="F395" s="85" t="s">
        <v>315</v>
      </c>
      <c r="K395" s="82">
        <v>13</v>
      </c>
      <c r="L395" s="83">
        <v>46045</v>
      </c>
      <c r="M395" s="80" t="s">
        <v>432</v>
      </c>
      <c r="N395" s="84" t="s">
        <v>371</v>
      </c>
      <c r="O395" s="85">
        <v>379</v>
      </c>
      <c r="P395" s="85" t="s">
        <v>315</v>
      </c>
    </row>
    <row r="396" spans="1:16" x14ac:dyDescent="0.25">
      <c r="A396" s="82">
        <v>13</v>
      </c>
      <c r="B396" s="83">
        <v>46045</v>
      </c>
      <c r="C396" s="80" t="s">
        <v>428</v>
      </c>
      <c r="D396" s="84" t="s">
        <v>372</v>
      </c>
      <c r="E396" s="85">
        <v>60</v>
      </c>
      <c r="F396" s="85" t="s">
        <v>315</v>
      </c>
      <c r="K396" s="82">
        <v>13</v>
      </c>
      <c r="L396" s="83">
        <v>46045</v>
      </c>
      <c r="M396" s="80" t="s">
        <v>432</v>
      </c>
      <c r="N396" s="84" t="s">
        <v>372</v>
      </c>
      <c r="O396" s="85">
        <v>86</v>
      </c>
      <c r="P396" s="85" t="s">
        <v>315</v>
      </c>
    </row>
    <row r="397" spans="1:16" x14ac:dyDescent="0.25">
      <c r="A397" s="82">
        <v>13</v>
      </c>
      <c r="B397" s="83">
        <v>46045</v>
      </c>
      <c r="C397" s="80" t="s">
        <v>428</v>
      </c>
      <c r="D397" s="84" t="s">
        <v>129</v>
      </c>
      <c r="E397" s="85">
        <v>47</v>
      </c>
      <c r="F397" s="85" t="s">
        <v>315</v>
      </c>
      <c r="K397" s="82">
        <v>13</v>
      </c>
      <c r="L397" s="83">
        <v>46045</v>
      </c>
      <c r="M397" s="80" t="s">
        <v>432</v>
      </c>
      <c r="N397" s="84" t="s">
        <v>129</v>
      </c>
      <c r="O397" s="85">
        <v>222</v>
      </c>
      <c r="P397" s="85" t="s">
        <v>315</v>
      </c>
    </row>
    <row r="398" spans="1:16" x14ac:dyDescent="0.25">
      <c r="A398" s="82">
        <v>13</v>
      </c>
      <c r="B398" s="83">
        <v>46045</v>
      </c>
      <c r="C398" s="80" t="s">
        <v>428</v>
      </c>
      <c r="D398" s="84" t="s">
        <v>131</v>
      </c>
      <c r="E398" s="85">
        <v>29</v>
      </c>
      <c r="F398" s="85" t="s">
        <v>315</v>
      </c>
      <c r="K398" s="82">
        <v>13</v>
      </c>
      <c r="L398" s="83">
        <v>46045</v>
      </c>
      <c r="M398" s="80" t="s">
        <v>432</v>
      </c>
      <c r="N398" s="84" t="s">
        <v>131</v>
      </c>
      <c r="O398" s="85">
        <v>106</v>
      </c>
      <c r="P398" s="85" t="s">
        <v>315</v>
      </c>
    </row>
    <row r="399" spans="1:16" x14ac:dyDescent="0.25">
      <c r="A399" s="82">
        <v>13</v>
      </c>
      <c r="B399" s="83">
        <v>46045</v>
      </c>
      <c r="C399" s="80" t="s">
        <v>428</v>
      </c>
      <c r="D399" s="84" t="s">
        <v>373</v>
      </c>
      <c r="E399" s="85">
        <v>0.98</v>
      </c>
      <c r="F399" s="85" t="s">
        <v>315</v>
      </c>
      <c r="K399" s="82">
        <v>13</v>
      </c>
      <c r="L399" s="83">
        <v>46045</v>
      </c>
      <c r="M399" s="80" t="s">
        <v>432</v>
      </c>
      <c r="N399" s="84" t="s">
        <v>373</v>
      </c>
      <c r="O399" s="85">
        <v>3.56</v>
      </c>
      <c r="P399" s="85" t="s">
        <v>315</v>
      </c>
    </row>
    <row r="400" spans="1:16" x14ac:dyDescent="0.25">
      <c r="A400" s="82">
        <v>13</v>
      </c>
      <c r="B400" s="83">
        <v>46045</v>
      </c>
      <c r="C400" s="80" t="s">
        <v>428</v>
      </c>
      <c r="D400" s="84" t="s">
        <v>375</v>
      </c>
      <c r="E400" s="85">
        <v>11.7</v>
      </c>
      <c r="F400" s="85" t="s">
        <v>315</v>
      </c>
      <c r="K400" s="82">
        <v>13</v>
      </c>
      <c r="L400" s="83">
        <v>46045</v>
      </c>
      <c r="M400" s="80" t="s">
        <v>432</v>
      </c>
      <c r="N400" s="84" t="s">
        <v>375</v>
      </c>
      <c r="O400" s="85">
        <v>7.7</v>
      </c>
      <c r="P400" s="85" t="s">
        <v>315</v>
      </c>
    </row>
    <row r="401" spans="1:16" x14ac:dyDescent="0.25">
      <c r="A401" s="82">
        <v>13</v>
      </c>
      <c r="B401" s="83">
        <v>46045</v>
      </c>
      <c r="C401" s="80" t="s">
        <v>428</v>
      </c>
      <c r="D401" s="84" t="s">
        <v>140</v>
      </c>
      <c r="E401" s="85">
        <v>146</v>
      </c>
      <c r="F401" s="85" t="s">
        <v>315</v>
      </c>
      <c r="K401" s="82">
        <v>13</v>
      </c>
      <c r="L401" s="83">
        <v>46045</v>
      </c>
      <c r="M401" s="80" t="s">
        <v>432</v>
      </c>
      <c r="N401" s="84" t="s">
        <v>140</v>
      </c>
      <c r="O401" s="85">
        <v>127</v>
      </c>
      <c r="P401" s="85" t="s">
        <v>315</v>
      </c>
    </row>
    <row r="402" spans="1:16" x14ac:dyDescent="0.25">
      <c r="A402" s="82">
        <v>13</v>
      </c>
      <c r="B402" s="83">
        <v>46045</v>
      </c>
      <c r="C402" s="80" t="s">
        <v>428</v>
      </c>
      <c r="D402" s="84" t="s">
        <v>142</v>
      </c>
      <c r="E402" s="85">
        <v>3.8</v>
      </c>
      <c r="F402" s="85" t="s">
        <v>315</v>
      </c>
      <c r="K402" s="82">
        <v>13</v>
      </c>
      <c r="L402" s="83">
        <v>46045</v>
      </c>
      <c r="M402" s="80" t="s">
        <v>432</v>
      </c>
      <c r="N402" s="84" t="s">
        <v>142</v>
      </c>
      <c r="O402" s="85">
        <v>6.4</v>
      </c>
      <c r="P402" s="85" t="s">
        <v>315</v>
      </c>
    </row>
    <row r="403" spans="1:16" x14ac:dyDescent="0.25">
      <c r="A403" s="82">
        <v>13</v>
      </c>
      <c r="B403" s="83">
        <v>46045</v>
      </c>
      <c r="C403" s="80" t="s">
        <v>428</v>
      </c>
      <c r="D403" s="84" t="s">
        <v>143</v>
      </c>
      <c r="E403" s="85">
        <v>119</v>
      </c>
      <c r="F403" s="85" t="s">
        <v>315</v>
      </c>
      <c r="K403" s="82">
        <v>13</v>
      </c>
      <c r="L403" s="83">
        <v>46045</v>
      </c>
      <c r="M403" s="80" t="s">
        <v>432</v>
      </c>
      <c r="N403" s="84" t="s">
        <v>143</v>
      </c>
      <c r="O403" s="85">
        <v>95</v>
      </c>
      <c r="P403" s="85" t="s">
        <v>315</v>
      </c>
    </row>
    <row r="404" spans="1:16" x14ac:dyDescent="0.25">
      <c r="A404" s="82">
        <v>14</v>
      </c>
      <c r="B404" s="83">
        <v>46048</v>
      </c>
      <c r="C404" s="80" t="s">
        <v>428</v>
      </c>
      <c r="D404" s="84" t="s">
        <v>361</v>
      </c>
      <c r="E404" s="85">
        <v>4.72</v>
      </c>
      <c r="F404" s="85" t="s">
        <v>315</v>
      </c>
      <c r="K404" s="82">
        <v>14</v>
      </c>
      <c r="L404" s="83">
        <v>46048</v>
      </c>
      <c r="M404" s="80" t="s">
        <v>432</v>
      </c>
      <c r="N404" s="84" t="s">
        <v>361</v>
      </c>
      <c r="O404" s="85">
        <v>1.1499999999999999</v>
      </c>
      <c r="P404" s="85" t="s">
        <v>315</v>
      </c>
    </row>
    <row r="405" spans="1:16" x14ac:dyDescent="0.25">
      <c r="A405" s="82">
        <v>14</v>
      </c>
      <c r="B405" s="83">
        <v>46048</v>
      </c>
      <c r="C405" s="80" t="s">
        <v>428</v>
      </c>
      <c r="D405" s="84" t="s">
        <v>125</v>
      </c>
      <c r="E405" s="85">
        <v>4.5999999999999996</v>
      </c>
      <c r="F405" s="85" t="s">
        <v>315</v>
      </c>
      <c r="K405" s="82">
        <v>14</v>
      </c>
      <c r="L405" s="83">
        <v>46048</v>
      </c>
      <c r="M405" s="80" t="s">
        <v>432</v>
      </c>
      <c r="N405" s="84" t="s">
        <v>125</v>
      </c>
      <c r="O405" s="85">
        <v>9.6</v>
      </c>
      <c r="P405" s="85" t="s">
        <v>315</v>
      </c>
    </row>
    <row r="406" spans="1:16" x14ac:dyDescent="0.25">
      <c r="A406" s="82">
        <v>14</v>
      </c>
      <c r="B406" s="83">
        <v>46048</v>
      </c>
      <c r="C406" s="80" t="s">
        <v>428</v>
      </c>
      <c r="D406" s="84" t="s">
        <v>137</v>
      </c>
      <c r="E406" s="85">
        <v>4.0919999999999996</v>
      </c>
      <c r="F406" s="85" t="s">
        <v>315</v>
      </c>
      <c r="K406" s="82">
        <v>14</v>
      </c>
      <c r="L406" s="83">
        <v>46048</v>
      </c>
      <c r="M406" s="80" t="s">
        <v>432</v>
      </c>
      <c r="N406" s="84" t="s">
        <v>137</v>
      </c>
      <c r="O406" s="85">
        <v>2.6080000000000001</v>
      </c>
      <c r="P406" s="85" t="s">
        <v>315</v>
      </c>
    </row>
    <row r="407" spans="1:16" x14ac:dyDescent="0.25">
      <c r="A407" s="82">
        <v>14</v>
      </c>
      <c r="B407" s="83">
        <v>46048</v>
      </c>
      <c r="C407" s="80" t="s">
        <v>428</v>
      </c>
      <c r="D407" s="84" t="s">
        <v>363</v>
      </c>
      <c r="E407" s="85">
        <v>0.27500000000000002</v>
      </c>
      <c r="F407" s="85" t="s">
        <v>315</v>
      </c>
      <c r="K407" s="82">
        <v>14</v>
      </c>
      <c r="L407" s="83">
        <v>46048</v>
      </c>
      <c r="M407" s="80" t="s">
        <v>432</v>
      </c>
      <c r="N407" s="84" t="s">
        <v>363</v>
      </c>
      <c r="O407" s="85">
        <v>1.0529999999999999</v>
      </c>
      <c r="P407" s="85" t="s">
        <v>315</v>
      </c>
    </row>
    <row r="408" spans="1:16" x14ac:dyDescent="0.25">
      <c r="A408" s="82">
        <v>14</v>
      </c>
      <c r="B408" s="83">
        <v>46048</v>
      </c>
      <c r="C408" s="80" t="s">
        <v>428</v>
      </c>
      <c r="D408" s="84" t="s">
        <v>134</v>
      </c>
      <c r="E408" s="85">
        <v>1.173</v>
      </c>
      <c r="F408" s="85" t="s">
        <v>315</v>
      </c>
      <c r="K408" s="82">
        <v>14</v>
      </c>
      <c r="L408" s="83">
        <v>46048</v>
      </c>
      <c r="M408" s="80" t="s">
        <v>432</v>
      </c>
      <c r="N408" s="84" t="s">
        <v>134</v>
      </c>
      <c r="O408" s="85">
        <v>4.4109999999999996</v>
      </c>
      <c r="P408" s="85" t="s">
        <v>315</v>
      </c>
    </row>
    <row r="409" spans="1:16" x14ac:dyDescent="0.25">
      <c r="A409" s="82">
        <v>14</v>
      </c>
      <c r="B409" s="83">
        <v>46048</v>
      </c>
      <c r="C409" s="80" t="s">
        <v>428</v>
      </c>
      <c r="D409" s="84" t="s">
        <v>138</v>
      </c>
      <c r="E409" s="85">
        <v>8.6999999999999993</v>
      </c>
      <c r="F409" s="85" t="s">
        <v>315</v>
      </c>
      <c r="K409" s="82">
        <v>14</v>
      </c>
      <c r="L409" s="83">
        <v>46048</v>
      </c>
      <c r="M409" s="80" t="s">
        <v>432</v>
      </c>
      <c r="N409" s="84" t="s">
        <v>138</v>
      </c>
      <c r="O409" s="85">
        <v>12.2</v>
      </c>
      <c r="P409" s="85" t="s">
        <v>315</v>
      </c>
    </row>
    <row r="410" spans="1:16" x14ac:dyDescent="0.25">
      <c r="A410" s="82">
        <v>14</v>
      </c>
      <c r="B410" s="83">
        <v>46048</v>
      </c>
      <c r="C410" s="80" t="s">
        <v>428</v>
      </c>
      <c r="D410" s="84" t="s">
        <v>364</v>
      </c>
      <c r="E410" s="85">
        <v>329</v>
      </c>
      <c r="F410" s="85" t="s">
        <v>315</v>
      </c>
      <c r="K410" s="82">
        <v>14</v>
      </c>
      <c r="L410" s="83">
        <v>46048</v>
      </c>
      <c r="M410" s="80" t="s">
        <v>432</v>
      </c>
      <c r="N410" s="84" t="s">
        <v>364</v>
      </c>
      <c r="O410" s="85">
        <v>198</v>
      </c>
      <c r="P410" s="85" t="s">
        <v>315</v>
      </c>
    </row>
    <row r="411" spans="1:16" x14ac:dyDescent="0.25">
      <c r="A411" s="82">
        <v>14</v>
      </c>
      <c r="B411" s="83">
        <v>46048</v>
      </c>
      <c r="C411" s="80" t="s">
        <v>428</v>
      </c>
      <c r="D411" s="84" t="s">
        <v>126</v>
      </c>
      <c r="E411" s="85">
        <v>235</v>
      </c>
      <c r="F411" s="85" t="s">
        <v>315</v>
      </c>
      <c r="K411" s="82">
        <v>14</v>
      </c>
      <c r="L411" s="83">
        <v>46048</v>
      </c>
      <c r="M411" s="80" t="s">
        <v>432</v>
      </c>
      <c r="N411" s="84" t="s">
        <v>126</v>
      </c>
      <c r="O411" s="85">
        <v>84</v>
      </c>
      <c r="P411" s="85" t="s">
        <v>315</v>
      </c>
    </row>
    <row r="412" spans="1:16" x14ac:dyDescent="0.25">
      <c r="A412" s="82">
        <v>14</v>
      </c>
      <c r="B412" s="83">
        <v>46048</v>
      </c>
      <c r="C412" s="80" t="s">
        <v>428</v>
      </c>
      <c r="D412" s="84" t="s">
        <v>127</v>
      </c>
      <c r="E412" s="85">
        <v>77</v>
      </c>
      <c r="F412" s="85" t="s">
        <v>315</v>
      </c>
      <c r="K412" s="82">
        <v>14</v>
      </c>
      <c r="L412" s="83">
        <v>46048</v>
      </c>
      <c r="M412" s="80" t="s">
        <v>432</v>
      </c>
      <c r="N412" s="84" t="s">
        <v>127</v>
      </c>
      <c r="O412" s="85">
        <v>27</v>
      </c>
      <c r="P412" s="85" t="s">
        <v>315</v>
      </c>
    </row>
    <row r="413" spans="1:16" x14ac:dyDescent="0.25">
      <c r="A413" s="82">
        <v>14</v>
      </c>
      <c r="B413" s="83">
        <v>46048</v>
      </c>
      <c r="C413" s="80" t="s">
        <v>428</v>
      </c>
      <c r="D413" s="84" t="s">
        <v>124</v>
      </c>
      <c r="E413" s="85">
        <v>2.64</v>
      </c>
      <c r="F413" s="85" t="s">
        <v>315</v>
      </c>
      <c r="K413" s="82">
        <v>14</v>
      </c>
      <c r="L413" s="83">
        <v>46048</v>
      </c>
      <c r="M413" s="80" t="s">
        <v>432</v>
      </c>
      <c r="N413" s="84" t="s">
        <v>124</v>
      </c>
      <c r="O413" s="85">
        <v>6.21</v>
      </c>
      <c r="P413" s="85" t="s">
        <v>315</v>
      </c>
    </row>
    <row r="414" spans="1:16" x14ac:dyDescent="0.25">
      <c r="A414" s="82">
        <v>14</v>
      </c>
      <c r="B414" s="83">
        <v>46048</v>
      </c>
      <c r="C414" s="80" t="s">
        <v>428</v>
      </c>
      <c r="D414" s="84" t="s">
        <v>366</v>
      </c>
      <c r="E414" s="85">
        <v>231</v>
      </c>
      <c r="F414" s="85" t="s">
        <v>315</v>
      </c>
      <c r="K414" s="82">
        <v>14</v>
      </c>
      <c r="L414" s="83">
        <v>46048</v>
      </c>
      <c r="M414" s="80" t="s">
        <v>432</v>
      </c>
      <c r="N414" s="84" t="s">
        <v>366</v>
      </c>
      <c r="O414" s="85">
        <v>68</v>
      </c>
      <c r="P414" s="85" t="s">
        <v>315</v>
      </c>
    </row>
    <row r="415" spans="1:16" x14ac:dyDescent="0.25">
      <c r="A415" s="82">
        <v>14</v>
      </c>
      <c r="B415" s="83">
        <v>46048</v>
      </c>
      <c r="C415" s="80" t="s">
        <v>428</v>
      </c>
      <c r="D415" s="84" t="s">
        <v>139</v>
      </c>
      <c r="E415" s="85">
        <v>3.55</v>
      </c>
      <c r="F415" s="85" t="s">
        <v>315</v>
      </c>
      <c r="K415" s="82">
        <v>14</v>
      </c>
      <c r="L415" s="83">
        <v>46048</v>
      </c>
      <c r="M415" s="80" t="s">
        <v>432</v>
      </c>
      <c r="N415" s="84" t="s">
        <v>139</v>
      </c>
      <c r="O415" s="85">
        <v>7.28</v>
      </c>
      <c r="P415" s="85" t="s">
        <v>315</v>
      </c>
    </row>
    <row r="416" spans="1:16" x14ac:dyDescent="0.25">
      <c r="A416" s="82">
        <v>14</v>
      </c>
      <c r="B416" s="83">
        <v>46048</v>
      </c>
      <c r="C416" s="80" t="s">
        <v>428</v>
      </c>
      <c r="D416" s="84" t="s">
        <v>118</v>
      </c>
      <c r="E416" s="85">
        <v>88</v>
      </c>
      <c r="F416" s="85" t="s">
        <v>315</v>
      </c>
      <c r="K416" s="82">
        <v>14</v>
      </c>
      <c r="L416" s="83">
        <v>46048</v>
      </c>
      <c r="M416" s="80" t="s">
        <v>432</v>
      </c>
      <c r="N416" s="84" t="s">
        <v>118</v>
      </c>
      <c r="O416" s="85">
        <v>285</v>
      </c>
      <c r="P416" s="85" t="s">
        <v>315</v>
      </c>
    </row>
    <row r="417" spans="1:16" x14ac:dyDescent="0.25">
      <c r="A417" s="82">
        <v>14</v>
      </c>
      <c r="B417" s="83">
        <v>46048</v>
      </c>
      <c r="C417" s="80" t="s">
        <v>428</v>
      </c>
      <c r="D417" s="84" t="s">
        <v>367</v>
      </c>
      <c r="E417" s="85">
        <v>4.99</v>
      </c>
      <c r="F417" s="85" t="s">
        <v>315</v>
      </c>
      <c r="K417" s="82">
        <v>14</v>
      </c>
      <c r="L417" s="83">
        <v>46048</v>
      </c>
      <c r="M417" s="80" t="s">
        <v>432</v>
      </c>
      <c r="N417" s="84" t="s">
        <v>367</v>
      </c>
      <c r="O417" s="85">
        <v>10.1</v>
      </c>
      <c r="P417" s="85" t="s">
        <v>315</v>
      </c>
    </row>
    <row r="418" spans="1:16" x14ac:dyDescent="0.25">
      <c r="A418" s="82">
        <v>14</v>
      </c>
      <c r="B418" s="83">
        <v>46048</v>
      </c>
      <c r="C418" s="80" t="s">
        <v>428</v>
      </c>
      <c r="D418" s="84" t="s">
        <v>369</v>
      </c>
      <c r="E418" s="85">
        <v>2.2000000000000002</v>
      </c>
      <c r="F418" s="85" t="s">
        <v>315</v>
      </c>
      <c r="K418" s="82">
        <v>14</v>
      </c>
      <c r="L418" s="83">
        <v>46048</v>
      </c>
      <c r="M418" s="80" t="s">
        <v>432</v>
      </c>
      <c r="N418" s="84" t="s">
        <v>369</v>
      </c>
      <c r="O418" s="85">
        <v>4.72</v>
      </c>
      <c r="P418" s="85" t="s">
        <v>315</v>
      </c>
    </row>
    <row r="419" spans="1:16" x14ac:dyDescent="0.25">
      <c r="A419" s="82">
        <v>14</v>
      </c>
      <c r="B419" s="83">
        <v>46048</v>
      </c>
      <c r="C419" s="80" t="s">
        <v>428</v>
      </c>
      <c r="D419" s="84" t="s">
        <v>135</v>
      </c>
      <c r="E419" s="85">
        <v>6.9</v>
      </c>
      <c r="F419" s="85" t="s">
        <v>315</v>
      </c>
      <c r="K419" s="82">
        <v>14</v>
      </c>
      <c r="L419" s="83">
        <v>46048</v>
      </c>
      <c r="M419" s="80" t="s">
        <v>432</v>
      </c>
      <c r="N419" s="84" t="s">
        <v>135</v>
      </c>
      <c r="O419" s="85">
        <v>4.4000000000000004</v>
      </c>
      <c r="P419" s="85" t="s">
        <v>315</v>
      </c>
    </row>
    <row r="420" spans="1:16" x14ac:dyDescent="0.25">
      <c r="A420" s="82">
        <v>14</v>
      </c>
      <c r="B420" s="83">
        <v>46048</v>
      </c>
      <c r="C420" s="80" t="s">
        <v>428</v>
      </c>
      <c r="D420" s="84" t="s">
        <v>128</v>
      </c>
      <c r="E420" s="85">
        <v>161</v>
      </c>
      <c r="F420" s="85" t="s">
        <v>315</v>
      </c>
      <c r="K420" s="82">
        <v>14</v>
      </c>
      <c r="L420" s="83">
        <v>46048</v>
      </c>
      <c r="M420" s="80" t="s">
        <v>432</v>
      </c>
      <c r="N420" s="84" t="s">
        <v>128</v>
      </c>
      <c r="O420" s="85">
        <v>78</v>
      </c>
      <c r="P420" s="85" t="s">
        <v>315</v>
      </c>
    </row>
    <row r="421" spans="1:16" x14ac:dyDescent="0.25">
      <c r="A421" s="82">
        <v>14</v>
      </c>
      <c r="B421" s="83">
        <v>46048</v>
      </c>
      <c r="C421" s="80" t="s">
        <v>428</v>
      </c>
      <c r="D421" s="84" t="s">
        <v>122</v>
      </c>
      <c r="E421" s="85">
        <v>31</v>
      </c>
      <c r="F421" s="85" t="s">
        <v>315</v>
      </c>
      <c r="K421" s="82">
        <v>14</v>
      </c>
      <c r="L421" s="83">
        <v>46048</v>
      </c>
      <c r="M421" s="80" t="s">
        <v>432</v>
      </c>
      <c r="N421" s="84" t="s">
        <v>122</v>
      </c>
      <c r="O421" s="85">
        <v>93</v>
      </c>
      <c r="P421" s="85" t="s">
        <v>315</v>
      </c>
    </row>
    <row r="422" spans="1:16" x14ac:dyDescent="0.25">
      <c r="A422" s="82">
        <v>14</v>
      </c>
      <c r="B422" s="83">
        <v>46048</v>
      </c>
      <c r="C422" s="80" t="s">
        <v>428</v>
      </c>
      <c r="D422" s="84" t="s">
        <v>144</v>
      </c>
      <c r="E422" s="85">
        <v>75</v>
      </c>
      <c r="F422" s="85" t="s">
        <v>315</v>
      </c>
      <c r="K422" s="82">
        <v>14</v>
      </c>
      <c r="L422" s="83">
        <v>46048</v>
      </c>
      <c r="M422" s="80" t="s">
        <v>432</v>
      </c>
      <c r="N422" s="84" t="s">
        <v>144</v>
      </c>
      <c r="O422" s="85">
        <v>483</v>
      </c>
      <c r="P422" s="85" t="s">
        <v>315</v>
      </c>
    </row>
    <row r="423" spans="1:16" x14ac:dyDescent="0.25">
      <c r="A423" s="82">
        <v>14</v>
      </c>
      <c r="B423" s="83">
        <v>46048</v>
      </c>
      <c r="C423" s="80" t="s">
        <v>428</v>
      </c>
      <c r="D423" s="84" t="s">
        <v>370</v>
      </c>
      <c r="E423" s="85">
        <v>140</v>
      </c>
      <c r="F423" s="85" t="s">
        <v>315</v>
      </c>
      <c r="K423" s="82">
        <v>14</v>
      </c>
      <c r="L423" s="83">
        <v>46048</v>
      </c>
      <c r="M423" s="80" t="s">
        <v>432</v>
      </c>
      <c r="N423" s="84" t="s">
        <v>370</v>
      </c>
      <c r="O423" s="85">
        <v>429</v>
      </c>
      <c r="P423" s="85" t="s">
        <v>315</v>
      </c>
    </row>
    <row r="424" spans="1:16" x14ac:dyDescent="0.25">
      <c r="A424" s="82">
        <v>14</v>
      </c>
      <c r="B424" s="83">
        <v>46048</v>
      </c>
      <c r="C424" s="80" t="s">
        <v>428</v>
      </c>
      <c r="D424" s="84" t="s">
        <v>132</v>
      </c>
      <c r="E424" s="85">
        <v>124</v>
      </c>
      <c r="F424" s="85" t="s">
        <v>315</v>
      </c>
      <c r="K424" s="82">
        <v>14</v>
      </c>
      <c r="L424" s="83">
        <v>46048</v>
      </c>
      <c r="M424" s="80" t="s">
        <v>432</v>
      </c>
      <c r="N424" s="84" t="s">
        <v>132</v>
      </c>
      <c r="O424" s="85">
        <v>432</v>
      </c>
      <c r="P424" s="85" t="s">
        <v>315</v>
      </c>
    </row>
    <row r="425" spans="1:16" x14ac:dyDescent="0.25">
      <c r="A425" s="82">
        <v>14</v>
      </c>
      <c r="B425" s="83">
        <v>46048</v>
      </c>
      <c r="C425" s="80" t="s">
        <v>428</v>
      </c>
      <c r="D425" s="84" t="s">
        <v>133</v>
      </c>
      <c r="E425" s="85">
        <v>79</v>
      </c>
      <c r="F425" s="85" t="s">
        <v>315</v>
      </c>
      <c r="K425" s="82">
        <v>14</v>
      </c>
      <c r="L425" s="83">
        <v>46048</v>
      </c>
      <c r="M425" s="80" t="s">
        <v>432</v>
      </c>
      <c r="N425" s="84" t="s">
        <v>133</v>
      </c>
      <c r="O425" s="85">
        <v>152</v>
      </c>
      <c r="P425" s="85" t="s">
        <v>315</v>
      </c>
    </row>
    <row r="426" spans="1:16" x14ac:dyDescent="0.25">
      <c r="A426" s="82">
        <v>14</v>
      </c>
      <c r="B426" s="83">
        <v>46048</v>
      </c>
      <c r="C426" s="80" t="s">
        <v>428</v>
      </c>
      <c r="D426" s="84" t="s">
        <v>371</v>
      </c>
      <c r="E426" s="85">
        <v>167</v>
      </c>
      <c r="F426" s="85" t="s">
        <v>315</v>
      </c>
      <c r="K426" s="82">
        <v>14</v>
      </c>
      <c r="L426" s="83">
        <v>46048</v>
      </c>
      <c r="M426" s="80" t="s">
        <v>432</v>
      </c>
      <c r="N426" s="84" t="s">
        <v>371</v>
      </c>
      <c r="O426" s="85">
        <v>389</v>
      </c>
      <c r="P426" s="85" t="s">
        <v>315</v>
      </c>
    </row>
    <row r="427" spans="1:16" x14ac:dyDescent="0.25">
      <c r="A427" s="82">
        <v>14</v>
      </c>
      <c r="B427" s="83">
        <v>46048</v>
      </c>
      <c r="C427" s="80" t="s">
        <v>428</v>
      </c>
      <c r="D427" s="84" t="s">
        <v>372</v>
      </c>
      <c r="E427" s="85">
        <v>56</v>
      </c>
      <c r="F427" s="85" t="s">
        <v>315</v>
      </c>
      <c r="K427" s="82">
        <v>14</v>
      </c>
      <c r="L427" s="83">
        <v>46048</v>
      </c>
      <c r="M427" s="80" t="s">
        <v>432</v>
      </c>
      <c r="N427" s="84" t="s">
        <v>372</v>
      </c>
      <c r="O427" s="85">
        <v>83</v>
      </c>
      <c r="P427" s="85" t="s">
        <v>315</v>
      </c>
    </row>
    <row r="428" spans="1:16" x14ac:dyDescent="0.25">
      <c r="A428" s="82">
        <v>14</v>
      </c>
      <c r="B428" s="83">
        <v>46048</v>
      </c>
      <c r="C428" s="80" t="s">
        <v>428</v>
      </c>
      <c r="D428" s="84" t="s">
        <v>129</v>
      </c>
      <c r="E428" s="85">
        <v>46</v>
      </c>
      <c r="F428" s="85" t="s">
        <v>315</v>
      </c>
      <c r="K428" s="82">
        <v>14</v>
      </c>
      <c r="L428" s="83">
        <v>46048</v>
      </c>
      <c r="M428" s="80" t="s">
        <v>432</v>
      </c>
      <c r="N428" s="84" t="s">
        <v>129</v>
      </c>
      <c r="O428" s="85">
        <v>217</v>
      </c>
      <c r="P428" s="85" t="s">
        <v>315</v>
      </c>
    </row>
    <row r="429" spans="1:16" x14ac:dyDescent="0.25">
      <c r="A429" s="82">
        <v>14</v>
      </c>
      <c r="B429" s="83">
        <v>46048</v>
      </c>
      <c r="C429" s="80" t="s">
        <v>428</v>
      </c>
      <c r="D429" s="84" t="s">
        <v>131</v>
      </c>
      <c r="E429" s="85">
        <v>28</v>
      </c>
      <c r="F429" s="85" t="s">
        <v>315</v>
      </c>
      <c r="K429" s="82">
        <v>14</v>
      </c>
      <c r="L429" s="83">
        <v>46048</v>
      </c>
      <c r="M429" s="80" t="s">
        <v>432</v>
      </c>
      <c r="N429" s="84" t="s">
        <v>131</v>
      </c>
      <c r="O429" s="85">
        <v>102</v>
      </c>
      <c r="P429" s="85" t="s">
        <v>315</v>
      </c>
    </row>
    <row r="430" spans="1:16" x14ac:dyDescent="0.25">
      <c r="A430" s="82">
        <v>14</v>
      </c>
      <c r="B430" s="83">
        <v>46048</v>
      </c>
      <c r="C430" s="80" t="s">
        <v>428</v>
      </c>
      <c r="D430" s="84" t="s">
        <v>373</v>
      </c>
      <c r="E430" s="85">
        <v>0.98</v>
      </c>
      <c r="F430" s="85" t="s">
        <v>315</v>
      </c>
      <c r="K430" s="82">
        <v>14</v>
      </c>
      <c r="L430" s="83">
        <v>46048</v>
      </c>
      <c r="M430" s="80" t="s">
        <v>432</v>
      </c>
      <c r="N430" s="84" t="s">
        <v>373</v>
      </c>
      <c r="O430" s="85">
        <v>3.62</v>
      </c>
      <c r="P430" s="85" t="s">
        <v>315</v>
      </c>
    </row>
    <row r="431" spans="1:16" x14ac:dyDescent="0.25">
      <c r="A431" s="82">
        <v>14</v>
      </c>
      <c r="B431" s="83">
        <v>46048</v>
      </c>
      <c r="C431" s="80" t="s">
        <v>428</v>
      </c>
      <c r="D431" s="84" t="s">
        <v>375</v>
      </c>
      <c r="E431" s="85">
        <v>33.4</v>
      </c>
      <c r="F431" s="85" t="s">
        <v>315</v>
      </c>
      <c r="K431" s="82">
        <v>14</v>
      </c>
      <c r="L431" s="83">
        <v>46048</v>
      </c>
      <c r="M431" s="80" t="s">
        <v>432</v>
      </c>
      <c r="N431" s="84" t="s">
        <v>375</v>
      </c>
      <c r="O431" s="85">
        <v>16.600000000000001</v>
      </c>
      <c r="P431" s="85" t="s">
        <v>315</v>
      </c>
    </row>
    <row r="432" spans="1:16" x14ac:dyDescent="0.25">
      <c r="A432" s="82">
        <v>14</v>
      </c>
      <c r="B432" s="83">
        <v>46048</v>
      </c>
      <c r="C432" s="80" t="s">
        <v>428</v>
      </c>
      <c r="D432" s="84" t="s">
        <v>140</v>
      </c>
      <c r="E432" s="85">
        <v>146</v>
      </c>
      <c r="F432" s="85" t="s">
        <v>315</v>
      </c>
      <c r="K432" s="82">
        <v>14</v>
      </c>
      <c r="L432" s="83">
        <v>46048</v>
      </c>
      <c r="M432" s="80" t="s">
        <v>432</v>
      </c>
      <c r="N432" s="84" t="s">
        <v>140</v>
      </c>
      <c r="O432" s="85">
        <v>127</v>
      </c>
      <c r="P432" s="85" t="s">
        <v>315</v>
      </c>
    </row>
    <row r="433" spans="1:16" x14ac:dyDescent="0.25">
      <c r="A433" s="82">
        <v>14</v>
      </c>
      <c r="B433" s="83">
        <v>46048</v>
      </c>
      <c r="C433" s="80" t="s">
        <v>428</v>
      </c>
      <c r="D433" s="84" t="s">
        <v>142</v>
      </c>
      <c r="E433" s="85">
        <v>3.7</v>
      </c>
      <c r="F433" s="85" t="s">
        <v>315</v>
      </c>
      <c r="K433" s="82">
        <v>14</v>
      </c>
      <c r="L433" s="83">
        <v>46048</v>
      </c>
      <c r="M433" s="80" t="s">
        <v>432</v>
      </c>
      <c r="N433" s="84" t="s">
        <v>142</v>
      </c>
      <c r="O433" s="85">
        <v>6.4</v>
      </c>
      <c r="P433" s="85" t="s">
        <v>315</v>
      </c>
    </row>
    <row r="434" spans="1:16" x14ac:dyDescent="0.25">
      <c r="A434" s="82">
        <v>14</v>
      </c>
      <c r="B434" s="83">
        <v>46048</v>
      </c>
      <c r="C434" s="80" t="s">
        <v>428</v>
      </c>
      <c r="D434" s="84" t="s">
        <v>143</v>
      </c>
      <c r="E434" s="85">
        <v>115</v>
      </c>
      <c r="F434" s="85" t="s">
        <v>315</v>
      </c>
      <c r="K434" s="82">
        <v>14</v>
      </c>
      <c r="L434" s="83">
        <v>46048</v>
      </c>
      <c r="M434" s="80" t="s">
        <v>432</v>
      </c>
      <c r="N434" s="84" t="s">
        <v>143</v>
      </c>
      <c r="O434" s="85">
        <v>95</v>
      </c>
      <c r="P434" s="85" t="s">
        <v>315</v>
      </c>
    </row>
    <row r="435" spans="1:16" x14ac:dyDescent="0.25">
      <c r="A435" s="82">
        <v>15</v>
      </c>
      <c r="B435" s="83">
        <v>46049</v>
      </c>
      <c r="C435" s="80" t="s">
        <v>428</v>
      </c>
      <c r="D435" s="84" t="s">
        <v>361</v>
      </c>
      <c r="E435" s="85">
        <v>4.6399999999999997</v>
      </c>
      <c r="F435" s="85" t="s">
        <v>315</v>
      </c>
      <c r="K435" s="82">
        <v>15</v>
      </c>
      <c r="L435" s="83">
        <v>46049</v>
      </c>
      <c r="M435" s="80" t="s">
        <v>432</v>
      </c>
      <c r="N435" s="84" t="s">
        <v>361</v>
      </c>
      <c r="O435" s="85">
        <v>1.22</v>
      </c>
      <c r="P435" s="85" t="s">
        <v>315</v>
      </c>
    </row>
    <row r="436" spans="1:16" x14ac:dyDescent="0.25">
      <c r="A436" s="82">
        <v>15</v>
      </c>
      <c r="B436" s="83">
        <v>46049</v>
      </c>
      <c r="C436" s="80" t="s">
        <v>428</v>
      </c>
      <c r="D436" s="84" t="s">
        <v>125</v>
      </c>
      <c r="E436" s="85">
        <v>4.5999999999999996</v>
      </c>
      <c r="F436" s="85" t="s">
        <v>315</v>
      </c>
      <c r="K436" s="82">
        <v>15</v>
      </c>
      <c r="L436" s="83">
        <v>46049</v>
      </c>
      <c r="M436" s="80" t="s">
        <v>432</v>
      </c>
      <c r="N436" s="84" t="s">
        <v>125</v>
      </c>
      <c r="O436" s="85">
        <v>9.6999999999999993</v>
      </c>
      <c r="P436" s="85" t="s">
        <v>315</v>
      </c>
    </row>
    <row r="437" spans="1:16" x14ac:dyDescent="0.25">
      <c r="A437" s="82">
        <v>15</v>
      </c>
      <c r="B437" s="83">
        <v>46049</v>
      </c>
      <c r="C437" s="80" t="s">
        <v>428</v>
      </c>
      <c r="D437" s="84" t="s">
        <v>137</v>
      </c>
      <c r="E437" s="85">
        <v>4.0949999999999998</v>
      </c>
      <c r="F437" s="85" t="s">
        <v>315</v>
      </c>
      <c r="K437" s="82">
        <v>15</v>
      </c>
      <c r="L437" s="83">
        <v>46049</v>
      </c>
      <c r="M437" s="80" t="s">
        <v>432</v>
      </c>
      <c r="N437" s="84" t="s">
        <v>137</v>
      </c>
      <c r="O437" s="85">
        <v>2.57</v>
      </c>
      <c r="P437" s="85" t="s">
        <v>315</v>
      </c>
    </row>
    <row r="438" spans="1:16" x14ac:dyDescent="0.25">
      <c r="A438" s="82">
        <v>15</v>
      </c>
      <c r="B438" s="83">
        <v>46049</v>
      </c>
      <c r="C438" s="80" t="s">
        <v>428</v>
      </c>
      <c r="D438" s="84" t="s">
        <v>363</v>
      </c>
      <c r="E438" s="85">
        <v>0.28699999999999998</v>
      </c>
      <c r="F438" s="85" t="s">
        <v>315</v>
      </c>
      <c r="K438" s="82">
        <v>15</v>
      </c>
      <c r="L438" s="83">
        <v>46049</v>
      </c>
      <c r="M438" s="80" t="s">
        <v>432</v>
      </c>
      <c r="N438" s="84" t="s">
        <v>363</v>
      </c>
      <c r="O438" s="85">
        <v>1.1000000000000001</v>
      </c>
      <c r="P438" s="85" t="s">
        <v>315</v>
      </c>
    </row>
    <row r="439" spans="1:16" x14ac:dyDescent="0.25">
      <c r="A439" s="82">
        <v>15</v>
      </c>
      <c r="B439" s="83">
        <v>46049</v>
      </c>
      <c r="C439" s="80" t="s">
        <v>428</v>
      </c>
      <c r="D439" s="84" t="s">
        <v>134</v>
      </c>
      <c r="E439" s="85">
        <v>1.1379999999999999</v>
      </c>
      <c r="F439" s="85" t="s">
        <v>315</v>
      </c>
      <c r="K439" s="82">
        <v>15</v>
      </c>
      <c r="L439" s="83">
        <v>46049</v>
      </c>
      <c r="M439" s="80" t="s">
        <v>432</v>
      </c>
      <c r="N439" s="84" t="s">
        <v>134</v>
      </c>
      <c r="O439" s="85">
        <v>4.49</v>
      </c>
      <c r="P439" s="85" t="s">
        <v>315</v>
      </c>
    </row>
    <row r="440" spans="1:16" x14ac:dyDescent="0.25">
      <c r="A440" s="82">
        <v>15</v>
      </c>
      <c r="B440" s="83">
        <v>46049</v>
      </c>
      <c r="C440" s="80" t="s">
        <v>428</v>
      </c>
      <c r="D440" s="84" t="s">
        <v>138</v>
      </c>
      <c r="E440" s="85">
        <v>8.3000000000000007</v>
      </c>
      <c r="F440" s="85" t="s">
        <v>315</v>
      </c>
      <c r="K440" s="82">
        <v>15</v>
      </c>
      <c r="L440" s="83">
        <v>46049</v>
      </c>
      <c r="M440" s="80" t="s">
        <v>432</v>
      </c>
      <c r="N440" s="84" t="s">
        <v>138</v>
      </c>
      <c r="O440" s="85">
        <v>11.9</v>
      </c>
      <c r="P440" s="85" t="s">
        <v>315</v>
      </c>
    </row>
    <row r="441" spans="1:16" x14ac:dyDescent="0.25">
      <c r="A441" s="82">
        <v>15</v>
      </c>
      <c r="B441" s="83">
        <v>46049</v>
      </c>
      <c r="C441" s="80" t="s">
        <v>428</v>
      </c>
      <c r="D441" s="84" t="s">
        <v>364</v>
      </c>
      <c r="E441" s="85">
        <v>322</v>
      </c>
      <c r="F441" s="85" t="s">
        <v>315</v>
      </c>
      <c r="K441" s="82">
        <v>15</v>
      </c>
      <c r="L441" s="83">
        <v>46049</v>
      </c>
      <c r="M441" s="80" t="s">
        <v>432</v>
      </c>
      <c r="N441" s="84" t="s">
        <v>364</v>
      </c>
      <c r="O441" s="85">
        <v>203</v>
      </c>
      <c r="P441" s="85" t="s">
        <v>315</v>
      </c>
    </row>
    <row r="442" spans="1:16" x14ac:dyDescent="0.25">
      <c r="A442" s="82">
        <v>15</v>
      </c>
      <c r="B442" s="83">
        <v>46049</v>
      </c>
      <c r="C442" s="80" t="s">
        <v>428</v>
      </c>
      <c r="D442" s="84" t="s">
        <v>126</v>
      </c>
      <c r="E442" s="85">
        <v>235</v>
      </c>
      <c r="F442" s="85" t="s">
        <v>315</v>
      </c>
      <c r="K442" s="82">
        <v>15</v>
      </c>
      <c r="L442" s="83">
        <v>46049</v>
      </c>
      <c r="M442" s="80" t="s">
        <v>432</v>
      </c>
      <c r="N442" s="84" t="s">
        <v>126</v>
      </c>
      <c r="O442" s="85">
        <v>86</v>
      </c>
      <c r="P442" s="85" t="s">
        <v>315</v>
      </c>
    </row>
    <row r="443" spans="1:16" x14ac:dyDescent="0.25">
      <c r="A443" s="82">
        <v>15</v>
      </c>
      <c r="B443" s="83">
        <v>46049</v>
      </c>
      <c r="C443" s="80" t="s">
        <v>428</v>
      </c>
      <c r="D443" s="84" t="s">
        <v>127</v>
      </c>
      <c r="E443" s="85">
        <v>77</v>
      </c>
      <c r="F443" s="85" t="s">
        <v>315</v>
      </c>
      <c r="K443" s="82">
        <v>15</v>
      </c>
      <c r="L443" s="83">
        <v>46049</v>
      </c>
      <c r="M443" s="80" t="s">
        <v>432</v>
      </c>
      <c r="N443" s="84" t="s">
        <v>127</v>
      </c>
      <c r="O443" s="85">
        <v>27</v>
      </c>
      <c r="P443" s="85" t="s">
        <v>315</v>
      </c>
    </row>
    <row r="444" spans="1:16" x14ac:dyDescent="0.25">
      <c r="A444" s="82">
        <v>15</v>
      </c>
      <c r="B444" s="83">
        <v>46049</v>
      </c>
      <c r="C444" s="80" t="s">
        <v>428</v>
      </c>
      <c r="D444" s="84" t="s">
        <v>124</v>
      </c>
      <c r="E444" s="85">
        <v>2.57</v>
      </c>
      <c r="F444" s="85" t="s">
        <v>315</v>
      </c>
      <c r="K444" s="82">
        <v>15</v>
      </c>
      <c r="L444" s="83">
        <v>46049</v>
      </c>
      <c r="M444" s="80" t="s">
        <v>432</v>
      </c>
      <c r="N444" s="84" t="s">
        <v>124</v>
      </c>
      <c r="O444" s="85">
        <v>6.1</v>
      </c>
      <c r="P444" s="85" t="s">
        <v>315</v>
      </c>
    </row>
    <row r="445" spans="1:16" x14ac:dyDescent="0.25">
      <c r="A445" s="82">
        <v>15</v>
      </c>
      <c r="B445" s="83">
        <v>46049</v>
      </c>
      <c r="C445" s="80" t="s">
        <v>428</v>
      </c>
      <c r="D445" s="84" t="s">
        <v>366</v>
      </c>
      <c r="E445" s="85">
        <v>227</v>
      </c>
      <c r="F445" s="85" t="s">
        <v>315</v>
      </c>
      <c r="K445" s="82">
        <v>15</v>
      </c>
      <c r="L445" s="83">
        <v>46049</v>
      </c>
      <c r="M445" s="80" t="s">
        <v>432</v>
      </c>
      <c r="N445" s="84" t="s">
        <v>366</v>
      </c>
      <c r="O445" s="85">
        <v>66</v>
      </c>
      <c r="P445" s="85" t="s">
        <v>315</v>
      </c>
    </row>
    <row r="446" spans="1:16" x14ac:dyDescent="0.25">
      <c r="A446" s="82">
        <v>15</v>
      </c>
      <c r="B446" s="83">
        <v>46049</v>
      </c>
      <c r="C446" s="80" t="s">
        <v>428</v>
      </c>
      <c r="D446" s="84" t="s">
        <v>139</v>
      </c>
      <c r="E446" s="85">
        <v>3.55</v>
      </c>
      <c r="F446" s="85" t="s">
        <v>315</v>
      </c>
      <c r="K446" s="82">
        <v>15</v>
      </c>
      <c r="L446" s="83">
        <v>46049</v>
      </c>
      <c r="M446" s="80" t="s">
        <v>432</v>
      </c>
      <c r="N446" s="84" t="s">
        <v>139</v>
      </c>
      <c r="O446" s="85">
        <v>7.29</v>
      </c>
      <c r="P446" s="85" t="s">
        <v>315</v>
      </c>
    </row>
    <row r="447" spans="1:16" x14ac:dyDescent="0.25">
      <c r="A447" s="82">
        <v>15</v>
      </c>
      <c r="B447" s="83">
        <v>46049</v>
      </c>
      <c r="C447" s="80" t="s">
        <v>428</v>
      </c>
      <c r="D447" s="84" t="s">
        <v>118</v>
      </c>
      <c r="E447" s="85">
        <v>88</v>
      </c>
      <c r="F447" s="85" t="s">
        <v>315</v>
      </c>
      <c r="K447" s="82">
        <v>15</v>
      </c>
      <c r="L447" s="83">
        <v>46049</v>
      </c>
      <c r="M447" s="80" t="s">
        <v>432</v>
      </c>
      <c r="N447" s="84" t="s">
        <v>118</v>
      </c>
      <c r="O447" s="85">
        <v>279</v>
      </c>
      <c r="P447" s="85" t="s">
        <v>315</v>
      </c>
    </row>
    <row r="448" spans="1:16" x14ac:dyDescent="0.25">
      <c r="A448" s="82">
        <v>15</v>
      </c>
      <c r="B448" s="83">
        <v>46049</v>
      </c>
      <c r="C448" s="80" t="s">
        <v>428</v>
      </c>
      <c r="D448" s="84" t="s">
        <v>367</v>
      </c>
      <c r="E448" s="85">
        <v>5.2</v>
      </c>
      <c r="F448" s="85" t="s">
        <v>315</v>
      </c>
      <c r="K448" s="82">
        <v>15</v>
      </c>
      <c r="L448" s="83">
        <v>46049</v>
      </c>
      <c r="M448" s="80" t="s">
        <v>432</v>
      </c>
      <c r="N448" s="84" t="s">
        <v>367</v>
      </c>
      <c r="O448" s="85">
        <v>9.98</v>
      </c>
      <c r="P448" s="85" t="s">
        <v>315</v>
      </c>
    </row>
    <row r="449" spans="1:16" x14ac:dyDescent="0.25">
      <c r="A449" s="82">
        <v>15</v>
      </c>
      <c r="B449" s="83">
        <v>46049</v>
      </c>
      <c r="C449" s="80" t="s">
        <v>428</v>
      </c>
      <c r="D449" s="84" t="s">
        <v>369</v>
      </c>
      <c r="E449" s="85">
        <v>1.97</v>
      </c>
      <c r="F449" s="85" t="s">
        <v>315</v>
      </c>
      <c r="K449" s="82">
        <v>15</v>
      </c>
      <c r="L449" s="83">
        <v>46049</v>
      </c>
      <c r="M449" s="80" t="s">
        <v>432</v>
      </c>
      <c r="N449" s="84" t="s">
        <v>369</v>
      </c>
      <c r="O449" s="85">
        <v>4.68</v>
      </c>
      <c r="P449" s="85" t="s">
        <v>315</v>
      </c>
    </row>
    <row r="450" spans="1:16" x14ac:dyDescent="0.25">
      <c r="A450" s="82">
        <v>15</v>
      </c>
      <c r="B450" s="83">
        <v>46049</v>
      </c>
      <c r="C450" s="80" t="s">
        <v>428</v>
      </c>
      <c r="D450" s="84" t="s">
        <v>135</v>
      </c>
      <c r="E450" s="85">
        <v>6.9</v>
      </c>
      <c r="F450" s="85" t="s">
        <v>315</v>
      </c>
      <c r="K450" s="82">
        <v>15</v>
      </c>
      <c r="L450" s="83">
        <v>46049</v>
      </c>
      <c r="M450" s="80" t="s">
        <v>432</v>
      </c>
      <c r="N450" s="84" t="s">
        <v>135</v>
      </c>
      <c r="O450" s="85">
        <v>4.4000000000000004</v>
      </c>
      <c r="P450" s="85" t="s">
        <v>315</v>
      </c>
    </row>
    <row r="451" spans="1:16" x14ac:dyDescent="0.25">
      <c r="A451" s="82">
        <v>15</v>
      </c>
      <c r="B451" s="83">
        <v>46049</v>
      </c>
      <c r="C451" s="80" t="s">
        <v>428</v>
      </c>
      <c r="D451" s="84" t="s">
        <v>128</v>
      </c>
      <c r="E451" s="85">
        <v>157</v>
      </c>
      <c r="F451" s="85" t="s">
        <v>315</v>
      </c>
      <c r="K451" s="82">
        <v>15</v>
      </c>
      <c r="L451" s="83">
        <v>46049</v>
      </c>
      <c r="M451" s="80" t="s">
        <v>432</v>
      </c>
      <c r="N451" s="84" t="s">
        <v>128</v>
      </c>
      <c r="O451" s="85">
        <v>76</v>
      </c>
      <c r="P451" s="85" t="s">
        <v>315</v>
      </c>
    </row>
    <row r="452" spans="1:16" x14ac:dyDescent="0.25">
      <c r="A452" s="82">
        <v>15</v>
      </c>
      <c r="B452" s="83">
        <v>46049</v>
      </c>
      <c r="C452" s="80" t="s">
        <v>428</v>
      </c>
      <c r="D452" s="84" t="s">
        <v>122</v>
      </c>
      <c r="E452" s="85">
        <v>34</v>
      </c>
      <c r="F452" s="85" t="s">
        <v>315</v>
      </c>
      <c r="K452" s="82">
        <v>15</v>
      </c>
      <c r="L452" s="83">
        <v>46049</v>
      </c>
      <c r="M452" s="80" t="s">
        <v>432</v>
      </c>
      <c r="N452" s="84" t="s">
        <v>122</v>
      </c>
      <c r="O452" s="85">
        <v>99</v>
      </c>
      <c r="P452" s="85" t="s">
        <v>315</v>
      </c>
    </row>
    <row r="453" spans="1:16" x14ac:dyDescent="0.25">
      <c r="A453" s="82">
        <v>15</v>
      </c>
      <c r="B453" s="83">
        <v>46049</v>
      </c>
      <c r="C453" s="80" t="s">
        <v>428</v>
      </c>
      <c r="D453" s="84" t="s">
        <v>144</v>
      </c>
      <c r="E453" s="85">
        <v>75</v>
      </c>
      <c r="F453" s="85" t="s">
        <v>315</v>
      </c>
      <c r="K453" s="82">
        <v>15</v>
      </c>
      <c r="L453" s="83">
        <v>46049</v>
      </c>
      <c r="M453" s="80" t="s">
        <v>432</v>
      </c>
      <c r="N453" s="84" t="s">
        <v>144</v>
      </c>
      <c r="O453" s="85">
        <v>486</v>
      </c>
      <c r="P453" s="85" t="s">
        <v>315</v>
      </c>
    </row>
    <row r="454" spans="1:16" x14ac:dyDescent="0.25">
      <c r="A454" s="82">
        <v>15</v>
      </c>
      <c r="B454" s="83">
        <v>46049</v>
      </c>
      <c r="C454" s="80" t="s">
        <v>428</v>
      </c>
      <c r="D454" s="84" t="s">
        <v>370</v>
      </c>
      <c r="E454" s="85">
        <v>142</v>
      </c>
      <c r="F454" s="85" t="s">
        <v>315</v>
      </c>
      <c r="K454" s="82">
        <v>15</v>
      </c>
      <c r="L454" s="83">
        <v>46049</v>
      </c>
      <c r="M454" s="80" t="s">
        <v>432</v>
      </c>
      <c r="N454" s="84" t="s">
        <v>370</v>
      </c>
      <c r="O454" s="85">
        <v>434</v>
      </c>
      <c r="P454" s="85" t="s">
        <v>315</v>
      </c>
    </row>
    <row r="455" spans="1:16" x14ac:dyDescent="0.25">
      <c r="A455" s="82">
        <v>15</v>
      </c>
      <c r="B455" s="83">
        <v>46049</v>
      </c>
      <c r="C455" s="80" t="s">
        <v>428</v>
      </c>
      <c r="D455" s="84" t="s">
        <v>132</v>
      </c>
      <c r="E455" s="85">
        <v>110</v>
      </c>
      <c r="F455" s="85" t="s">
        <v>315</v>
      </c>
      <c r="K455" s="82">
        <v>15</v>
      </c>
      <c r="L455" s="83">
        <v>46049</v>
      </c>
      <c r="M455" s="80" t="s">
        <v>432</v>
      </c>
      <c r="N455" s="84" t="s">
        <v>132</v>
      </c>
      <c r="O455" s="85">
        <v>416</v>
      </c>
      <c r="P455" s="85" t="s">
        <v>315</v>
      </c>
    </row>
    <row r="456" spans="1:16" x14ac:dyDescent="0.25">
      <c r="A456" s="82">
        <v>15</v>
      </c>
      <c r="B456" s="83">
        <v>46049</v>
      </c>
      <c r="C456" s="80" t="s">
        <v>428</v>
      </c>
      <c r="D456" s="84" t="s">
        <v>133</v>
      </c>
      <c r="E456" s="85">
        <v>78</v>
      </c>
      <c r="F456" s="85" t="s">
        <v>315</v>
      </c>
      <c r="K456" s="82">
        <v>15</v>
      </c>
      <c r="L456" s="83">
        <v>46049</v>
      </c>
      <c r="M456" s="80" t="s">
        <v>432</v>
      </c>
      <c r="N456" s="84" t="s">
        <v>133</v>
      </c>
      <c r="O456" s="85">
        <v>150</v>
      </c>
      <c r="P456" s="85" t="s">
        <v>315</v>
      </c>
    </row>
    <row r="457" spans="1:16" x14ac:dyDescent="0.25">
      <c r="A457" s="82">
        <v>15</v>
      </c>
      <c r="B457" s="83">
        <v>46049</v>
      </c>
      <c r="C457" s="80" t="s">
        <v>428</v>
      </c>
      <c r="D457" s="84" t="s">
        <v>371</v>
      </c>
      <c r="E457" s="85">
        <v>160</v>
      </c>
      <c r="F457" s="85" t="s">
        <v>315</v>
      </c>
      <c r="K457" s="82">
        <v>15</v>
      </c>
      <c r="L457" s="83">
        <v>46049</v>
      </c>
      <c r="M457" s="80" t="s">
        <v>432</v>
      </c>
      <c r="N457" s="84" t="s">
        <v>371</v>
      </c>
      <c r="O457" s="85">
        <v>390</v>
      </c>
      <c r="P457" s="85" t="s">
        <v>315</v>
      </c>
    </row>
    <row r="458" spans="1:16" x14ac:dyDescent="0.25">
      <c r="A458" s="82">
        <v>15</v>
      </c>
      <c r="B458" s="83">
        <v>46049</v>
      </c>
      <c r="C458" s="80" t="s">
        <v>428</v>
      </c>
      <c r="D458" s="84" t="s">
        <v>372</v>
      </c>
      <c r="E458" s="85">
        <v>60</v>
      </c>
      <c r="F458" s="85" t="s">
        <v>315</v>
      </c>
      <c r="K458" s="82">
        <v>15</v>
      </c>
      <c r="L458" s="83">
        <v>46049</v>
      </c>
      <c r="M458" s="80" t="s">
        <v>432</v>
      </c>
      <c r="N458" s="84" t="s">
        <v>372</v>
      </c>
      <c r="O458" s="85">
        <v>85</v>
      </c>
      <c r="P458" s="85" t="s">
        <v>315</v>
      </c>
    </row>
    <row r="459" spans="1:16" x14ac:dyDescent="0.25">
      <c r="A459" s="82">
        <v>15</v>
      </c>
      <c r="B459" s="83">
        <v>46049</v>
      </c>
      <c r="C459" s="80" t="s">
        <v>428</v>
      </c>
      <c r="D459" s="84" t="s">
        <v>129</v>
      </c>
      <c r="E459" s="85">
        <v>49</v>
      </c>
      <c r="F459" s="85" t="s">
        <v>315</v>
      </c>
      <c r="K459" s="82">
        <v>15</v>
      </c>
      <c r="L459" s="83">
        <v>46049</v>
      </c>
      <c r="M459" s="80" t="s">
        <v>432</v>
      </c>
      <c r="N459" s="84" t="s">
        <v>129</v>
      </c>
      <c r="O459" s="85">
        <v>222</v>
      </c>
      <c r="P459" s="85" t="s">
        <v>315</v>
      </c>
    </row>
    <row r="460" spans="1:16" x14ac:dyDescent="0.25">
      <c r="A460" s="82">
        <v>15</v>
      </c>
      <c r="B460" s="83">
        <v>46049</v>
      </c>
      <c r="C460" s="80" t="s">
        <v>428</v>
      </c>
      <c r="D460" s="84" t="s">
        <v>131</v>
      </c>
      <c r="E460" s="85">
        <v>30</v>
      </c>
      <c r="F460" s="85" t="s">
        <v>315</v>
      </c>
      <c r="K460" s="82">
        <v>15</v>
      </c>
      <c r="L460" s="83">
        <v>46049</v>
      </c>
      <c r="M460" s="80" t="s">
        <v>432</v>
      </c>
      <c r="N460" s="84" t="s">
        <v>131</v>
      </c>
      <c r="O460" s="85">
        <v>108</v>
      </c>
      <c r="P460" s="85" t="s">
        <v>315</v>
      </c>
    </row>
    <row r="461" spans="1:16" x14ac:dyDescent="0.25">
      <c r="A461" s="82">
        <v>15</v>
      </c>
      <c r="B461" s="83">
        <v>46049</v>
      </c>
      <c r="C461" s="80" t="s">
        <v>428</v>
      </c>
      <c r="D461" s="84" t="s">
        <v>373</v>
      </c>
      <c r="E461" s="85">
        <v>0.99</v>
      </c>
      <c r="F461" s="85" t="s">
        <v>315</v>
      </c>
      <c r="K461" s="82">
        <v>15</v>
      </c>
      <c r="L461" s="83">
        <v>46049</v>
      </c>
      <c r="M461" s="80" t="s">
        <v>432</v>
      </c>
      <c r="N461" s="84" t="s">
        <v>373</v>
      </c>
      <c r="O461" s="85">
        <v>3.65</v>
      </c>
      <c r="P461" s="85" t="s">
        <v>315</v>
      </c>
    </row>
    <row r="462" spans="1:16" x14ac:dyDescent="0.25">
      <c r="A462" s="82">
        <v>15</v>
      </c>
      <c r="B462" s="83">
        <v>46049</v>
      </c>
      <c r="C462" s="80" t="s">
        <v>428</v>
      </c>
      <c r="D462" s="84" t="s">
        <v>375</v>
      </c>
      <c r="E462" s="85">
        <v>38.4</v>
      </c>
      <c r="F462" s="85" t="s">
        <v>315</v>
      </c>
      <c r="K462" s="82">
        <v>15</v>
      </c>
      <c r="L462" s="83">
        <v>46049</v>
      </c>
      <c r="M462" s="80" t="s">
        <v>432</v>
      </c>
      <c r="N462" s="84" t="s">
        <v>375</v>
      </c>
      <c r="O462" s="85">
        <v>20.9</v>
      </c>
      <c r="P462" s="85" t="s">
        <v>315</v>
      </c>
    </row>
    <row r="463" spans="1:16" x14ac:dyDescent="0.25">
      <c r="A463" s="82">
        <v>15</v>
      </c>
      <c r="B463" s="83">
        <v>46049</v>
      </c>
      <c r="C463" s="80" t="s">
        <v>428</v>
      </c>
      <c r="D463" s="84" t="s">
        <v>140</v>
      </c>
      <c r="E463" s="85">
        <v>144</v>
      </c>
      <c r="F463" s="85" t="s">
        <v>315</v>
      </c>
      <c r="K463" s="82">
        <v>15</v>
      </c>
      <c r="L463" s="83">
        <v>46049</v>
      </c>
      <c r="M463" s="80" t="s">
        <v>432</v>
      </c>
      <c r="N463" s="84" t="s">
        <v>140</v>
      </c>
      <c r="O463" s="85">
        <v>126</v>
      </c>
      <c r="P463" s="85" t="s">
        <v>315</v>
      </c>
    </row>
    <row r="464" spans="1:16" x14ac:dyDescent="0.25">
      <c r="A464" s="82">
        <v>15</v>
      </c>
      <c r="B464" s="83">
        <v>46049</v>
      </c>
      <c r="C464" s="80" t="s">
        <v>428</v>
      </c>
      <c r="D464" s="84" t="s">
        <v>142</v>
      </c>
      <c r="E464" s="85">
        <v>3.7</v>
      </c>
      <c r="F464" s="85" t="s">
        <v>315</v>
      </c>
      <c r="K464" s="82">
        <v>15</v>
      </c>
      <c r="L464" s="83">
        <v>46049</v>
      </c>
      <c r="M464" s="80" t="s">
        <v>432</v>
      </c>
      <c r="N464" s="84" t="s">
        <v>142</v>
      </c>
      <c r="O464" s="85">
        <v>6.3</v>
      </c>
      <c r="P464" s="85" t="s">
        <v>315</v>
      </c>
    </row>
    <row r="465" spans="1:16" x14ac:dyDescent="0.25">
      <c r="A465" s="82">
        <v>15</v>
      </c>
      <c r="B465" s="83">
        <v>46049</v>
      </c>
      <c r="C465" s="80" t="s">
        <v>428</v>
      </c>
      <c r="D465" s="84" t="s">
        <v>143</v>
      </c>
      <c r="E465" s="85">
        <v>116</v>
      </c>
      <c r="F465" s="85" t="s">
        <v>315</v>
      </c>
      <c r="K465" s="82">
        <v>15</v>
      </c>
      <c r="L465" s="83">
        <v>46049</v>
      </c>
      <c r="M465" s="80" t="s">
        <v>432</v>
      </c>
      <c r="N465" s="84" t="s">
        <v>143</v>
      </c>
      <c r="O465" s="85">
        <v>94</v>
      </c>
      <c r="P465" s="85" t="s">
        <v>315</v>
      </c>
    </row>
    <row r="466" spans="1:16" x14ac:dyDescent="0.25">
      <c r="A466" s="82">
        <v>16</v>
      </c>
      <c r="B466" s="83">
        <v>46050</v>
      </c>
      <c r="C466" s="80" t="s">
        <v>428</v>
      </c>
      <c r="D466" s="84" t="s">
        <v>361</v>
      </c>
      <c r="E466" s="85">
        <v>4.6399999999999997</v>
      </c>
      <c r="F466" s="85" t="s">
        <v>315</v>
      </c>
      <c r="K466" s="82">
        <v>16</v>
      </c>
      <c r="L466" s="83">
        <v>46050</v>
      </c>
      <c r="M466" s="80" t="s">
        <v>432</v>
      </c>
      <c r="N466" s="84" t="s">
        <v>361</v>
      </c>
      <c r="O466" s="85">
        <v>1.22</v>
      </c>
      <c r="P466" s="85" t="s">
        <v>315</v>
      </c>
    </row>
    <row r="467" spans="1:16" x14ac:dyDescent="0.25">
      <c r="A467" s="82">
        <v>16</v>
      </c>
      <c r="B467" s="83">
        <v>46050</v>
      </c>
      <c r="C467" s="80" t="s">
        <v>428</v>
      </c>
      <c r="D467" s="84" t="s">
        <v>125</v>
      </c>
      <c r="E467" s="85">
        <v>4.8</v>
      </c>
      <c r="F467" s="85" t="s">
        <v>315</v>
      </c>
      <c r="K467" s="82">
        <v>16</v>
      </c>
      <c r="L467" s="83">
        <v>46050</v>
      </c>
      <c r="M467" s="80" t="s">
        <v>432</v>
      </c>
      <c r="N467" s="84" t="s">
        <v>125</v>
      </c>
      <c r="O467" s="85">
        <v>9.8000000000000007</v>
      </c>
      <c r="P467" s="85" t="s">
        <v>315</v>
      </c>
    </row>
    <row r="468" spans="1:16" x14ac:dyDescent="0.25">
      <c r="A468" s="82">
        <v>16</v>
      </c>
      <c r="B468" s="83">
        <v>46050</v>
      </c>
      <c r="C468" s="80" t="s">
        <v>428</v>
      </c>
      <c r="D468" s="84" t="s">
        <v>137</v>
      </c>
      <c r="E468" s="85">
        <v>3.7829999999999999</v>
      </c>
      <c r="F468" s="85" t="s">
        <v>315</v>
      </c>
      <c r="K468" s="82">
        <v>16</v>
      </c>
      <c r="L468" s="83">
        <v>46050</v>
      </c>
      <c r="M468" s="80" t="s">
        <v>432</v>
      </c>
      <c r="N468" s="84" t="s">
        <v>137</v>
      </c>
      <c r="O468" s="85">
        <v>2.5030000000000001</v>
      </c>
      <c r="P468" s="85" t="s">
        <v>315</v>
      </c>
    </row>
    <row r="469" spans="1:16" x14ac:dyDescent="0.25">
      <c r="A469" s="82">
        <v>16</v>
      </c>
      <c r="B469" s="83">
        <v>46050</v>
      </c>
      <c r="C469" s="80" t="s">
        <v>428</v>
      </c>
      <c r="D469" s="84" t="s">
        <v>363</v>
      </c>
      <c r="E469" s="85">
        <v>0.29799999999999999</v>
      </c>
      <c r="F469" s="85" t="s">
        <v>315</v>
      </c>
      <c r="K469" s="82">
        <v>16</v>
      </c>
      <c r="L469" s="83">
        <v>46050</v>
      </c>
      <c r="M469" s="80" t="s">
        <v>432</v>
      </c>
      <c r="N469" s="84" t="s">
        <v>363</v>
      </c>
      <c r="O469" s="85">
        <v>1.095</v>
      </c>
      <c r="P469" s="85" t="s">
        <v>315</v>
      </c>
    </row>
    <row r="470" spans="1:16" x14ac:dyDescent="0.25">
      <c r="A470" s="82">
        <v>16</v>
      </c>
      <c r="B470" s="83">
        <v>46050</v>
      </c>
      <c r="C470" s="80" t="s">
        <v>428</v>
      </c>
      <c r="D470" s="84" t="s">
        <v>134</v>
      </c>
      <c r="E470" s="85">
        <v>1.135</v>
      </c>
      <c r="F470" s="85" t="s">
        <v>315</v>
      </c>
      <c r="K470" s="82">
        <v>16</v>
      </c>
      <c r="L470" s="83">
        <v>46050</v>
      </c>
      <c r="M470" s="80" t="s">
        <v>432</v>
      </c>
      <c r="N470" s="84" t="s">
        <v>134</v>
      </c>
      <c r="O470" s="85">
        <v>4.5880000000000001</v>
      </c>
      <c r="P470" s="85" t="s">
        <v>315</v>
      </c>
    </row>
    <row r="471" spans="1:16" x14ac:dyDescent="0.25">
      <c r="A471" s="82">
        <v>16</v>
      </c>
      <c r="B471" s="83">
        <v>46050</v>
      </c>
      <c r="C471" s="80" t="s">
        <v>428</v>
      </c>
      <c r="D471" s="84" t="s">
        <v>138</v>
      </c>
      <c r="E471" s="85">
        <v>8.6</v>
      </c>
      <c r="F471" s="85" t="s">
        <v>315</v>
      </c>
      <c r="K471" s="82">
        <v>16</v>
      </c>
      <c r="L471" s="83">
        <v>46050</v>
      </c>
      <c r="M471" s="80" t="s">
        <v>432</v>
      </c>
      <c r="N471" s="84" t="s">
        <v>138</v>
      </c>
      <c r="O471" s="85">
        <v>11.9</v>
      </c>
      <c r="P471" s="85" t="s">
        <v>315</v>
      </c>
    </row>
    <row r="472" spans="1:16" x14ac:dyDescent="0.25">
      <c r="A472" s="82">
        <v>16</v>
      </c>
      <c r="B472" s="83">
        <v>46050</v>
      </c>
      <c r="C472" s="80" t="s">
        <v>428</v>
      </c>
      <c r="D472" s="84" t="s">
        <v>364</v>
      </c>
      <c r="E472" s="85">
        <v>321</v>
      </c>
      <c r="F472" s="85" t="s">
        <v>315</v>
      </c>
      <c r="K472" s="82">
        <v>16</v>
      </c>
      <c r="L472" s="83">
        <v>46050</v>
      </c>
      <c r="M472" s="80" t="s">
        <v>432</v>
      </c>
      <c r="N472" s="84" t="s">
        <v>364</v>
      </c>
      <c r="O472" s="85">
        <v>203</v>
      </c>
      <c r="P472" s="85" t="s">
        <v>315</v>
      </c>
    </row>
    <row r="473" spans="1:16" x14ac:dyDescent="0.25">
      <c r="A473" s="82">
        <v>16</v>
      </c>
      <c r="B473" s="83">
        <v>46050</v>
      </c>
      <c r="C473" s="80" t="s">
        <v>428</v>
      </c>
      <c r="D473" s="84" t="s">
        <v>126</v>
      </c>
      <c r="E473" s="85">
        <v>233</v>
      </c>
      <c r="F473" s="85" t="s">
        <v>315</v>
      </c>
      <c r="K473" s="82">
        <v>16</v>
      </c>
      <c r="L473" s="83">
        <v>46050</v>
      </c>
      <c r="M473" s="80" t="s">
        <v>432</v>
      </c>
      <c r="N473" s="84" t="s">
        <v>126</v>
      </c>
      <c r="O473" s="85">
        <v>88</v>
      </c>
      <c r="P473" s="85" t="s">
        <v>315</v>
      </c>
    </row>
    <row r="474" spans="1:16" x14ac:dyDescent="0.25">
      <c r="A474" s="82">
        <v>16</v>
      </c>
      <c r="B474" s="83">
        <v>46050</v>
      </c>
      <c r="C474" s="80" t="s">
        <v>428</v>
      </c>
      <c r="D474" s="84" t="s">
        <v>127</v>
      </c>
      <c r="E474" s="85">
        <v>76</v>
      </c>
      <c r="F474" s="85" t="s">
        <v>315</v>
      </c>
      <c r="K474" s="82">
        <v>16</v>
      </c>
      <c r="L474" s="83">
        <v>46050</v>
      </c>
      <c r="M474" s="80" t="s">
        <v>432</v>
      </c>
      <c r="N474" s="84" t="s">
        <v>127</v>
      </c>
      <c r="O474" s="85">
        <v>26</v>
      </c>
      <c r="P474" s="85" t="s">
        <v>315</v>
      </c>
    </row>
    <row r="475" spans="1:16" x14ac:dyDescent="0.25">
      <c r="A475" s="82">
        <v>16</v>
      </c>
      <c r="B475" s="83">
        <v>46050</v>
      </c>
      <c r="C475" s="80" t="s">
        <v>428</v>
      </c>
      <c r="D475" s="84" t="s">
        <v>124</v>
      </c>
      <c r="E475" s="85">
        <v>2.6</v>
      </c>
      <c r="F475" s="85" t="s">
        <v>315</v>
      </c>
      <c r="K475" s="82">
        <v>16</v>
      </c>
      <c r="L475" s="83">
        <v>46050</v>
      </c>
      <c r="M475" s="80" t="s">
        <v>432</v>
      </c>
      <c r="N475" s="84" t="s">
        <v>124</v>
      </c>
      <c r="O475" s="85">
        <v>6.2</v>
      </c>
      <c r="P475" s="85" t="s">
        <v>315</v>
      </c>
    </row>
    <row r="476" spans="1:16" x14ac:dyDescent="0.25">
      <c r="A476" s="82">
        <v>16</v>
      </c>
      <c r="B476" s="83">
        <v>46050</v>
      </c>
      <c r="C476" s="80" t="s">
        <v>428</v>
      </c>
      <c r="D476" s="84" t="s">
        <v>366</v>
      </c>
      <c r="E476" s="85">
        <v>227</v>
      </c>
      <c r="F476" s="85" t="s">
        <v>315</v>
      </c>
      <c r="K476" s="82">
        <v>16</v>
      </c>
      <c r="L476" s="83">
        <v>46050</v>
      </c>
      <c r="M476" s="80" t="s">
        <v>432</v>
      </c>
      <c r="N476" s="84" t="s">
        <v>366</v>
      </c>
      <c r="O476" s="85">
        <v>66</v>
      </c>
      <c r="P476" s="85" t="s">
        <v>315</v>
      </c>
    </row>
    <row r="477" spans="1:16" x14ac:dyDescent="0.25">
      <c r="A477" s="82">
        <v>16</v>
      </c>
      <c r="B477" s="83">
        <v>46050</v>
      </c>
      <c r="C477" s="80" t="s">
        <v>428</v>
      </c>
      <c r="D477" s="84" t="s">
        <v>139</v>
      </c>
      <c r="E477" s="85">
        <v>3.57</v>
      </c>
      <c r="F477" s="85" t="s">
        <v>315</v>
      </c>
      <c r="K477" s="82">
        <v>16</v>
      </c>
      <c r="L477" s="83">
        <v>46050</v>
      </c>
      <c r="M477" s="80" t="s">
        <v>432</v>
      </c>
      <c r="N477" s="84" t="s">
        <v>139</v>
      </c>
      <c r="O477" s="85">
        <v>7.39</v>
      </c>
      <c r="P477" s="85" t="s">
        <v>315</v>
      </c>
    </row>
    <row r="478" spans="1:16" x14ac:dyDescent="0.25">
      <c r="A478" s="82">
        <v>16</v>
      </c>
      <c r="B478" s="83">
        <v>46050</v>
      </c>
      <c r="C478" s="80" t="s">
        <v>428</v>
      </c>
      <c r="D478" s="84" t="s">
        <v>118</v>
      </c>
      <c r="E478" s="85">
        <v>88</v>
      </c>
      <c r="F478" s="85" t="s">
        <v>315</v>
      </c>
      <c r="K478" s="82">
        <v>16</v>
      </c>
      <c r="L478" s="83">
        <v>46050</v>
      </c>
      <c r="M478" s="80" t="s">
        <v>432</v>
      </c>
      <c r="N478" s="84" t="s">
        <v>118</v>
      </c>
      <c r="O478" s="85">
        <v>281</v>
      </c>
      <c r="P478" s="85" t="s">
        <v>315</v>
      </c>
    </row>
    <row r="479" spans="1:16" x14ac:dyDescent="0.25">
      <c r="A479" s="82">
        <v>16</v>
      </c>
      <c r="B479" s="83">
        <v>46050</v>
      </c>
      <c r="C479" s="80" t="s">
        <v>428</v>
      </c>
      <c r="D479" s="84" t="s">
        <v>367</v>
      </c>
      <c r="E479" s="85">
        <v>5.28</v>
      </c>
      <c r="F479" s="85" t="s">
        <v>315</v>
      </c>
      <c r="K479" s="82">
        <v>16</v>
      </c>
      <c r="L479" s="83">
        <v>46050</v>
      </c>
      <c r="M479" s="80" t="s">
        <v>432</v>
      </c>
      <c r="N479" s="84" t="s">
        <v>367</v>
      </c>
      <c r="O479" s="85">
        <v>9.75</v>
      </c>
      <c r="P479" s="85" t="s">
        <v>315</v>
      </c>
    </row>
    <row r="480" spans="1:16" x14ac:dyDescent="0.25">
      <c r="A480" s="82">
        <v>16</v>
      </c>
      <c r="B480" s="83">
        <v>46050</v>
      </c>
      <c r="C480" s="80" t="s">
        <v>428</v>
      </c>
      <c r="D480" s="84" t="s">
        <v>369</v>
      </c>
      <c r="E480" s="85">
        <v>1.99</v>
      </c>
      <c r="F480" s="85" t="s">
        <v>315</v>
      </c>
      <c r="K480" s="82">
        <v>16</v>
      </c>
      <c r="L480" s="83">
        <v>46050</v>
      </c>
      <c r="M480" s="80" t="s">
        <v>432</v>
      </c>
      <c r="N480" s="84" t="s">
        <v>369</v>
      </c>
      <c r="O480" s="85">
        <v>4.43</v>
      </c>
      <c r="P480" s="85" t="s">
        <v>315</v>
      </c>
    </row>
    <row r="481" spans="1:16" x14ac:dyDescent="0.25">
      <c r="A481" s="82">
        <v>16</v>
      </c>
      <c r="B481" s="83">
        <v>46050</v>
      </c>
      <c r="C481" s="80" t="s">
        <v>428</v>
      </c>
      <c r="D481" s="84" t="s">
        <v>135</v>
      </c>
      <c r="E481" s="85">
        <v>6.9</v>
      </c>
      <c r="F481" s="85" t="s">
        <v>315</v>
      </c>
      <c r="K481" s="82">
        <v>16</v>
      </c>
      <c r="L481" s="83">
        <v>46050</v>
      </c>
      <c r="M481" s="80" t="s">
        <v>432</v>
      </c>
      <c r="N481" s="84" t="s">
        <v>135</v>
      </c>
      <c r="O481" s="85">
        <v>4.4000000000000004</v>
      </c>
      <c r="P481" s="85" t="s">
        <v>315</v>
      </c>
    </row>
    <row r="482" spans="1:16" x14ac:dyDescent="0.25">
      <c r="A482" s="82">
        <v>16</v>
      </c>
      <c r="B482" s="83">
        <v>46050</v>
      </c>
      <c r="C482" s="80" t="s">
        <v>428</v>
      </c>
      <c r="D482" s="84" t="s">
        <v>128</v>
      </c>
      <c r="E482" s="85">
        <v>157</v>
      </c>
      <c r="F482" s="85" t="s">
        <v>315</v>
      </c>
      <c r="K482" s="82">
        <v>16</v>
      </c>
      <c r="L482" s="83">
        <v>46050</v>
      </c>
      <c r="M482" s="80" t="s">
        <v>432</v>
      </c>
      <c r="N482" s="84" t="s">
        <v>128</v>
      </c>
      <c r="O482" s="85">
        <v>82</v>
      </c>
      <c r="P482" s="85" t="s">
        <v>315</v>
      </c>
    </row>
    <row r="483" spans="1:16" x14ac:dyDescent="0.25">
      <c r="A483" s="82">
        <v>16</v>
      </c>
      <c r="B483" s="83">
        <v>46050</v>
      </c>
      <c r="C483" s="80" t="s">
        <v>428</v>
      </c>
      <c r="D483" s="84" t="s">
        <v>122</v>
      </c>
      <c r="E483" s="85">
        <v>33</v>
      </c>
      <c r="F483" s="85" t="s">
        <v>315</v>
      </c>
      <c r="K483" s="82">
        <v>16</v>
      </c>
      <c r="L483" s="83">
        <v>46050</v>
      </c>
      <c r="M483" s="80" t="s">
        <v>432</v>
      </c>
      <c r="N483" s="84" t="s">
        <v>122</v>
      </c>
      <c r="O483" s="85">
        <v>97</v>
      </c>
      <c r="P483" s="85" t="s">
        <v>315</v>
      </c>
    </row>
    <row r="484" spans="1:16" x14ac:dyDescent="0.25">
      <c r="A484" s="82">
        <v>16</v>
      </c>
      <c r="B484" s="83">
        <v>46050</v>
      </c>
      <c r="C484" s="80" t="s">
        <v>428</v>
      </c>
      <c r="D484" s="84" t="s">
        <v>144</v>
      </c>
      <c r="E484" s="85">
        <v>75</v>
      </c>
      <c r="F484" s="85" t="s">
        <v>315</v>
      </c>
      <c r="K484" s="82">
        <v>16</v>
      </c>
      <c r="L484" s="83">
        <v>46050</v>
      </c>
      <c r="M484" s="80" t="s">
        <v>432</v>
      </c>
      <c r="N484" s="84" t="s">
        <v>144</v>
      </c>
      <c r="O484" s="85">
        <v>483</v>
      </c>
      <c r="P484" s="85" t="s">
        <v>315</v>
      </c>
    </row>
    <row r="485" spans="1:16" x14ac:dyDescent="0.25">
      <c r="A485" s="82">
        <v>16</v>
      </c>
      <c r="B485" s="83">
        <v>46050</v>
      </c>
      <c r="C485" s="80" t="s">
        <v>428</v>
      </c>
      <c r="D485" s="84" t="s">
        <v>370</v>
      </c>
      <c r="E485" s="85">
        <v>140</v>
      </c>
      <c r="F485" s="85" t="s">
        <v>315</v>
      </c>
      <c r="K485" s="82">
        <v>16</v>
      </c>
      <c r="L485" s="83">
        <v>46050</v>
      </c>
      <c r="M485" s="80" t="s">
        <v>432</v>
      </c>
      <c r="N485" s="84" t="s">
        <v>370</v>
      </c>
      <c r="O485" s="85">
        <v>435</v>
      </c>
      <c r="P485" s="85" t="s">
        <v>315</v>
      </c>
    </row>
    <row r="486" spans="1:16" x14ac:dyDescent="0.25">
      <c r="A486" s="82">
        <v>16</v>
      </c>
      <c r="B486" s="83">
        <v>46050</v>
      </c>
      <c r="C486" s="80" t="s">
        <v>428</v>
      </c>
      <c r="D486" s="84" t="s">
        <v>132</v>
      </c>
      <c r="E486" s="85">
        <v>118</v>
      </c>
      <c r="F486" s="85" t="s">
        <v>315</v>
      </c>
      <c r="K486" s="82">
        <v>16</v>
      </c>
      <c r="L486" s="83">
        <v>46050</v>
      </c>
      <c r="M486" s="80" t="s">
        <v>432</v>
      </c>
      <c r="N486" s="84" t="s">
        <v>132</v>
      </c>
      <c r="O486" s="85">
        <v>424</v>
      </c>
      <c r="P486" s="85" t="s">
        <v>315</v>
      </c>
    </row>
    <row r="487" spans="1:16" x14ac:dyDescent="0.25">
      <c r="A487" s="82">
        <v>16</v>
      </c>
      <c r="B487" s="83">
        <v>46050</v>
      </c>
      <c r="C487" s="80" t="s">
        <v>428</v>
      </c>
      <c r="D487" s="84" t="s">
        <v>133</v>
      </c>
      <c r="E487" s="85">
        <v>75</v>
      </c>
      <c r="F487" s="85" t="s">
        <v>315</v>
      </c>
      <c r="K487" s="82">
        <v>16</v>
      </c>
      <c r="L487" s="83">
        <v>46050</v>
      </c>
      <c r="M487" s="80" t="s">
        <v>432</v>
      </c>
      <c r="N487" s="84" t="s">
        <v>133</v>
      </c>
      <c r="O487" s="85">
        <v>154</v>
      </c>
      <c r="P487" s="85" t="s">
        <v>315</v>
      </c>
    </row>
    <row r="488" spans="1:16" x14ac:dyDescent="0.25">
      <c r="A488" s="82">
        <v>16</v>
      </c>
      <c r="B488" s="83">
        <v>46050</v>
      </c>
      <c r="C488" s="80" t="s">
        <v>428</v>
      </c>
      <c r="D488" s="84" t="s">
        <v>371</v>
      </c>
      <c r="E488" s="85">
        <v>159</v>
      </c>
      <c r="F488" s="85" t="s">
        <v>315</v>
      </c>
      <c r="K488" s="82">
        <v>16</v>
      </c>
      <c r="L488" s="83">
        <v>46050</v>
      </c>
      <c r="M488" s="80" t="s">
        <v>432</v>
      </c>
      <c r="N488" s="84" t="s">
        <v>371</v>
      </c>
      <c r="O488" s="85">
        <v>391</v>
      </c>
      <c r="P488" s="85" t="s">
        <v>315</v>
      </c>
    </row>
    <row r="489" spans="1:16" x14ac:dyDescent="0.25">
      <c r="A489" s="82">
        <v>16</v>
      </c>
      <c r="B489" s="83">
        <v>46050</v>
      </c>
      <c r="C489" s="80" t="s">
        <v>428</v>
      </c>
      <c r="D489" s="84" t="s">
        <v>372</v>
      </c>
      <c r="E489" s="85">
        <v>57</v>
      </c>
      <c r="F489" s="85" t="s">
        <v>315</v>
      </c>
      <c r="K489" s="82">
        <v>16</v>
      </c>
      <c r="L489" s="83">
        <v>46050</v>
      </c>
      <c r="M489" s="80" t="s">
        <v>432</v>
      </c>
      <c r="N489" s="84" t="s">
        <v>372</v>
      </c>
      <c r="O489" s="85">
        <v>82</v>
      </c>
      <c r="P489" s="85" t="s">
        <v>315</v>
      </c>
    </row>
    <row r="490" spans="1:16" x14ac:dyDescent="0.25">
      <c r="A490" s="82">
        <v>16</v>
      </c>
      <c r="B490" s="83">
        <v>46050</v>
      </c>
      <c r="C490" s="80" t="s">
        <v>428</v>
      </c>
      <c r="D490" s="84" t="s">
        <v>129</v>
      </c>
      <c r="E490" s="85">
        <v>46</v>
      </c>
      <c r="F490" s="85" t="s">
        <v>315</v>
      </c>
      <c r="K490" s="82">
        <v>16</v>
      </c>
      <c r="L490" s="83">
        <v>46050</v>
      </c>
      <c r="M490" s="80" t="s">
        <v>432</v>
      </c>
      <c r="N490" s="84" t="s">
        <v>129</v>
      </c>
      <c r="O490" s="85">
        <v>222</v>
      </c>
      <c r="P490" s="85" t="s">
        <v>315</v>
      </c>
    </row>
    <row r="491" spans="1:16" x14ac:dyDescent="0.25">
      <c r="A491" s="82">
        <v>16</v>
      </c>
      <c r="B491" s="83">
        <v>46050</v>
      </c>
      <c r="C491" s="80" t="s">
        <v>428</v>
      </c>
      <c r="D491" s="84" t="s">
        <v>131</v>
      </c>
      <c r="E491" s="85">
        <v>31</v>
      </c>
      <c r="F491" s="85" t="s">
        <v>315</v>
      </c>
      <c r="K491" s="82">
        <v>16</v>
      </c>
      <c r="L491" s="83">
        <v>46050</v>
      </c>
      <c r="M491" s="80" t="s">
        <v>432</v>
      </c>
      <c r="N491" s="84" t="s">
        <v>131</v>
      </c>
      <c r="O491" s="85">
        <v>107</v>
      </c>
      <c r="P491" s="85" t="s">
        <v>315</v>
      </c>
    </row>
    <row r="492" spans="1:16" x14ac:dyDescent="0.25">
      <c r="A492" s="82">
        <v>16</v>
      </c>
      <c r="B492" s="83">
        <v>46050</v>
      </c>
      <c r="C492" s="80" t="s">
        <v>428</v>
      </c>
      <c r="D492" s="84" t="s">
        <v>373</v>
      </c>
      <c r="E492" s="85">
        <v>1.02</v>
      </c>
      <c r="F492" s="85" t="s">
        <v>315</v>
      </c>
      <c r="K492" s="82">
        <v>16</v>
      </c>
      <c r="L492" s="83">
        <v>46050</v>
      </c>
      <c r="M492" s="80" t="s">
        <v>432</v>
      </c>
      <c r="N492" s="84" t="s">
        <v>373</v>
      </c>
      <c r="O492" s="85">
        <v>3.57</v>
      </c>
      <c r="P492" s="85" t="s">
        <v>315</v>
      </c>
    </row>
    <row r="493" spans="1:16" x14ac:dyDescent="0.25">
      <c r="A493" s="82">
        <v>16</v>
      </c>
      <c r="B493" s="83">
        <v>46050</v>
      </c>
      <c r="C493" s="80" t="s">
        <v>428</v>
      </c>
      <c r="D493" s="84" t="s">
        <v>375</v>
      </c>
      <c r="E493" s="85">
        <v>34.4</v>
      </c>
      <c r="F493" s="85" t="s">
        <v>315</v>
      </c>
      <c r="K493" s="82">
        <v>16</v>
      </c>
      <c r="L493" s="83">
        <v>46050</v>
      </c>
      <c r="M493" s="80" t="s">
        <v>432</v>
      </c>
      <c r="N493" s="84" t="s">
        <v>375</v>
      </c>
      <c r="O493" s="85">
        <v>16.7</v>
      </c>
      <c r="P493" s="85" t="s">
        <v>315</v>
      </c>
    </row>
    <row r="494" spans="1:16" x14ac:dyDescent="0.25">
      <c r="A494" s="82">
        <v>16</v>
      </c>
      <c r="B494" s="83">
        <v>46050</v>
      </c>
      <c r="C494" s="80" t="s">
        <v>428</v>
      </c>
      <c r="D494" s="84" t="s">
        <v>140</v>
      </c>
      <c r="E494" s="85">
        <v>145</v>
      </c>
      <c r="F494" s="85" t="s">
        <v>315</v>
      </c>
      <c r="K494" s="82">
        <v>16</v>
      </c>
      <c r="L494" s="83">
        <v>46050</v>
      </c>
      <c r="M494" s="80" t="s">
        <v>432</v>
      </c>
      <c r="N494" s="84" t="s">
        <v>140</v>
      </c>
      <c r="O494" s="85">
        <v>126</v>
      </c>
      <c r="P494" s="85" t="s">
        <v>315</v>
      </c>
    </row>
    <row r="495" spans="1:16" x14ac:dyDescent="0.25">
      <c r="A495" s="82">
        <v>16</v>
      </c>
      <c r="B495" s="83">
        <v>46050</v>
      </c>
      <c r="C495" s="80" t="s">
        <v>428</v>
      </c>
      <c r="D495" s="84" t="s">
        <v>142</v>
      </c>
      <c r="E495" s="85">
        <v>3.7</v>
      </c>
      <c r="F495" s="85" t="s">
        <v>315</v>
      </c>
      <c r="K495" s="82">
        <v>16</v>
      </c>
      <c r="L495" s="83">
        <v>46050</v>
      </c>
      <c r="M495" s="80" t="s">
        <v>432</v>
      </c>
      <c r="N495" s="84" t="s">
        <v>142</v>
      </c>
      <c r="O495" s="85">
        <v>6.4</v>
      </c>
      <c r="P495" s="85" t="s">
        <v>315</v>
      </c>
    </row>
    <row r="496" spans="1:16" x14ac:dyDescent="0.25">
      <c r="A496" s="82">
        <v>16</v>
      </c>
      <c r="B496" s="83">
        <v>46050</v>
      </c>
      <c r="C496" s="80" t="s">
        <v>428</v>
      </c>
      <c r="D496" s="84" t="s">
        <v>143</v>
      </c>
      <c r="E496" s="85">
        <v>120</v>
      </c>
      <c r="F496" s="85" t="s">
        <v>315</v>
      </c>
      <c r="K496" s="82">
        <v>16</v>
      </c>
      <c r="L496" s="83">
        <v>46050</v>
      </c>
      <c r="M496" s="80" t="s">
        <v>432</v>
      </c>
      <c r="N496" s="84" t="s">
        <v>143</v>
      </c>
      <c r="O496" s="85">
        <v>94</v>
      </c>
      <c r="P496" s="85" t="s">
        <v>315</v>
      </c>
    </row>
    <row r="497" spans="1:16" x14ac:dyDescent="0.25">
      <c r="A497" s="82">
        <v>17</v>
      </c>
      <c r="B497" s="83">
        <v>46051</v>
      </c>
      <c r="C497" s="80" t="s">
        <v>428</v>
      </c>
      <c r="D497" s="84" t="s">
        <v>361</v>
      </c>
      <c r="E497" s="85">
        <v>4.57</v>
      </c>
      <c r="F497" s="85" t="s">
        <v>315</v>
      </c>
      <c r="K497" s="82">
        <v>17</v>
      </c>
      <c r="L497" s="83">
        <v>46051</v>
      </c>
      <c r="M497" s="80" t="s">
        <v>432</v>
      </c>
      <c r="N497" s="84" t="s">
        <v>361</v>
      </c>
      <c r="O497" s="85">
        <v>1.1499999999999999</v>
      </c>
      <c r="P497" s="85" t="s">
        <v>315</v>
      </c>
    </row>
    <row r="498" spans="1:16" x14ac:dyDescent="0.25">
      <c r="A498" s="82">
        <v>17</v>
      </c>
      <c r="B498" s="83">
        <v>46051</v>
      </c>
      <c r="C498" s="80" t="s">
        <v>428</v>
      </c>
      <c r="D498" s="84" t="s">
        <v>125</v>
      </c>
      <c r="E498" s="85">
        <v>4.8</v>
      </c>
      <c r="F498" s="85" t="s">
        <v>315</v>
      </c>
      <c r="K498" s="82">
        <v>17</v>
      </c>
      <c r="L498" s="83">
        <v>46051</v>
      </c>
      <c r="M498" s="80" t="s">
        <v>432</v>
      </c>
      <c r="N498" s="84" t="s">
        <v>125</v>
      </c>
      <c r="O498" s="85">
        <v>9.7200000000000006</v>
      </c>
      <c r="P498" s="85" t="s">
        <v>315</v>
      </c>
    </row>
    <row r="499" spans="1:16" x14ac:dyDescent="0.25">
      <c r="A499" s="82">
        <v>17</v>
      </c>
      <c r="B499" s="83">
        <v>46051</v>
      </c>
      <c r="C499" s="80" t="s">
        <v>428</v>
      </c>
      <c r="D499" s="84" t="s">
        <v>137</v>
      </c>
      <c r="E499" s="85">
        <v>3.89</v>
      </c>
      <c r="F499" s="85" t="s">
        <v>315</v>
      </c>
      <c r="K499" s="82">
        <v>17</v>
      </c>
      <c r="L499" s="83">
        <v>46051</v>
      </c>
      <c r="M499" s="80" t="s">
        <v>432</v>
      </c>
      <c r="N499" s="84" t="s">
        <v>137</v>
      </c>
      <c r="O499" s="85">
        <v>2.6</v>
      </c>
      <c r="P499" s="85" t="s">
        <v>315</v>
      </c>
    </row>
    <row r="500" spans="1:16" x14ac:dyDescent="0.25">
      <c r="A500" s="82">
        <v>17</v>
      </c>
      <c r="B500" s="83">
        <v>46051</v>
      </c>
      <c r="C500" s="80" t="s">
        <v>428</v>
      </c>
      <c r="D500" s="84" t="s">
        <v>363</v>
      </c>
      <c r="E500" s="85">
        <v>0.28699999999999998</v>
      </c>
      <c r="F500" s="85" t="s">
        <v>315</v>
      </c>
      <c r="K500" s="82">
        <v>17</v>
      </c>
      <c r="L500" s="83">
        <v>46051</v>
      </c>
      <c r="M500" s="80" t="s">
        <v>432</v>
      </c>
      <c r="N500" s="84" t="s">
        <v>363</v>
      </c>
      <c r="O500" s="85">
        <v>1.099</v>
      </c>
      <c r="P500" s="85" t="s">
        <v>315</v>
      </c>
    </row>
    <row r="501" spans="1:16" x14ac:dyDescent="0.25">
      <c r="A501" s="82">
        <v>17</v>
      </c>
      <c r="B501" s="83">
        <v>46051</v>
      </c>
      <c r="C501" s="80" t="s">
        <v>428</v>
      </c>
      <c r="D501" s="84" t="s">
        <v>134</v>
      </c>
      <c r="E501" s="85">
        <v>1.18</v>
      </c>
      <c r="F501" s="85" t="s">
        <v>315</v>
      </c>
      <c r="K501" s="82">
        <v>17</v>
      </c>
      <c r="L501" s="83">
        <v>46051</v>
      </c>
      <c r="M501" s="80" t="s">
        <v>432</v>
      </c>
      <c r="N501" s="84" t="s">
        <v>134</v>
      </c>
      <c r="O501" s="85">
        <v>4.46</v>
      </c>
      <c r="P501" s="85" t="s">
        <v>315</v>
      </c>
    </row>
    <row r="502" spans="1:16" x14ac:dyDescent="0.25">
      <c r="A502" s="82">
        <v>17</v>
      </c>
      <c r="B502" s="83">
        <v>46051</v>
      </c>
      <c r="C502" s="80" t="s">
        <v>428</v>
      </c>
      <c r="D502" s="84" t="s">
        <v>138</v>
      </c>
      <c r="E502" s="85">
        <v>8.6</v>
      </c>
      <c r="F502" s="85" t="s">
        <v>315</v>
      </c>
      <c r="K502" s="82">
        <v>17</v>
      </c>
      <c r="L502" s="83">
        <v>46051</v>
      </c>
      <c r="M502" s="80" t="s">
        <v>432</v>
      </c>
      <c r="N502" s="84" t="s">
        <v>138</v>
      </c>
      <c r="O502" s="85">
        <v>11.9</v>
      </c>
      <c r="P502" s="85" t="s">
        <v>315</v>
      </c>
    </row>
    <row r="503" spans="1:16" x14ac:dyDescent="0.25">
      <c r="A503" s="82">
        <v>17</v>
      </c>
      <c r="B503" s="83">
        <v>46051</v>
      </c>
      <c r="C503" s="80" t="s">
        <v>428</v>
      </c>
      <c r="D503" s="84" t="s">
        <v>364</v>
      </c>
      <c r="E503" s="85">
        <v>331</v>
      </c>
      <c r="F503" s="85" t="s">
        <v>315</v>
      </c>
      <c r="K503" s="82">
        <v>17</v>
      </c>
      <c r="L503" s="83">
        <v>46051</v>
      </c>
      <c r="M503" s="80" t="s">
        <v>432</v>
      </c>
      <c r="N503" s="84" t="s">
        <v>364</v>
      </c>
      <c r="O503" s="85">
        <v>195</v>
      </c>
      <c r="P503" s="85" t="s">
        <v>315</v>
      </c>
    </row>
    <row r="504" spans="1:16" x14ac:dyDescent="0.25">
      <c r="A504" s="82">
        <v>17</v>
      </c>
      <c r="B504" s="83">
        <v>46051</v>
      </c>
      <c r="C504" s="80" t="s">
        <v>428</v>
      </c>
      <c r="D504" s="84" t="s">
        <v>126</v>
      </c>
      <c r="E504" s="85">
        <v>226</v>
      </c>
      <c r="F504" s="85" t="s">
        <v>315</v>
      </c>
      <c r="K504" s="82">
        <v>17</v>
      </c>
      <c r="L504" s="83">
        <v>46051</v>
      </c>
      <c r="M504" s="80" t="s">
        <v>432</v>
      </c>
      <c r="N504" s="84" t="s">
        <v>126</v>
      </c>
      <c r="O504" s="85">
        <v>86</v>
      </c>
      <c r="P504" s="85" t="s">
        <v>315</v>
      </c>
    </row>
    <row r="505" spans="1:16" x14ac:dyDescent="0.25">
      <c r="A505" s="82">
        <v>17</v>
      </c>
      <c r="B505" s="83">
        <v>46051</v>
      </c>
      <c r="C505" s="80" t="s">
        <v>428</v>
      </c>
      <c r="D505" s="84" t="s">
        <v>127</v>
      </c>
      <c r="E505" s="85">
        <v>76</v>
      </c>
      <c r="F505" s="85" t="s">
        <v>315</v>
      </c>
      <c r="K505" s="82">
        <v>17</v>
      </c>
      <c r="L505" s="83">
        <v>46051</v>
      </c>
      <c r="M505" s="80" t="s">
        <v>432</v>
      </c>
      <c r="N505" s="84" t="s">
        <v>127</v>
      </c>
      <c r="O505" s="85">
        <v>26</v>
      </c>
      <c r="P505" s="85" t="s">
        <v>315</v>
      </c>
    </row>
    <row r="506" spans="1:16" x14ac:dyDescent="0.25">
      <c r="A506" s="82">
        <v>17</v>
      </c>
      <c r="B506" s="83">
        <v>46051</v>
      </c>
      <c r="C506" s="80" t="s">
        <v>428</v>
      </c>
      <c r="D506" s="84" t="s">
        <v>124</v>
      </c>
      <c r="E506" s="85">
        <v>2.62</v>
      </c>
      <c r="F506" s="85" t="s">
        <v>315</v>
      </c>
      <c r="K506" s="82">
        <v>17</v>
      </c>
      <c r="L506" s="83">
        <v>46051</v>
      </c>
      <c r="M506" s="80" t="s">
        <v>432</v>
      </c>
      <c r="N506" s="84" t="s">
        <v>124</v>
      </c>
      <c r="O506" s="85">
        <v>6.17</v>
      </c>
      <c r="P506" s="85" t="s">
        <v>315</v>
      </c>
    </row>
    <row r="507" spans="1:16" x14ac:dyDescent="0.25">
      <c r="A507" s="82">
        <v>17</v>
      </c>
      <c r="B507" s="83">
        <v>46051</v>
      </c>
      <c r="C507" s="80" t="s">
        <v>428</v>
      </c>
      <c r="D507" s="84" t="s">
        <v>366</v>
      </c>
      <c r="E507" s="85">
        <v>228</v>
      </c>
      <c r="F507" s="85" t="s">
        <v>315</v>
      </c>
      <c r="K507" s="82">
        <v>17</v>
      </c>
      <c r="L507" s="83">
        <v>46051</v>
      </c>
      <c r="M507" s="80" t="s">
        <v>432</v>
      </c>
      <c r="N507" s="84" t="s">
        <v>366</v>
      </c>
      <c r="O507" s="85">
        <v>67</v>
      </c>
      <c r="P507" s="85" t="s">
        <v>315</v>
      </c>
    </row>
    <row r="508" spans="1:16" x14ac:dyDescent="0.25">
      <c r="A508" s="82">
        <v>17</v>
      </c>
      <c r="B508" s="83">
        <v>46051</v>
      </c>
      <c r="C508" s="80" t="s">
        <v>428</v>
      </c>
      <c r="D508" s="84" t="s">
        <v>139</v>
      </c>
      <c r="E508" s="85">
        <v>3.61</v>
      </c>
      <c r="F508" s="85" t="s">
        <v>315</v>
      </c>
      <c r="K508" s="82">
        <v>17</v>
      </c>
      <c r="L508" s="83">
        <v>46051</v>
      </c>
      <c r="M508" s="80" t="s">
        <v>432</v>
      </c>
      <c r="N508" s="84" t="s">
        <v>139</v>
      </c>
      <c r="O508" s="85">
        <v>7.4</v>
      </c>
      <c r="P508" s="85" t="s">
        <v>315</v>
      </c>
    </row>
    <row r="509" spans="1:16" x14ac:dyDescent="0.25">
      <c r="A509" s="82">
        <v>17</v>
      </c>
      <c r="B509" s="83">
        <v>46051</v>
      </c>
      <c r="C509" s="80" t="s">
        <v>428</v>
      </c>
      <c r="D509" s="84" t="s">
        <v>118</v>
      </c>
      <c r="E509" s="85">
        <v>87</v>
      </c>
      <c r="F509" s="85" t="s">
        <v>315</v>
      </c>
      <c r="K509" s="82">
        <v>17</v>
      </c>
      <c r="L509" s="83">
        <v>46051</v>
      </c>
      <c r="M509" s="80" t="s">
        <v>432</v>
      </c>
      <c r="N509" s="84" t="s">
        <v>118</v>
      </c>
      <c r="O509" s="85">
        <v>277</v>
      </c>
      <c r="P509" s="85" t="s">
        <v>315</v>
      </c>
    </row>
    <row r="510" spans="1:16" x14ac:dyDescent="0.25">
      <c r="A510" s="82">
        <v>17</v>
      </c>
      <c r="B510" s="83">
        <v>46051</v>
      </c>
      <c r="C510" s="80" t="s">
        <v>428</v>
      </c>
      <c r="D510" s="84" t="s">
        <v>367</v>
      </c>
      <c r="E510" s="85">
        <v>5.12</v>
      </c>
      <c r="F510" s="85" t="s">
        <v>315</v>
      </c>
      <c r="K510" s="82">
        <v>17</v>
      </c>
      <c r="L510" s="83">
        <v>46051</v>
      </c>
      <c r="M510" s="80" t="s">
        <v>432</v>
      </c>
      <c r="N510" s="84" t="s">
        <v>367</v>
      </c>
      <c r="O510" s="85">
        <v>9.9</v>
      </c>
      <c r="P510" s="85" t="s">
        <v>315</v>
      </c>
    </row>
    <row r="511" spans="1:16" x14ac:dyDescent="0.25">
      <c r="A511" s="82">
        <v>17</v>
      </c>
      <c r="B511" s="83">
        <v>46051</v>
      </c>
      <c r="C511" s="80" t="s">
        <v>428</v>
      </c>
      <c r="D511" s="84" t="s">
        <v>369</v>
      </c>
      <c r="E511" s="85">
        <v>2.1</v>
      </c>
      <c r="F511" s="85" t="s">
        <v>315</v>
      </c>
      <c r="K511" s="82">
        <v>17</v>
      </c>
      <c r="L511" s="83">
        <v>46051</v>
      </c>
      <c r="M511" s="80" t="s">
        <v>432</v>
      </c>
      <c r="N511" s="84" t="s">
        <v>369</v>
      </c>
      <c r="O511" s="85">
        <v>4.5</v>
      </c>
      <c r="P511" s="85" t="s">
        <v>315</v>
      </c>
    </row>
    <row r="512" spans="1:16" x14ac:dyDescent="0.25">
      <c r="A512" s="82">
        <v>17</v>
      </c>
      <c r="B512" s="83">
        <v>46051</v>
      </c>
      <c r="C512" s="80" t="s">
        <v>428</v>
      </c>
      <c r="D512" s="84" t="s">
        <v>135</v>
      </c>
      <c r="E512" s="85">
        <v>6.8</v>
      </c>
      <c r="F512" s="85" t="s">
        <v>315</v>
      </c>
      <c r="K512" s="82">
        <v>17</v>
      </c>
      <c r="L512" s="83">
        <v>46051</v>
      </c>
      <c r="M512" s="80" t="s">
        <v>432</v>
      </c>
      <c r="N512" s="84" t="s">
        <v>135</v>
      </c>
      <c r="O512" s="85">
        <v>4.3</v>
      </c>
      <c r="P512" s="85" t="s">
        <v>315</v>
      </c>
    </row>
    <row r="513" spans="1:16" x14ac:dyDescent="0.25">
      <c r="A513" s="82">
        <v>17</v>
      </c>
      <c r="B513" s="83">
        <v>46051</v>
      </c>
      <c r="C513" s="80" t="s">
        <v>428</v>
      </c>
      <c r="D513" s="84" t="s">
        <v>128</v>
      </c>
      <c r="E513" s="85">
        <v>155</v>
      </c>
      <c r="F513" s="85" t="s">
        <v>315</v>
      </c>
      <c r="K513" s="82">
        <v>17</v>
      </c>
      <c r="L513" s="83">
        <v>46051</v>
      </c>
      <c r="M513" s="80" t="s">
        <v>432</v>
      </c>
      <c r="N513" s="84" t="s">
        <v>128</v>
      </c>
      <c r="O513" s="85">
        <v>78</v>
      </c>
      <c r="P513" s="85" t="s">
        <v>315</v>
      </c>
    </row>
    <row r="514" spans="1:16" x14ac:dyDescent="0.25">
      <c r="A514" s="82">
        <v>17</v>
      </c>
      <c r="B514" s="83">
        <v>46051</v>
      </c>
      <c r="C514" s="80" t="s">
        <v>428</v>
      </c>
      <c r="D514" s="84" t="s">
        <v>122</v>
      </c>
      <c r="E514" s="85">
        <v>32</v>
      </c>
      <c r="F514" s="85" t="s">
        <v>315</v>
      </c>
      <c r="K514" s="82">
        <v>17</v>
      </c>
      <c r="L514" s="83">
        <v>46051</v>
      </c>
      <c r="M514" s="80" t="s">
        <v>432</v>
      </c>
      <c r="N514" s="84" t="s">
        <v>122</v>
      </c>
      <c r="O514" s="85">
        <v>96</v>
      </c>
      <c r="P514" s="85" t="s">
        <v>315</v>
      </c>
    </row>
    <row r="515" spans="1:16" x14ac:dyDescent="0.25">
      <c r="A515" s="82">
        <v>17</v>
      </c>
      <c r="B515" s="83">
        <v>46051</v>
      </c>
      <c r="C515" s="80" t="s">
        <v>428</v>
      </c>
      <c r="D515" s="84" t="s">
        <v>144</v>
      </c>
      <c r="E515" s="85">
        <v>75</v>
      </c>
      <c r="F515" s="85" t="s">
        <v>315</v>
      </c>
      <c r="K515" s="82">
        <v>17</v>
      </c>
      <c r="L515" s="83">
        <v>46051</v>
      </c>
      <c r="M515" s="80" t="s">
        <v>432</v>
      </c>
      <c r="N515" s="84" t="s">
        <v>144</v>
      </c>
      <c r="O515" s="85">
        <v>485</v>
      </c>
      <c r="P515" s="85" t="s">
        <v>315</v>
      </c>
    </row>
    <row r="516" spans="1:16" x14ac:dyDescent="0.25">
      <c r="A516" s="82">
        <v>17</v>
      </c>
      <c r="B516" s="83">
        <v>46051</v>
      </c>
      <c r="C516" s="80" t="s">
        <v>428</v>
      </c>
      <c r="D516" s="84" t="s">
        <v>370</v>
      </c>
      <c r="E516" s="85">
        <v>141</v>
      </c>
      <c r="F516" s="85" t="s">
        <v>315</v>
      </c>
      <c r="K516" s="82">
        <v>17</v>
      </c>
      <c r="L516" s="83">
        <v>46051</v>
      </c>
      <c r="M516" s="80" t="s">
        <v>432</v>
      </c>
      <c r="N516" s="84" t="s">
        <v>370</v>
      </c>
      <c r="O516" s="85">
        <v>435</v>
      </c>
      <c r="P516" s="85" t="s">
        <v>315</v>
      </c>
    </row>
    <row r="517" spans="1:16" x14ac:dyDescent="0.25">
      <c r="A517" s="82">
        <v>17</v>
      </c>
      <c r="B517" s="83">
        <v>46051</v>
      </c>
      <c r="C517" s="80" t="s">
        <v>428</v>
      </c>
      <c r="D517" s="84" t="s">
        <v>132</v>
      </c>
      <c r="E517" s="85">
        <v>109</v>
      </c>
      <c r="F517" s="85" t="s">
        <v>315</v>
      </c>
      <c r="K517" s="82">
        <v>17</v>
      </c>
      <c r="L517" s="83">
        <v>46051</v>
      </c>
      <c r="M517" s="80" t="s">
        <v>432</v>
      </c>
      <c r="N517" s="84" t="s">
        <v>132</v>
      </c>
      <c r="O517" s="85">
        <v>410</v>
      </c>
      <c r="P517" s="85" t="s">
        <v>315</v>
      </c>
    </row>
    <row r="518" spans="1:16" x14ac:dyDescent="0.25">
      <c r="A518" s="82">
        <v>17</v>
      </c>
      <c r="B518" s="83">
        <v>46051</v>
      </c>
      <c r="C518" s="80" t="s">
        <v>428</v>
      </c>
      <c r="D518" s="84" t="s">
        <v>133</v>
      </c>
      <c r="E518" s="85">
        <v>80</v>
      </c>
      <c r="F518" s="85" t="s">
        <v>315</v>
      </c>
      <c r="K518" s="82">
        <v>17</v>
      </c>
      <c r="L518" s="83">
        <v>46051</v>
      </c>
      <c r="M518" s="80" t="s">
        <v>432</v>
      </c>
      <c r="N518" s="84" t="s">
        <v>133</v>
      </c>
      <c r="O518" s="85">
        <v>154</v>
      </c>
      <c r="P518" s="85" t="s">
        <v>315</v>
      </c>
    </row>
    <row r="519" spans="1:16" x14ac:dyDescent="0.25">
      <c r="A519" s="82">
        <v>17</v>
      </c>
      <c r="B519" s="83">
        <v>46051</v>
      </c>
      <c r="C519" s="80" t="s">
        <v>428</v>
      </c>
      <c r="D519" s="84" t="s">
        <v>371</v>
      </c>
      <c r="E519" s="85">
        <v>158</v>
      </c>
      <c r="F519" s="85" t="s">
        <v>315</v>
      </c>
      <c r="K519" s="82">
        <v>17</v>
      </c>
      <c r="L519" s="83">
        <v>46051</v>
      </c>
      <c r="M519" s="80" t="s">
        <v>432</v>
      </c>
      <c r="N519" s="84" t="s">
        <v>371</v>
      </c>
      <c r="O519" s="85">
        <v>399</v>
      </c>
      <c r="P519" s="85" t="s">
        <v>315</v>
      </c>
    </row>
    <row r="520" spans="1:16" x14ac:dyDescent="0.25">
      <c r="A520" s="82">
        <v>17</v>
      </c>
      <c r="B520" s="83">
        <v>46051</v>
      </c>
      <c r="C520" s="80" t="s">
        <v>428</v>
      </c>
      <c r="D520" s="84" t="s">
        <v>372</v>
      </c>
      <c r="E520" s="85">
        <v>60</v>
      </c>
      <c r="F520" s="85" t="s">
        <v>315</v>
      </c>
      <c r="K520" s="82">
        <v>17</v>
      </c>
      <c r="L520" s="83">
        <v>46051</v>
      </c>
      <c r="M520" s="80" t="s">
        <v>432</v>
      </c>
      <c r="N520" s="84" t="s">
        <v>372</v>
      </c>
      <c r="O520" s="85">
        <v>85</v>
      </c>
      <c r="P520" s="85" t="s">
        <v>315</v>
      </c>
    </row>
    <row r="521" spans="1:16" x14ac:dyDescent="0.25">
      <c r="A521" s="82">
        <v>17</v>
      </c>
      <c r="B521" s="83">
        <v>46051</v>
      </c>
      <c r="C521" s="80" t="s">
        <v>428</v>
      </c>
      <c r="D521" s="84" t="s">
        <v>129</v>
      </c>
      <c r="E521" s="85">
        <v>47</v>
      </c>
      <c r="F521" s="85" t="s">
        <v>315</v>
      </c>
      <c r="K521" s="82">
        <v>17</v>
      </c>
      <c r="L521" s="83">
        <v>46051</v>
      </c>
      <c r="M521" s="80" t="s">
        <v>432</v>
      </c>
      <c r="N521" s="84" t="s">
        <v>129</v>
      </c>
      <c r="O521" s="85">
        <v>220</v>
      </c>
      <c r="P521" s="85" t="s">
        <v>315</v>
      </c>
    </row>
    <row r="522" spans="1:16" x14ac:dyDescent="0.25">
      <c r="A522" s="82">
        <v>17</v>
      </c>
      <c r="B522" s="83">
        <v>46051</v>
      </c>
      <c r="C522" s="80" t="s">
        <v>428</v>
      </c>
      <c r="D522" s="84" t="s">
        <v>131</v>
      </c>
      <c r="E522" s="85">
        <v>30</v>
      </c>
      <c r="F522" s="85" t="s">
        <v>315</v>
      </c>
      <c r="K522" s="82">
        <v>17</v>
      </c>
      <c r="L522" s="83">
        <v>46051</v>
      </c>
      <c r="M522" s="80" t="s">
        <v>432</v>
      </c>
      <c r="N522" s="84" t="s">
        <v>131</v>
      </c>
      <c r="O522" s="85">
        <v>110</v>
      </c>
      <c r="P522" s="85" t="s">
        <v>315</v>
      </c>
    </row>
    <row r="523" spans="1:16" x14ac:dyDescent="0.25">
      <c r="A523" s="82">
        <v>17</v>
      </c>
      <c r="B523" s="83">
        <v>46051</v>
      </c>
      <c r="C523" s="80" t="s">
        <v>428</v>
      </c>
      <c r="D523" s="84" t="s">
        <v>373</v>
      </c>
      <c r="E523" s="85">
        <v>1.1200000000000001</v>
      </c>
      <c r="F523" s="85" t="s">
        <v>315</v>
      </c>
      <c r="K523" s="82">
        <v>17</v>
      </c>
      <c r="L523" s="83">
        <v>46051</v>
      </c>
      <c r="M523" s="80" t="s">
        <v>432</v>
      </c>
      <c r="N523" s="84" t="s">
        <v>373</v>
      </c>
      <c r="O523" s="85">
        <v>3.58</v>
      </c>
      <c r="P523" s="85" t="s">
        <v>315</v>
      </c>
    </row>
    <row r="524" spans="1:16" x14ac:dyDescent="0.25">
      <c r="A524" s="82">
        <v>17</v>
      </c>
      <c r="B524" s="83">
        <v>46051</v>
      </c>
      <c r="C524" s="80" t="s">
        <v>428</v>
      </c>
      <c r="D524" s="84" t="s">
        <v>375</v>
      </c>
      <c r="E524" s="85">
        <v>34.6</v>
      </c>
      <c r="F524" s="85" t="s">
        <v>315</v>
      </c>
      <c r="K524" s="82">
        <v>17</v>
      </c>
      <c r="L524" s="83">
        <v>46051</v>
      </c>
      <c r="M524" s="80" t="s">
        <v>432</v>
      </c>
      <c r="N524" s="84" t="s">
        <v>375</v>
      </c>
      <c r="O524" s="85">
        <v>18.77</v>
      </c>
      <c r="P524" s="85" t="s">
        <v>315</v>
      </c>
    </row>
    <row r="525" spans="1:16" x14ac:dyDescent="0.25">
      <c r="A525" s="82">
        <v>17</v>
      </c>
      <c r="B525" s="83">
        <v>46051</v>
      </c>
      <c r="C525" s="80" t="s">
        <v>428</v>
      </c>
      <c r="D525" s="84" t="s">
        <v>140</v>
      </c>
      <c r="E525" s="85">
        <v>146</v>
      </c>
      <c r="F525" s="85" t="s">
        <v>315</v>
      </c>
      <c r="K525" s="82">
        <v>17</v>
      </c>
      <c r="L525" s="83">
        <v>46051</v>
      </c>
      <c r="M525" s="80" t="s">
        <v>432</v>
      </c>
      <c r="N525" s="84" t="s">
        <v>140</v>
      </c>
      <c r="O525" s="85">
        <v>127</v>
      </c>
      <c r="P525" s="85" t="s">
        <v>315</v>
      </c>
    </row>
    <row r="526" spans="1:16" x14ac:dyDescent="0.25">
      <c r="A526" s="82">
        <v>17</v>
      </c>
      <c r="B526" s="83">
        <v>46051</v>
      </c>
      <c r="C526" s="80" t="s">
        <v>428</v>
      </c>
      <c r="D526" s="84" t="s">
        <v>142</v>
      </c>
      <c r="E526" s="85">
        <v>3.7</v>
      </c>
      <c r="F526" s="85" t="s">
        <v>315</v>
      </c>
      <c r="K526" s="82">
        <v>17</v>
      </c>
      <c r="L526" s="83">
        <v>46051</v>
      </c>
      <c r="M526" s="80" t="s">
        <v>432</v>
      </c>
      <c r="N526" s="84" t="s">
        <v>142</v>
      </c>
      <c r="O526" s="85">
        <v>6.4</v>
      </c>
      <c r="P526" s="85" t="s">
        <v>315</v>
      </c>
    </row>
    <row r="527" spans="1:16" x14ac:dyDescent="0.25">
      <c r="A527" s="82">
        <v>17</v>
      </c>
      <c r="B527" s="83">
        <v>46051</v>
      </c>
      <c r="C527" s="80" t="s">
        <v>428</v>
      </c>
      <c r="D527" s="84" t="s">
        <v>143</v>
      </c>
      <c r="E527" s="85">
        <v>116</v>
      </c>
      <c r="F527" s="85" t="s">
        <v>315</v>
      </c>
      <c r="K527" s="82">
        <v>17</v>
      </c>
      <c r="L527" s="83">
        <v>46051</v>
      </c>
      <c r="M527" s="80" t="s">
        <v>432</v>
      </c>
      <c r="N527" s="84" t="s">
        <v>143</v>
      </c>
      <c r="O527" s="85">
        <v>93</v>
      </c>
      <c r="P527" s="85" t="s">
        <v>315</v>
      </c>
    </row>
    <row r="528" spans="1:16" x14ac:dyDescent="0.25">
      <c r="A528" s="82">
        <v>18</v>
      </c>
      <c r="B528" s="83">
        <v>46052</v>
      </c>
      <c r="C528" s="80" t="s">
        <v>428</v>
      </c>
      <c r="D528" s="84" t="s">
        <v>361</v>
      </c>
      <c r="E528" s="85">
        <v>4.53</v>
      </c>
      <c r="F528" s="85" t="s">
        <v>315</v>
      </c>
      <c r="K528" s="82">
        <v>18</v>
      </c>
      <c r="L528" s="83">
        <v>46052.346678240741</v>
      </c>
      <c r="M528" s="80" t="s">
        <v>432</v>
      </c>
      <c r="N528" s="84" t="s">
        <v>361</v>
      </c>
      <c r="O528" s="85">
        <v>1.06</v>
      </c>
      <c r="P528" s="85" t="s">
        <v>315</v>
      </c>
    </row>
    <row r="529" spans="1:16" x14ac:dyDescent="0.25">
      <c r="A529" s="82">
        <v>18</v>
      </c>
      <c r="B529" s="83">
        <v>46052</v>
      </c>
      <c r="C529" s="80" t="s">
        <v>428</v>
      </c>
      <c r="D529" s="84" t="s">
        <v>125</v>
      </c>
      <c r="E529" s="85">
        <v>4.7</v>
      </c>
      <c r="F529" s="85" t="s">
        <v>315</v>
      </c>
      <c r="K529" s="82">
        <v>18</v>
      </c>
      <c r="L529" s="83">
        <v>46052.346678240741</v>
      </c>
      <c r="M529" s="80" t="s">
        <v>432</v>
      </c>
      <c r="N529" s="84" t="s">
        <v>125</v>
      </c>
      <c r="O529" s="85">
        <v>9.8000000000000007</v>
      </c>
      <c r="P529" s="85" t="s">
        <v>315</v>
      </c>
    </row>
    <row r="530" spans="1:16" x14ac:dyDescent="0.25">
      <c r="A530" s="82">
        <v>18</v>
      </c>
      <c r="B530" s="83">
        <v>46052</v>
      </c>
      <c r="C530" s="80" t="s">
        <v>428</v>
      </c>
      <c r="D530" s="84" t="s">
        <v>137</v>
      </c>
      <c r="E530" s="85">
        <v>3.8860000000000001</v>
      </c>
      <c r="F530" s="85" t="s">
        <v>315</v>
      </c>
      <c r="K530" s="82">
        <v>18</v>
      </c>
      <c r="L530" s="83">
        <v>46052.346678240741</v>
      </c>
      <c r="M530" s="80" t="s">
        <v>432</v>
      </c>
      <c r="N530" s="84" t="s">
        <v>137</v>
      </c>
      <c r="O530" s="85">
        <v>2.5</v>
      </c>
      <c r="P530" s="85" t="s">
        <v>315</v>
      </c>
    </row>
    <row r="531" spans="1:16" x14ac:dyDescent="0.25">
      <c r="A531" s="82">
        <v>18</v>
      </c>
      <c r="B531" s="83">
        <v>46052</v>
      </c>
      <c r="C531" s="80" t="s">
        <v>428</v>
      </c>
      <c r="D531" s="84" t="s">
        <v>363</v>
      </c>
      <c r="E531" s="85">
        <v>0.30299999999999999</v>
      </c>
      <c r="F531" s="85" t="s">
        <v>315</v>
      </c>
      <c r="K531" s="82">
        <v>18</v>
      </c>
      <c r="L531" s="83">
        <v>46052.346678240741</v>
      </c>
      <c r="M531" s="80" t="s">
        <v>432</v>
      </c>
      <c r="N531" s="84" t="s">
        <v>363</v>
      </c>
      <c r="O531" s="85">
        <v>1.097</v>
      </c>
      <c r="P531" s="85" t="s">
        <v>315</v>
      </c>
    </row>
    <row r="532" spans="1:16" x14ac:dyDescent="0.25">
      <c r="A532" s="82">
        <v>18</v>
      </c>
      <c r="B532" s="83">
        <v>46052</v>
      </c>
      <c r="C532" s="80" t="s">
        <v>428</v>
      </c>
      <c r="D532" s="84" t="s">
        <v>134</v>
      </c>
      <c r="E532" s="85">
        <v>1.137</v>
      </c>
      <c r="F532" s="85" t="s">
        <v>315</v>
      </c>
      <c r="K532" s="82">
        <v>18</v>
      </c>
      <c r="L532" s="83">
        <v>46052.346678240741</v>
      </c>
      <c r="M532" s="80" t="s">
        <v>432</v>
      </c>
      <c r="N532" s="84" t="s">
        <v>134</v>
      </c>
      <c r="O532" s="85">
        <v>4.5179999999999998</v>
      </c>
      <c r="P532" s="85" t="s">
        <v>315</v>
      </c>
    </row>
    <row r="533" spans="1:16" x14ac:dyDescent="0.25">
      <c r="A533" s="82">
        <v>18</v>
      </c>
      <c r="B533" s="83">
        <v>46052</v>
      </c>
      <c r="C533" s="80" t="s">
        <v>428</v>
      </c>
      <c r="D533" s="84" t="s">
        <v>138</v>
      </c>
      <c r="E533" s="85">
        <v>8.6999999999999993</v>
      </c>
      <c r="F533" s="85" t="s">
        <v>315</v>
      </c>
      <c r="K533" s="82">
        <v>18</v>
      </c>
      <c r="L533" s="83">
        <v>46052.346678240741</v>
      </c>
      <c r="M533" s="80" t="s">
        <v>432</v>
      </c>
      <c r="N533" s="84" t="s">
        <v>138</v>
      </c>
      <c r="O533" s="85">
        <v>11.8</v>
      </c>
      <c r="P533" s="85" t="s">
        <v>315</v>
      </c>
    </row>
    <row r="534" spans="1:16" x14ac:dyDescent="0.25">
      <c r="A534" s="82">
        <v>18</v>
      </c>
      <c r="B534" s="83">
        <v>46052</v>
      </c>
      <c r="C534" s="80" t="s">
        <v>428</v>
      </c>
      <c r="D534" s="84" t="s">
        <v>364</v>
      </c>
      <c r="E534" s="85">
        <v>323</v>
      </c>
      <c r="F534" s="85" t="s">
        <v>315</v>
      </c>
      <c r="K534" s="82">
        <v>18</v>
      </c>
      <c r="L534" s="83">
        <v>46052.346678240741</v>
      </c>
      <c r="M534" s="80" t="s">
        <v>432</v>
      </c>
      <c r="N534" s="84" t="s">
        <v>364</v>
      </c>
      <c r="O534" s="85">
        <v>193</v>
      </c>
      <c r="P534" s="85" t="s">
        <v>315</v>
      </c>
    </row>
    <row r="535" spans="1:16" x14ac:dyDescent="0.25">
      <c r="A535" s="82">
        <v>18</v>
      </c>
      <c r="B535" s="83">
        <v>46052</v>
      </c>
      <c r="C535" s="80" t="s">
        <v>428</v>
      </c>
      <c r="D535" s="84" t="s">
        <v>126</v>
      </c>
      <c r="E535" s="85">
        <v>238</v>
      </c>
      <c r="F535" s="85" t="s">
        <v>315</v>
      </c>
      <c r="K535" s="82">
        <v>18</v>
      </c>
      <c r="L535" s="83">
        <v>46052.346678240741</v>
      </c>
      <c r="M535" s="80" t="s">
        <v>432</v>
      </c>
      <c r="N535" s="84" t="s">
        <v>126</v>
      </c>
      <c r="O535" s="85">
        <v>84</v>
      </c>
      <c r="P535" s="85" t="s">
        <v>315</v>
      </c>
    </row>
    <row r="536" spans="1:16" x14ac:dyDescent="0.25">
      <c r="A536" s="82">
        <v>18</v>
      </c>
      <c r="B536" s="83">
        <v>46052</v>
      </c>
      <c r="C536" s="80" t="s">
        <v>428</v>
      </c>
      <c r="D536" s="84" t="s">
        <v>127</v>
      </c>
      <c r="E536" s="85">
        <v>78</v>
      </c>
      <c r="F536" s="85" t="s">
        <v>315</v>
      </c>
      <c r="K536" s="82">
        <v>18</v>
      </c>
      <c r="L536" s="83">
        <v>46052.346678240741</v>
      </c>
      <c r="M536" s="80" t="s">
        <v>432</v>
      </c>
      <c r="N536" s="84" t="s">
        <v>127</v>
      </c>
      <c r="O536" s="85">
        <v>26</v>
      </c>
      <c r="P536" s="85" t="s">
        <v>315</v>
      </c>
    </row>
    <row r="537" spans="1:16" x14ac:dyDescent="0.25">
      <c r="A537" s="82">
        <v>18</v>
      </c>
      <c r="B537" s="83">
        <v>46052</v>
      </c>
      <c r="C537" s="80" t="s">
        <v>428</v>
      </c>
      <c r="D537" s="84" t="s">
        <v>124</v>
      </c>
      <c r="E537" s="85">
        <v>2.69</v>
      </c>
      <c r="F537" s="85" t="s">
        <v>315</v>
      </c>
      <c r="K537" s="82">
        <v>18</v>
      </c>
      <c r="L537" s="83">
        <v>46052.346678240741</v>
      </c>
      <c r="M537" s="80" t="s">
        <v>432</v>
      </c>
      <c r="N537" s="84" t="s">
        <v>124</v>
      </c>
      <c r="O537" s="85">
        <v>6.14</v>
      </c>
      <c r="P537" s="85" t="s">
        <v>315</v>
      </c>
    </row>
    <row r="538" spans="1:16" x14ac:dyDescent="0.25">
      <c r="A538" s="82">
        <v>18</v>
      </c>
      <c r="B538" s="83">
        <v>46052</v>
      </c>
      <c r="C538" s="80" t="s">
        <v>428</v>
      </c>
      <c r="D538" s="84" t="s">
        <v>366</v>
      </c>
      <c r="E538" s="85">
        <v>229</v>
      </c>
      <c r="F538" s="85" t="s">
        <v>315</v>
      </c>
      <c r="K538" s="82">
        <v>18</v>
      </c>
      <c r="L538" s="83">
        <v>46052.346678240741</v>
      </c>
      <c r="M538" s="80" t="s">
        <v>432</v>
      </c>
      <c r="N538" s="84" t="s">
        <v>366</v>
      </c>
      <c r="O538" s="85">
        <v>66</v>
      </c>
      <c r="P538" s="85" t="s">
        <v>315</v>
      </c>
    </row>
    <row r="539" spans="1:16" x14ac:dyDescent="0.25">
      <c r="A539" s="82">
        <v>18</v>
      </c>
      <c r="B539" s="83">
        <v>46052</v>
      </c>
      <c r="C539" s="80" t="s">
        <v>428</v>
      </c>
      <c r="D539" s="84" t="s">
        <v>139</v>
      </c>
      <c r="E539" s="85">
        <v>3.52</v>
      </c>
      <c r="F539" s="85" t="s">
        <v>315</v>
      </c>
      <c r="K539" s="82">
        <v>18</v>
      </c>
      <c r="L539" s="83">
        <v>46052.346678240741</v>
      </c>
      <c r="M539" s="80" t="s">
        <v>432</v>
      </c>
      <c r="N539" s="84" t="s">
        <v>139</v>
      </c>
      <c r="O539" s="85">
        <v>7.32</v>
      </c>
      <c r="P539" s="85" t="s">
        <v>315</v>
      </c>
    </row>
    <row r="540" spans="1:16" x14ac:dyDescent="0.25">
      <c r="A540" s="82">
        <v>18</v>
      </c>
      <c r="B540" s="83">
        <v>46052</v>
      </c>
      <c r="C540" s="80" t="s">
        <v>428</v>
      </c>
      <c r="D540" s="84" t="s">
        <v>118</v>
      </c>
      <c r="E540" s="85">
        <v>87</v>
      </c>
      <c r="F540" s="85" t="s">
        <v>315</v>
      </c>
      <c r="K540" s="82">
        <v>18</v>
      </c>
      <c r="L540" s="83">
        <v>46052.346678240741</v>
      </c>
      <c r="M540" s="80" t="s">
        <v>432</v>
      </c>
      <c r="N540" s="84" t="s">
        <v>118</v>
      </c>
      <c r="O540" s="85">
        <v>279</v>
      </c>
      <c r="P540" s="85" t="s">
        <v>315</v>
      </c>
    </row>
    <row r="541" spans="1:16" x14ac:dyDescent="0.25">
      <c r="A541" s="82">
        <v>18</v>
      </c>
      <c r="B541" s="83">
        <v>46052</v>
      </c>
      <c r="C541" s="80" t="s">
        <v>428</v>
      </c>
      <c r="D541" s="84" t="s">
        <v>367</v>
      </c>
      <c r="E541" s="85">
        <v>5.25</v>
      </c>
      <c r="F541" s="85" t="s">
        <v>315</v>
      </c>
      <c r="K541" s="82">
        <v>18</v>
      </c>
      <c r="L541" s="83">
        <v>46052.346678240741</v>
      </c>
      <c r="M541" s="80" t="s">
        <v>432</v>
      </c>
      <c r="N541" s="84" t="s">
        <v>367</v>
      </c>
      <c r="O541" s="85">
        <v>9.94</v>
      </c>
      <c r="P541" s="85" t="s">
        <v>315</v>
      </c>
    </row>
    <row r="542" spans="1:16" x14ac:dyDescent="0.25">
      <c r="A542" s="82">
        <v>18</v>
      </c>
      <c r="B542" s="83">
        <v>46052</v>
      </c>
      <c r="C542" s="80" t="s">
        <v>428</v>
      </c>
      <c r="D542" s="84" t="s">
        <v>369</v>
      </c>
      <c r="E542" s="85">
        <v>1.98</v>
      </c>
      <c r="F542" s="85" t="s">
        <v>315</v>
      </c>
      <c r="K542" s="82">
        <v>18</v>
      </c>
      <c r="L542" s="83">
        <v>46052.346678240741</v>
      </c>
      <c r="M542" s="80" t="s">
        <v>432</v>
      </c>
      <c r="N542" s="84" t="s">
        <v>369</v>
      </c>
      <c r="O542" s="85">
        <v>4.5</v>
      </c>
      <c r="P542" s="85" t="s">
        <v>315</v>
      </c>
    </row>
    <row r="543" spans="1:16" x14ac:dyDescent="0.25">
      <c r="A543" s="82">
        <v>18</v>
      </c>
      <c r="B543" s="83">
        <v>46052</v>
      </c>
      <c r="C543" s="80" t="s">
        <v>428</v>
      </c>
      <c r="D543" s="84" t="s">
        <v>135</v>
      </c>
      <c r="E543" s="85">
        <v>6.8</v>
      </c>
      <c r="F543" s="85" t="s">
        <v>315</v>
      </c>
      <c r="K543" s="82">
        <v>18</v>
      </c>
      <c r="L543" s="83">
        <v>46052.346678240741</v>
      </c>
      <c r="M543" s="80" t="s">
        <v>432</v>
      </c>
      <c r="N543" s="84" t="s">
        <v>135</v>
      </c>
      <c r="O543" s="85">
        <v>4.4000000000000004</v>
      </c>
      <c r="P543" s="85" t="s">
        <v>315</v>
      </c>
    </row>
    <row r="544" spans="1:16" x14ac:dyDescent="0.25">
      <c r="A544" s="82">
        <v>18</v>
      </c>
      <c r="B544" s="83">
        <v>46052</v>
      </c>
      <c r="C544" s="80" t="s">
        <v>428</v>
      </c>
      <c r="D544" s="84" t="s">
        <v>128</v>
      </c>
      <c r="E544" s="85">
        <v>158</v>
      </c>
      <c r="F544" s="85" t="s">
        <v>315</v>
      </c>
      <c r="K544" s="82">
        <v>18</v>
      </c>
      <c r="L544" s="83">
        <v>46052.346678240741</v>
      </c>
      <c r="M544" s="80" t="s">
        <v>432</v>
      </c>
      <c r="N544" s="84" t="s">
        <v>128</v>
      </c>
      <c r="O544" s="85">
        <v>78</v>
      </c>
      <c r="P544" s="85" t="s">
        <v>315</v>
      </c>
    </row>
    <row r="545" spans="1:16" x14ac:dyDescent="0.25">
      <c r="A545" s="82">
        <v>18</v>
      </c>
      <c r="B545" s="83">
        <v>46052</v>
      </c>
      <c r="C545" s="80" t="s">
        <v>428</v>
      </c>
      <c r="D545" s="84" t="s">
        <v>122</v>
      </c>
      <c r="E545" s="85">
        <v>33</v>
      </c>
      <c r="F545" s="85" t="s">
        <v>315</v>
      </c>
      <c r="K545" s="82">
        <v>18</v>
      </c>
      <c r="L545" s="83">
        <v>46052.346678240741</v>
      </c>
      <c r="M545" s="80" t="s">
        <v>432</v>
      </c>
      <c r="N545" s="84" t="s">
        <v>122</v>
      </c>
      <c r="O545" s="85">
        <v>96</v>
      </c>
      <c r="P545" s="85" t="s">
        <v>315</v>
      </c>
    </row>
    <row r="546" spans="1:16" x14ac:dyDescent="0.25">
      <c r="A546" s="82">
        <v>18</v>
      </c>
      <c r="B546" s="83">
        <v>46052</v>
      </c>
      <c r="C546" s="80" t="s">
        <v>428</v>
      </c>
      <c r="D546" s="84" t="s">
        <v>144</v>
      </c>
      <c r="E546" s="85">
        <v>76</v>
      </c>
      <c r="F546" s="85" t="s">
        <v>315</v>
      </c>
      <c r="K546" s="82">
        <v>18</v>
      </c>
      <c r="L546" s="83">
        <v>46052.346678240741</v>
      </c>
      <c r="M546" s="80" t="s">
        <v>432</v>
      </c>
      <c r="N546" s="84" t="s">
        <v>144</v>
      </c>
      <c r="O546" s="85">
        <v>483</v>
      </c>
      <c r="P546" s="85" t="s">
        <v>315</v>
      </c>
    </row>
    <row r="547" spans="1:16" x14ac:dyDescent="0.25">
      <c r="A547" s="82">
        <v>18</v>
      </c>
      <c r="B547" s="83">
        <v>46052</v>
      </c>
      <c r="C547" s="80" t="s">
        <v>428</v>
      </c>
      <c r="D547" s="84" t="s">
        <v>370</v>
      </c>
      <c r="E547" s="85">
        <v>140</v>
      </c>
      <c r="F547" s="85" t="s">
        <v>315</v>
      </c>
      <c r="K547" s="82">
        <v>18</v>
      </c>
      <c r="L547" s="83">
        <v>46052.346678240741</v>
      </c>
      <c r="M547" s="80" t="s">
        <v>432</v>
      </c>
      <c r="N547" s="84" t="s">
        <v>370</v>
      </c>
      <c r="O547" s="85">
        <v>429</v>
      </c>
      <c r="P547" s="85" t="s">
        <v>315</v>
      </c>
    </row>
    <row r="548" spans="1:16" x14ac:dyDescent="0.25">
      <c r="A548" s="82">
        <v>18</v>
      </c>
      <c r="B548" s="83">
        <v>46052</v>
      </c>
      <c r="C548" s="80" t="s">
        <v>428</v>
      </c>
      <c r="D548" s="84" t="s">
        <v>132</v>
      </c>
      <c r="E548" s="85">
        <v>112</v>
      </c>
      <c r="F548" s="85" t="s">
        <v>315</v>
      </c>
      <c r="K548" s="82">
        <v>18</v>
      </c>
      <c r="L548" s="83">
        <v>46052.346678240741</v>
      </c>
      <c r="M548" s="80" t="s">
        <v>432</v>
      </c>
      <c r="N548" s="84" t="s">
        <v>132</v>
      </c>
      <c r="O548" s="85">
        <v>414</v>
      </c>
      <c r="P548" s="85" t="s">
        <v>315</v>
      </c>
    </row>
    <row r="549" spans="1:16" x14ac:dyDescent="0.25">
      <c r="A549" s="82">
        <v>18</v>
      </c>
      <c r="B549" s="83">
        <v>46052</v>
      </c>
      <c r="C549" s="80" t="s">
        <v>428</v>
      </c>
      <c r="D549" s="84" t="s">
        <v>133</v>
      </c>
      <c r="E549" s="85">
        <v>79</v>
      </c>
      <c r="F549" s="85" t="s">
        <v>315</v>
      </c>
      <c r="K549" s="82">
        <v>18</v>
      </c>
      <c r="L549" s="83">
        <v>46052.346678240741</v>
      </c>
      <c r="M549" s="80" t="s">
        <v>432</v>
      </c>
      <c r="N549" s="84" t="s">
        <v>133</v>
      </c>
      <c r="O549" s="85">
        <v>149</v>
      </c>
      <c r="P549" s="85" t="s">
        <v>315</v>
      </c>
    </row>
    <row r="550" spans="1:16" x14ac:dyDescent="0.25">
      <c r="A550" s="82">
        <v>18</v>
      </c>
      <c r="B550" s="83">
        <v>46052</v>
      </c>
      <c r="C550" s="80" t="s">
        <v>428</v>
      </c>
      <c r="D550" s="84" t="s">
        <v>371</v>
      </c>
      <c r="E550" s="85">
        <v>154</v>
      </c>
      <c r="F550" s="85" t="s">
        <v>315</v>
      </c>
      <c r="K550" s="82">
        <v>18</v>
      </c>
      <c r="L550" s="83">
        <v>46052.346678240741</v>
      </c>
      <c r="M550" s="80" t="s">
        <v>432</v>
      </c>
      <c r="N550" s="84" t="s">
        <v>371</v>
      </c>
      <c r="O550" s="85">
        <v>376</v>
      </c>
      <c r="P550" s="85" t="s">
        <v>315</v>
      </c>
    </row>
    <row r="551" spans="1:16" x14ac:dyDescent="0.25">
      <c r="A551" s="82">
        <v>18</v>
      </c>
      <c r="B551" s="83">
        <v>46052</v>
      </c>
      <c r="C551" s="80" t="s">
        <v>428</v>
      </c>
      <c r="D551" s="84" t="s">
        <v>372</v>
      </c>
      <c r="E551" s="85">
        <v>60</v>
      </c>
      <c r="F551" s="85" t="s">
        <v>315</v>
      </c>
      <c r="K551" s="82">
        <v>18</v>
      </c>
      <c r="L551" s="83">
        <v>46052.346678240741</v>
      </c>
      <c r="M551" s="80" t="s">
        <v>432</v>
      </c>
      <c r="N551" s="84" t="s">
        <v>372</v>
      </c>
      <c r="O551" s="85">
        <v>85</v>
      </c>
      <c r="P551" s="85" t="s">
        <v>315</v>
      </c>
    </row>
    <row r="552" spans="1:16" x14ac:dyDescent="0.25">
      <c r="A552" s="82">
        <v>18</v>
      </c>
      <c r="B552" s="83">
        <v>46052</v>
      </c>
      <c r="C552" s="80" t="s">
        <v>428</v>
      </c>
      <c r="D552" s="84" t="s">
        <v>129</v>
      </c>
      <c r="E552" s="85">
        <v>47</v>
      </c>
      <c r="F552" s="85" t="s">
        <v>315</v>
      </c>
      <c r="K552" s="82">
        <v>18</v>
      </c>
      <c r="L552" s="83">
        <v>46052.346678240741</v>
      </c>
      <c r="M552" s="80" t="s">
        <v>432</v>
      </c>
      <c r="N552" s="84" t="s">
        <v>129</v>
      </c>
      <c r="O552" s="85">
        <v>217</v>
      </c>
      <c r="P552" s="85" t="s">
        <v>315</v>
      </c>
    </row>
    <row r="553" spans="1:16" x14ac:dyDescent="0.25">
      <c r="A553" s="82">
        <v>18</v>
      </c>
      <c r="B553" s="83">
        <v>46052</v>
      </c>
      <c r="C553" s="80" t="s">
        <v>428</v>
      </c>
      <c r="D553" s="84" t="s">
        <v>131</v>
      </c>
      <c r="E553" s="85">
        <v>30</v>
      </c>
      <c r="F553" s="85" t="s">
        <v>315</v>
      </c>
      <c r="K553" s="82">
        <v>18</v>
      </c>
      <c r="L553" s="83">
        <v>46052.346678240741</v>
      </c>
      <c r="M553" s="80" t="s">
        <v>432</v>
      </c>
      <c r="N553" s="84" t="s">
        <v>131</v>
      </c>
      <c r="O553" s="85">
        <v>105</v>
      </c>
      <c r="P553" s="85" t="s">
        <v>315</v>
      </c>
    </row>
    <row r="554" spans="1:16" x14ac:dyDescent="0.25">
      <c r="A554" s="82">
        <v>18</v>
      </c>
      <c r="B554" s="83">
        <v>46052</v>
      </c>
      <c r="C554" s="80" t="s">
        <v>428</v>
      </c>
      <c r="D554" s="84" t="s">
        <v>373</v>
      </c>
      <c r="E554" s="85">
        <v>1.02</v>
      </c>
      <c r="F554" s="85" t="s">
        <v>315</v>
      </c>
      <c r="K554" s="82">
        <v>18</v>
      </c>
      <c r="L554" s="83">
        <v>46052.346678240741</v>
      </c>
      <c r="M554" s="80" t="s">
        <v>432</v>
      </c>
      <c r="N554" s="84" t="s">
        <v>373</v>
      </c>
      <c r="O554" s="85">
        <v>3.6</v>
      </c>
      <c r="P554" s="85" t="s">
        <v>315</v>
      </c>
    </row>
    <row r="555" spans="1:16" x14ac:dyDescent="0.25">
      <c r="A555" s="82">
        <v>18</v>
      </c>
      <c r="B555" s="83">
        <v>46052</v>
      </c>
      <c r="C555" s="80" t="s">
        <v>428</v>
      </c>
      <c r="D555" s="84" t="s">
        <v>375</v>
      </c>
      <c r="E555" s="85">
        <v>36</v>
      </c>
      <c r="F555" s="85" t="s">
        <v>315</v>
      </c>
      <c r="K555" s="82">
        <v>18</v>
      </c>
      <c r="L555" s="83">
        <v>46052.346678240741</v>
      </c>
      <c r="M555" s="80" t="s">
        <v>432</v>
      </c>
      <c r="N555" s="84" t="s">
        <v>375</v>
      </c>
      <c r="O555" s="85">
        <v>20.8</v>
      </c>
      <c r="P555" s="85" t="s">
        <v>315</v>
      </c>
    </row>
    <row r="556" spans="1:16" x14ac:dyDescent="0.25">
      <c r="A556" s="82">
        <v>18</v>
      </c>
      <c r="B556" s="83">
        <v>46052</v>
      </c>
      <c r="C556" s="80" t="s">
        <v>428</v>
      </c>
      <c r="D556" s="84" t="s">
        <v>140</v>
      </c>
      <c r="E556" s="85">
        <v>147</v>
      </c>
      <c r="F556" s="85" t="s">
        <v>315</v>
      </c>
      <c r="K556" s="82">
        <v>18</v>
      </c>
      <c r="L556" s="83">
        <v>46052.346678240741</v>
      </c>
      <c r="M556" s="80" t="s">
        <v>432</v>
      </c>
      <c r="N556" s="84" t="s">
        <v>140</v>
      </c>
      <c r="O556" s="85">
        <v>127</v>
      </c>
      <c r="P556" s="85" t="s">
        <v>315</v>
      </c>
    </row>
    <row r="557" spans="1:16" x14ac:dyDescent="0.25">
      <c r="A557" s="82">
        <v>18</v>
      </c>
      <c r="B557" s="83">
        <v>46052</v>
      </c>
      <c r="C557" s="80" t="s">
        <v>428</v>
      </c>
      <c r="D557" s="84" t="s">
        <v>142</v>
      </c>
      <c r="E557" s="85">
        <v>3.8</v>
      </c>
      <c r="F557" s="85" t="s">
        <v>315</v>
      </c>
      <c r="K557" s="82">
        <v>18</v>
      </c>
      <c r="L557" s="83">
        <v>46052.346678240741</v>
      </c>
      <c r="M557" s="80" t="s">
        <v>432</v>
      </c>
      <c r="N557" s="84" t="s">
        <v>142</v>
      </c>
      <c r="O557" s="85">
        <v>6.4</v>
      </c>
      <c r="P557" s="85" t="s">
        <v>315</v>
      </c>
    </row>
    <row r="558" spans="1:16" x14ac:dyDescent="0.25">
      <c r="A558" s="82">
        <v>18</v>
      </c>
      <c r="B558" s="83">
        <v>46052</v>
      </c>
      <c r="C558" s="80" t="s">
        <v>428</v>
      </c>
      <c r="D558" s="84" t="s">
        <v>143</v>
      </c>
      <c r="E558" s="85">
        <v>116</v>
      </c>
      <c r="F558" s="85" t="s">
        <v>315</v>
      </c>
      <c r="K558" s="82">
        <v>18</v>
      </c>
      <c r="L558" s="83">
        <v>46052.346678240741</v>
      </c>
      <c r="M558" s="80" t="s">
        <v>432</v>
      </c>
      <c r="N558" s="84" t="s">
        <v>143</v>
      </c>
      <c r="O558" s="85">
        <v>95</v>
      </c>
      <c r="P558" s="85" t="s">
        <v>315</v>
      </c>
    </row>
    <row r="559" spans="1:1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</row>
    <row r="560" spans="1:1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</row>
    <row r="561" spans="1:1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</row>
    <row r="562" spans="1:1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</row>
    <row r="563" spans="1:1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</row>
    <row r="564" spans="1:1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</row>
    <row r="565" spans="1:1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</row>
    <row r="566" spans="1:1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</row>
    <row r="567" spans="1:1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</row>
    <row r="568" spans="1:1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</row>
    <row r="569" spans="1:1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</row>
    <row r="570" spans="1:1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</row>
    <row r="571" spans="1:1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</row>
    <row r="572" spans="1:1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</row>
    <row r="573" spans="1:1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</row>
    <row r="574" spans="1:1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</row>
    <row r="575" spans="1:1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</row>
    <row r="576" spans="1:1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</row>
    <row r="577" spans="1:1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</row>
    <row r="578" spans="1:1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</row>
    <row r="579" spans="1:1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</row>
    <row r="580" spans="1:1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</row>
    <row r="581" spans="1:1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</row>
    <row r="582" spans="1:1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</row>
    <row r="583" spans="1:1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</row>
    <row r="584" spans="1:1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</row>
    <row r="585" spans="1:1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</row>
    <row r="586" spans="1:1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</row>
    <row r="587" spans="1:1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</row>
    <row r="588" spans="1:1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</row>
    <row r="589" spans="1:1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</row>
    <row r="590" spans="1:1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</row>
    <row r="591" spans="1:1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</row>
    <row r="592" spans="1:1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</row>
    <row r="593" spans="1:1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</row>
    <row r="594" spans="1:1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</row>
    <row r="595" spans="1:1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</row>
    <row r="596" spans="1:1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</row>
    <row r="597" spans="1:1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</row>
    <row r="598" spans="1:1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</row>
    <row r="599" spans="1:1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</row>
    <row r="600" spans="1:1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</row>
    <row r="601" spans="1:1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</row>
    <row r="602" spans="1:1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</row>
    <row r="603" spans="1:1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</row>
    <row r="604" spans="1:1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</row>
    <row r="605" spans="1:1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</row>
    <row r="606" spans="1:1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</row>
    <row r="607" spans="1:1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</row>
    <row r="608" spans="1:1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</row>
    <row r="609" spans="1:1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</row>
    <row r="610" spans="1:1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</row>
    <row r="611" spans="1:1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</row>
    <row r="612" spans="1:1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</row>
    <row r="613" spans="1:1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</row>
    <row r="614" spans="1:1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</row>
    <row r="615" spans="1:1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</row>
    <row r="616" spans="1:1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</row>
    <row r="617" spans="1:1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</row>
    <row r="618" spans="1:1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</row>
    <row r="619" spans="1:1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</row>
    <row r="620" spans="1:1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</row>
    <row r="621" spans="1:1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</row>
    <row r="622" spans="1:1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</row>
    <row r="623" spans="1:1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</row>
    <row r="624" spans="1:1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</row>
    <row r="625" spans="1:1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</row>
    <row r="626" spans="1:1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</row>
    <row r="627" spans="1:1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</row>
    <row r="628" spans="1:1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</row>
    <row r="629" spans="1:1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</row>
    <row r="630" spans="1:1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</row>
    <row r="631" spans="1:1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</row>
    <row r="632" spans="1:1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</row>
    <row r="633" spans="1:1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</row>
    <row r="634" spans="1:1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</row>
    <row r="635" spans="1:1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</row>
    <row r="636" spans="1:1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</row>
    <row r="637" spans="1:1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</row>
    <row r="638" spans="1:1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</row>
    <row r="639" spans="1:1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</row>
    <row r="640" spans="1:1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</row>
    <row r="641" spans="1:1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</row>
    <row r="642" spans="1:1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</row>
    <row r="643" spans="1:1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</row>
    <row r="644" spans="1:1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</row>
    <row r="645" spans="1:1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</row>
    <row r="646" spans="1:1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</row>
    <row r="647" spans="1:1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</row>
    <row r="648" spans="1:1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</row>
    <row r="649" spans="1:1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</row>
    <row r="650" spans="1:1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</row>
    <row r="651" spans="1:1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</row>
    <row r="652" spans="1:1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</row>
    <row r="653" spans="1:1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</row>
    <row r="654" spans="1:1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</row>
    <row r="655" spans="1:1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</row>
    <row r="656" spans="1:1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</row>
    <row r="657" spans="1:1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</row>
    <row r="658" spans="1:1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</row>
    <row r="659" spans="1:1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</row>
    <row r="660" spans="1:1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</row>
    <row r="661" spans="1:1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</row>
    <row r="662" spans="1:1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</row>
    <row r="663" spans="1:1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</row>
    <row r="664" spans="1:1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</row>
    <row r="665" spans="1:1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</row>
    <row r="666" spans="1:1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</row>
    <row r="667" spans="1:1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</row>
    <row r="668" spans="1:1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</row>
    <row r="669" spans="1:1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</row>
    <row r="670" spans="1:1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</row>
    <row r="671" spans="1:1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</row>
    <row r="672" spans="1:1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</row>
    <row r="673" spans="1:1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</row>
    <row r="674" spans="1:1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</row>
    <row r="675" spans="1:1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</row>
    <row r="676" spans="1:1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</row>
    <row r="677" spans="1:1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</row>
    <row r="678" spans="1:1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</row>
    <row r="679" spans="1:1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</row>
    <row r="680" spans="1:1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</row>
    <row r="681" spans="1:1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</row>
    <row r="682" spans="1:1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</row>
    <row r="683" spans="1:1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</row>
    <row r="684" spans="1:1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</row>
    <row r="685" spans="1:1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</row>
    <row r="686" spans="1:1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</row>
    <row r="687" spans="1:1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</row>
    <row r="688" spans="1:1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</row>
    <row r="689" spans="1:1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</row>
    <row r="690" spans="1:1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</row>
    <row r="691" spans="1:1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</row>
    <row r="692" spans="1:1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</row>
    <row r="693" spans="1:1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</row>
    <row r="694" spans="1:1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</row>
    <row r="695" spans="1:1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</row>
    <row r="696" spans="1:1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</row>
    <row r="697" spans="1:1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</row>
    <row r="698" spans="1:1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</row>
    <row r="699" spans="1:1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</row>
    <row r="700" spans="1:1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</row>
    <row r="701" spans="1:1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</row>
    <row r="702" spans="1:1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</row>
    <row r="703" spans="1:1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</row>
    <row r="704" spans="1:1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</row>
    <row r="705" spans="1:1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</row>
    <row r="706" spans="1:1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</row>
    <row r="707" spans="1:1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</row>
    <row r="708" spans="1:1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</row>
    <row r="709" spans="1:1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</row>
    <row r="710" spans="1:1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</row>
    <row r="711" spans="1:1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</row>
    <row r="712" spans="1:1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</row>
    <row r="713" spans="1:1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</row>
    <row r="714" spans="1:1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</row>
    <row r="715" spans="1:1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</row>
    <row r="716" spans="1:1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</row>
    <row r="717" spans="1:1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</row>
    <row r="718" spans="1:1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</row>
    <row r="719" spans="1:1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</row>
    <row r="720" spans="1:1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</row>
    <row r="721" spans="1:1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</row>
    <row r="722" spans="1:1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</row>
    <row r="723" spans="1:1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</row>
    <row r="724" spans="1:1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</row>
    <row r="725" spans="1:1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</row>
    <row r="726" spans="1:1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</row>
    <row r="727" spans="1:1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</row>
    <row r="728" spans="1:1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</row>
    <row r="729" spans="1:1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</row>
    <row r="730" spans="1:1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</row>
    <row r="731" spans="1:1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</row>
    <row r="732" spans="1:1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</row>
    <row r="733" spans="1:1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</row>
    <row r="734" spans="1:1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</row>
    <row r="735" spans="1:1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</row>
    <row r="736" spans="1:1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</row>
    <row r="737" spans="1:1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</row>
    <row r="738" spans="1:1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</row>
    <row r="739" spans="1:1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</row>
    <row r="740" spans="1:1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</row>
    <row r="741" spans="1:1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</row>
    <row r="742" spans="1:1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</row>
    <row r="743" spans="1:1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</row>
    <row r="744" spans="1:1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</row>
    <row r="745" spans="1:1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</row>
    <row r="746" spans="1:1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</row>
    <row r="747" spans="1:1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</row>
    <row r="748" spans="1:1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</row>
    <row r="749" spans="1:1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</row>
    <row r="750" spans="1:1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</row>
    <row r="751" spans="1:1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</row>
    <row r="752" spans="1:1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</row>
    <row r="753" spans="1:1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</row>
    <row r="754" spans="1:1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</row>
    <row r="755" spans="1:1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</row>
    <row r="756" spans="1:1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</row>
    <row r="757" spans="1:1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</row>
    <row r="758" spans="1:1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</row>
    <row r="759" spans="1:1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</row>
    <row r="760" spans="1:1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</row>
    <row r="761" spans="1:1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</row>
    <row r="762" spans="1:1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</row>
    <row r="763" spans="1:1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</row>
    <row r="764" spans="1:1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</row>
    <row r="765" spans="1:1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</row>
    <row r="766" spans="1:1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</row>
    <row r="767" spans="1:1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</row>
    <row r="768" spans="1:1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</row>
    <row r="769" spans="1:1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</row>
    <row r="770" spans="1:1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</row>
    <row r="771" spans="1:1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</row>
    <row r="772" spans="1:1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</row>
    <row r="773" spans="1:1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</row>
    <row r="774" spans="1:1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</row>
    <row r="775" spans="1:1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</row>
    <row r="776" spans="1:1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</row>
    <row r="777" spans="1:1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</row>
    <row r="778" spans="1:1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</row>
    <row r="779" spans="1:1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</row>
    <row r="780" spans="1:1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</row>
    <row r="781" spans="1:1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</row>
    <row r="782" spans="1:1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</row>
    <row r="783" spans="1:1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</row>
    <row r="784" spans="1:1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</row>
    <row r="785" spans="1:1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</row>
    <row r="786" spans="1:1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</row>
    <row r="787" spans="1:1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</row>
    <row r="788" spans="1:1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</row>
    <row r="789" spans="1:1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</row>
    <row r="790" spans="1:1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</row>
    <row r="791" spans="1:1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</row>
    <row r="792" spans="1:1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</row>
    <row r="793" spans="1:1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</row>
    <row r="794" spans="1:1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</row>
    <row r="795" spans="1:1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</row>
    <row r="796" spans="1:1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</row>
    <row r="797" spans="1:1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</row>
    <row r="798" spans="1:1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</row>
    <row r="799" spans="1:1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</row>
    <row r="800" spans="1:1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</row>
    <row r="801" spans="1:1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</row>
    <row r="802" spans="1:1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</row>
    <row r="803" spans="1:1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</row>
    <row r="804" spans="1:1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</row>
    <row r="805" spans="1:1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</row>
    <row r="806" spans="1:1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</row>
    <row r="807" spans="1:1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</row>
    <row r="808" spans="1:1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</row>
    <row r="809" spans="1:1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</row>
    <row r="810" spans="1:1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</row>
    <row r="811" spans="1:1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</row>
    <row r="812" spans="1:1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</row>
    <row r="813" spans="1:1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</row>
    <row r="814" spans="1:1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</row>
    <row r="815" spans="1:1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</row>
    <row r="816" spans="1:1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</row>
    <row r="817" spans="1:1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</row>
    <row r="818" spans="1:1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</row>
    <row r="819" spans="1:1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</row>
    <row r="820" spans="1:1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</row>
    <row r="821" spans="1:1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</row>
    <row r="822" spans="1:1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</row>
    <row r="823" spans="1:1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</row>
    <row r="824" spans="1:1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</row>
    <row r="825" spans="1:1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</row>
    <row r="826" spans="1:1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</row>
    <row r="827" spans="1:1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</row>
    <row r="828" spans="1:1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</row>
    <row r="829" spans="1:1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</row>
    <row r="830" spans="1:1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</row>
    <row r="831" spans="1:1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</row>
    <row r="832" spans="1:1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</row>
    <row r="833" spans="1:1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</row>
    <row r="834" spans="1:1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</row>
    <row r="835" spans="1:1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</row>
    <row r="836" spans="1:1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</row>
    <row r="837" spans="1:1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</row>
    <row r="838" spans="1:1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</row>
    <row r="839" spans="1:1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</row>
    <row r="840" spans="1:1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</row>
    <row r="841" spans="1:1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</row>
    <row r="842" spans="1:1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</row>
    <row r="843" spans="1:1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</row>
    <row r="844" spans="1:1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</row>
    <row r="845" spans="1:1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</row>
    <row r="846" spans="1:1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</row>
    <row r="847" spans="1:1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</row>
    <row r="848" spans="1:1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</row>
    <row r="849" spans="1:1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</row>
    <row r="850" spans="1:1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</row>
    <row r="851" spans="1:1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</row>
    <row r="852" spans="1:1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</row>
    <row r="853" spans="1:1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</row>
    <row r="854" spans="1:1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</row>
    <row r="855" spans="1:1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</row>
    <row r="856" spans="1:1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</row>
    <row r="857" spans="1:1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</row>
    <row r="858" spans="1:1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</row>
    <row r="859" spans="1:1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</row>
    <row r="860" spans="1:1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</row>
    <row r="861" spans="1:1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</row>
    <row r="862" spans="1:1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</row>
    <row r="863" spans="1:1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</row>
    <row r="864" spans="1:1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</row>
    <row r="865" spans="1:1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</row>
    <row r="866" spans="1:1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</row>
    <row r="867" spans="1:1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</row>
    <row r="868" spans="1:1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</row>
    <row r="869" spans="1:1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</row>
    <row r="870" spans="1:1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</row>
    <row r="871" spans="1:1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</row>
    <row r="872" spans="1:1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</row>
    <row r="873" spans="1:1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</row>
    <row r="874" spans="1:1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</row>
    <row r="875" spans="1:1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</row>
    <row r="876" spans="1:1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</row>
    <row r="877" spans="1:1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</row>
    <row r="878" spans="1:1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</row>
    <row r="879" spans="1:1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</row>
    <row r="880" spans="1:1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</row>
    <row r="881" spans="1:1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</row>
    <row r="882" spans="1:1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</row>
    <row r="883" spans="1:1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</row>
    <row r="884" spans="1:1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</row>
    <row r="885" spans="1:1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</row>
    <row r="886" spans="1:1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</row>
    <row r="887" spans="1:1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</row>
    <row r="888" spans="1:1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</row>
    <row r="889" spans="1:1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</row>
    <row r="890" spans="1:1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</row>
    <row r="891" spans="1:1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</row>
    <row r="892" spans="1:1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</row>
    <row r="893" spans="1:1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</row>
    <row r="894" spans="1:1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</row>
    <row r="895" spans="1:1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</row>
    <row r="896" spans="1:1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</row>
    <row r="897" spans="1:1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</row>
    <row r="898" spans="1:1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</row>
    <row r="899" spans="1:1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</row>
    <row r="900" spans="1:1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</row>
    <row r="901" spans="1:1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</row>
    <row r="902" spans="1:1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</row>
    <row r="903" spans="1:1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</row>
    <row r="904" spans="1:1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</row>
    <row r="905" spans="1:1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</row>
    <row r="906" spans="1:1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</row>
    <row r="907" spans="1:1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</row>
    <row r="908" spans="1:1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</row>
    <row r="909" spans="1:1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</row>
    <row r="910" spans="1:1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</row>
    <row r="911" spans="1:1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</row>
    <row r="912" spans="1:1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</row>
    <row r="913" spans="1:1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</row>
    <row r="914" spans="1:1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</row>
    <row r="915" spans="1:1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</row>
    <row r="916" spans="1:1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</row>
    <row r="917" spans="1:1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</row>
    <row r="918" spans="1:1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</row>
    <row r="919" spans="1:1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</row>
    <row r="920" spans="1:1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</row>
    <row r="921" spans="1:1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</row>
    <row r="922" spans="1:1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</row>
    <row r="923" spans="1:1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</row>
    <row r="924" spans="1:1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</row>
    <row r="925" spans="1:1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</row>
    <row r="926" spans="1:1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</row>
    <row r="927" spans="1:1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</row>
    <row r="928" spans="1:1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</row>
    <row r="929" spans="1:1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</row>
    <row r="930" spans="1:1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</row>
    <row r="931" spans="1:1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</row>
    <row r="932" spans="1:1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</row>
    <row r="933" spans="1:1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</row>
    <row r="934" spans="1:1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</row>
    <row r="935" spans="1:1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</row>
    <row r="936" spans="1:1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</row>
    <row r="937" spans="1:1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</row>
    <row r="938" spans="1:1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</row>
    <row r="939" spans="1:1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</row>
    <row r="940" spans="1:1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</row>
    <row r="941" spans="1:1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</row>
    <row r="942" spans="1:1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</row>
    <row r="943" spans="1:1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</row>
    <row r="944" spans="1:1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</row>
    <row r="945" spans="1:1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</row>
    <row r="946" spans="1:1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</row>
    <row r="947" spans="1:1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</row>
    <row r="948" spans="1:1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</row>
    <row r="949" spans="1:1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</row>
    <row r="950" spans="1:1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</row>
    <row r="951" spans="1:1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</row>
    <row r="952" spans="1:1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</row>
    <row r="953" spans="1:1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</row>
    <row r="954" spans="1:1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</row>
    <row r="955" spans="1:1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</row>
    <row r="956" spans="1:1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</row>
    <row r="957" spans="1:1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</row>
    <row r="958" spans="1:1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</row>
    <row r="959" spans="1:1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</row>
    <row r="960" spans="1:1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</row>
    <row r="961" spans="1:1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</row>
    <row r="962" spans="1:1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</row>
    <row r="963" spans="1:1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</row>
    <row r="964" spans="1:1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</row>
    <row r="965" spans="1:1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</row>
    <row r="966" spans="1:1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</row>
    <row r="967" spans="1:1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</row>
    <row r="968" spans="1:1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</row>
    <row r="969" spans="1:1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</row>
    <row r="970" spans="1:1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</row>
    <row r="971" spans="1:1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</row>
    <row r="972" spans="1:1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</row>
    <row r="973" spans="1:1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</row>
    <row r="974" spans="1:1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</row>
    <row r="975" spans="1:1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</row>
    <row r="976" spans="1:1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</row>
    <row r="977" spans="1:1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</row>
    <row r="978" spans="1:1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</row>
    <row r="979" spans="1:1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</row>
    <row r="980" spans="1:1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</row>
    <row r="981" spans="1:1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</row>
    <row r="982" spans="1:1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</row>
    <row r="983" spans="1:1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</row>
    <row r="984" spans="1:1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</row>
    <row r="985" spans="1:1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</row>
    <row r="986" spans="1:1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</row>
    <row r="987" spans="1:1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</row>
    <row r="988" spans="1:1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</row>
    <row r="989" spans="1:1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</row>
    <row r="990" spans="1:1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</row>
    <row r="991" spans="1:1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</row>
    <row r="992" spans="1:1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</row>
    <row r="993" spans="1:1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</row>
    <row r="994" spans="1:1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</row>
    <row r="995" spans="1:1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</row>
    <row r="996" spans="1:1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</row>
    <row r="997" spans="1:1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</row>
    <row r="998" spans="1:1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</row>
    <row r="999" spans="1:1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</row>
    <row r="1000" spans="1:1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</row>
    <row r="1001" spans="1:1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</row>
    <row r="1002" spans="1:1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</row>
    <row r="1003" spans="1:1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</row>
    <row r="1004" spans="1:1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</row>
    <row r="1005" spans="1:1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</row>
    <row r="1006" spans="1:1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</row>
    <row r="1007" spans="1:1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</row>
    <row r="1008" spans="1:1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</row>
    <row r="1009" spans="1:1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</row>
    <row r="1010" spans="1:1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</row>
    <row r="1011" spans="1:1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</row>
    <row r="1012" spans="1:1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</row>
    <row r="1013" spans="1:1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</row>
    <row r="1014" spans="1:1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</row>
    <row r="1015" spans="1:1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</row>
    <row r="1016" spans="1:1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</row>
    <row r="1017" spans="1:1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</row>
    <row r="1018" spans="1:1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</row>
    <row r="1019" spans="1:1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</row>
    <row r="1020" spans="1:1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</row>
    <row r="1021" spans="1:1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</row>
    <row r="1022" spans="1:1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</row>
    <row r="1023" spans="1:1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</row>
    <row r="1024" spans="1:1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</row>
    <row r="1025" spans="1:1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</row>
    <row r="1026" spans="1:1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</row>
    <row r="1027" spans="1:1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</row>
    <row r="1028" spans="1:1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</row>
    <row r="1029" spans="1:1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</row>
    <row r="1030" spans="1:1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</row>
    <row r="1031" spans="1:1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</row>
    <row r="1032" spans="1:1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</row>
    <row r="1033" spans="1:1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</row>
    <row r="1034" spans="1:1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</row>
    <row r="1035" spans="1:1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</row>
    <row r="1036" spans="1:1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</row>
    <row r="1037" spans="1:1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</row>
    <row r="1038" spans="1:1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</row>
    <row r="1039" spans="1:1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</row>
    <row r="1040" spans="1:1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</row>
    <row r="1041" spans="1:1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</row>
    <row r="1042" spans="1:1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</row>
    <row r="1043" spans="1:1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</row>
    <row r="1044" spans="1:1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</row>
    <row r="1045" spans="1:1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</row>
    <row r="1046" spans="1:1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</row>
    <row r="1047" spans="1:1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</row>
    <row r="1048" spans="1:1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</row>
    <row r="1049" spans="1:1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</row>
    <row r="1050" spans="1:1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</row>
    <row r="1051" spans="1:1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</row>
    <row r="1052" spans="1:1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</row>
    <row r="1053" spans="1:1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</row>
    <row r="1054" spans="1:1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</row>
    <row r="1055" spans="1:1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</row>
    <row r="1056" spans="1:1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</row>
    <row r="1057" spans="1:1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</row>
    <row r="1058" spans="1:1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</row>
    <row r="1059" spans="1:1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</row>
    <row r="1060" spans="1:1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</row>
    <row r="1061" spans="1:1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</row>
    <row r="1062" spans="1:1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</row>
    <row r="1063" spans="1:1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</row>
    <row r="1064" spans="1:1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</row>
    <row r="1065" spans="1:1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</row>
    <row r="1066" spans="1:1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</row>
    <row r="1067" spans="1:1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</row>
    <row r="1068" spans="1:1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</row>
    <row r="1069" spans="1:1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</row>
    <row r="1070" spans="1:1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</row>
    <row r="1071" spans="1:1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</row>
    <row r="1072" spans="1:1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</row>
    <row r="1073" spans="1:1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</row>
    <row r="1074" spans="1:1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</row>
    <row r="1075" spans="1:1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</row>
    <row r="1076" spans="1:1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</row>
    <row r="1077" spans="1:1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</row>
    <row r="1078" spans="1:1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</row>
    <row r="1079" spans="1:1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</row>
    <row r="1080" spans="1:1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</row>
    <row r="1081" spans="1:1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</row>
    <row r="1082" spans="1:1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</row>
    <row r="1083" spans="1:1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</row>
    <row r="1084" spans="1:1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</row>
    <row r="1085" spans="1:1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</row>
    <row r="1086" spans="1:1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</row>
    <row r="1087" spans="1:1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</row>
    <row r="1088" spans="1:1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</row>
    <row r="1089" spans="1:1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</row>
    <row r="1090" spans="1:1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</row>
    <row r="1091" spans="1:1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</row>
    <row r="1092" spans="1:1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</row>
    <row r="1093" spans="1:1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</row>
    <row r="1094" spans="1:1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</row>
    <row r="1095" spans="1:1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</row>
    <row r="1096" spans="1:1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</row>
    <row r="1097" spans="1:1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</row>
    <row r="1098" spans="1:1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</row>
    <row r="1099" spans="1:1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</row>
    <row r="1100" spans="1:1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</row>
    <row r="1101" spans="1:1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</row>
    <row r="1102" spans="1:1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</row>
    <row r="1103" spans="1:1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</row>
    <row r="1104" spans="1:1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</row>
    <row r="1105" spans="1:1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</row>
    <row r="1106" spans="1:1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</row>
    <row r="1107" spans="1:1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</row>
    <row r="1108" spans="1:1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</row>
    <row r="1109" spans="1:1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</row>
    <row r="1110" spans="1:1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</row>
    <row r="1111" spans="1:1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</row>
    <row r="1112" spans="1:1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</row>
    <row r="1113" spans="1:1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</row>
    <row r="1114" spans="1:1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</row>
    <row r="1115" spans="1:1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</row>
    <row r="1116" spans="1:1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</row>
    <row r="1117" spans="1:1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</row>
    <row r="1118" spans="1:1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</row>
    <row r="1119" spans="1:1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</row>
    <row r="1120" spans="1:1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</row>
    <row r="1121" spans="1:1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</row>
    <row r="1122" spans="1:1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</row>
    <row r="1123" spans="1:1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</row>
    <row r="1124" spans="1:1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</row>
    <row r="1125" spans="1:1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</row>
    <row r="1126" spans="1:1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</row>
    <row r="1127" spans="1:1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</row>
    <row r="1128" spans="1:1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</row>
    <row r="1129" spans="1:1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</row>
    <row r="1130" spans="1:1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</row>
    <row r="1131" spans="1:1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</row>
    <row r="1132" spans="1:1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</row>
    <row r="1133" spans="1:1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</row>
    <row r="1134" spans="1:1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</row>
    <row r="1135" spans="1:1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</row>
    <row r="1136" spans="1:1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</row>
    <row r="1137" spans="1:1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</row>
    <row r="1138" spans="1:1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</row>
    <row r="1139" spans="1:1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</row>
    <row r="1140" spans="1:1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</row>
    <row r="1141" spans="1:1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</row>
    <row r="1142" spans="1:1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</row>
    <row r="1143" spans="1:1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</row>
    <row r="1144" spans="1:1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</row>
    <row r="1145" spans="1:1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</row>
    <row r="1146" spans="1:1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</row>
    <row r="1147" spans="1:1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</row>
    <row r="1148" spans="1:1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</row>
    <row r="1149" spans="1:1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</row>
    <row r="1150" spans="1:1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</row>
    <row r="1151" spans="1:1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</row>
    <row r="1152" spans="1:1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</row>
    <row r="1153" spans="1:1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</row>
    <row r="1154" spans="1:1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</row>
    <row r="1155" spans="1:1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</row>
    <row r="1156" spans="1:1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</row>
    <row r="1157" spans="1:1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</row>
    <row r="1158" spans="1:1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</row>
    <row r="1159" spans="1:1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</row>
    <row r="1160" spans="1:1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</row>
    <row r="1161" spans="1:1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</row>
    <row r="1162" spans="1:1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</row>
    <row r="1163" spans="1:1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</row>
    <row r="1164" spans="1:1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</row>
    <row r="1165" spans="1:1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</row>
    <row r="1166" spans="1:1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</row>
    <row r="1167" spans="1:1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</row>
    <row r="1168" spans="1:1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</row>
    <row r="1169" spans="1:1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</row>
    <row r="1170" spans="1:1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</row>
    <row r="1171" spans="1:1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</row>
    <row r="1172" spans="1:1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</row>
    <row r="1173" spans="1:1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</row>
    <row r="1174" spans="1:1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</row>
    <row r="1175" spans="1:1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</row>
    <row r="1176" spans="1:1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</row>
    <row r="1177" spans="1:1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</row>
    <row r="1178" spans="1:1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</row>
    <row r="1179" spans="1:1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</row>
    <row r="1180" spans="1:1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</row>
    <row r="1181" spans="1:1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</row>
    <row r="1182" spans="1:1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</row>
    <row r="1183" spans="1:1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</row>
    <row r="1184" spans="1:1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</row>
    <row r="1185" spans="1:1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</row>
    <row r="1186" spans="1:1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</row>
    <row r="1187" spans="1:1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</row>
    <row r="1188" spans="1:1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</row>
    <row r="1189" spans="1:1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</row>
    <row r="1190" spans="1:1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</row>
    <row r="1191" spans="1:1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</row>
    <row r="1192" spans="1:1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</row>
    <row r="1193" spans="1:1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</row>
    <row r="1194" spans="1:1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</row>
    <row r="1195" spans="1:1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</row>
    <row r="1196" spans="1:1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</row>
    <row r="1197" spans="1:1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</row>
    <row r="1198" spans="1:1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</row>
    <row r="1199" spans="1:1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</row>
    <row r="1200" spans="1:1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</row>
    <row r="1201" spans="1:1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</row>
    <row r="1202" spans="1:1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</row>
    <row r="1203" spans="1:1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</row>
    <row r="1204" spans="1:1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</row>
    <row r="1205" spans="1:1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</row>
    <row r="1206" spans="1:1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</row>
    <row r="1207" spans="1:1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</row>
    <row r="1208" spans="1:1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</row>
    <row r="1209" spans="1:1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</row>
    <row r="1210" spans="1:1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</row>
    <row r="1211" spans="1:1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</row>
    <row r="1212" spans="1:1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</row>
    <row r="1213" spans="1:1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</row>
    <row r="1214" spans="1:1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</row>
    <row r="1215" spans="1:1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</row>
    <row r="1216" spans="1:1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</row>
    <row r="1217" spans="1:1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</row>
    <row r="1218" spans="1:1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</row>
    <row r="1219" spans="1:1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</row>
    <row r="1220" spans="1:1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</row>
    <row r="1221" spans="1:1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</row>
    <row r="1222" spans="1:1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</row>
    <row r="1223" spans="1:1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</row>
    <row r="1224" spans="1:1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</row>
    <row r="1225" spans="1:1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</row>
    <row r="1226" spans="1:1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</row>
    <row r="1227" spans="1:1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</row>
    <row r="1228" spans="1:1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</row>
    <row r="1229" spans="1:1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</row>
    <row r="1230" spans="1:1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</row>
    <row r="1231" spans="1:1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</row>
    <row r="1232" spans="1:1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</row>
    <row r="1233" spans="1:1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</row>
    <row r="1234" spans="1:1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</row>
    <row r="1235" spans="1:1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</row>
    <row r="1236" spans="1:1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</row>
    <row r="1237" spans="1:1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</row>
    <row r="1238" spans="1:1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</row>
    <row r="1239" spans="1:1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</row>
    <row r="1240" spans="1:1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</row>
    <row r="1241" spans="1:1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</row>
    <row r="1242" spans="1:1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</row>
    <row r="1243" spans="1:1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</row>
    <row r="1244" spans="1:1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</row>
    <row r="1245" spans="1:1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</row>
    <row r="1246" spans="1:1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</row>
    <row r="1247" spans="1:1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</row>
    <row r="1248" spans="1:1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</row>
    <row r="1249" spans="1:1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</row>
    <row r="1250" spans="1:1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</row>
    <row r="1251" spans="1:1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</row>
    <row r="1252" spans="1:1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</row>
    <row r="1253" spans="1:1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</row>
    <row r="1254" spans="1:1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</row>
    <row r="1255" spans="1:1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</row>
    <row r="1256" spans="1:1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</row>
    <row r="1257" spans="1:1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</row>
    <row r="1258" spans="1:1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</row>
    <row r="1259" spans="1:1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</row>
    <row r="1260" spans="1:1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</row>
    <row r="1261" spans="1:1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</row>
    <row r="1262" spans="1:1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</row>
    <row r="1263" spans="1:1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</row>
    <row r="1264" spans="1:1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</row>
    <row r="1265" spans="1:1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</row>
    <row r="1266" spans="1:1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</row>
    <row r="1267" spans="1:1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</row>
    <row r="1268" spans="1:1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</row>
    <row r="1269" spans="1:1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</row>
    <row r="1270" spans="1:1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</row>
    <row r="1271" spans="1:1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</row>
    <row r="1272" spans="1:1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</row>
    <row r="1273" spans="1:1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</row>
    <row r="1274" spans="1:1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</row>
    <row r="1275" spans="1:1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</row>
    <row r="1276" spans="1:1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</row>
    <row r="1277" spans="1:1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</row>
    <row r="1278" spans="1:1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</row>
    <row r="1279" spans="1:1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</row>
    <row r="1280" spans="1:1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</row>
    <row r="1281" spans="1:1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</row>
    <row r="1282" spans="1:1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</row>
    <row r="1283" spans="1:1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</row>
    <row r="1284" spans="1:1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</row>
    <row r="1285" spans="1:1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</row>
    <row r="1286" spans="1:1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</row>
    <row r="1287" spans="1:1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</row>
    <row r="1288" spans="1:1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</row>
    <row r="1289" spans="1:1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</row>
    <row r="1290" spans="1:1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</row>
    <row r="1291" spans="1:1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</row>
    <row r="1292" spans="1:1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</row>
    <row r="1293" spans="1:1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</row>
    <row r="1294" spans="1:1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</row>
    <row r="1295" spans="1:1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</row>
    <row r="1296" spans="1:1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</row>
    <row r="1297" spans="1:1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</row>
    <row r="1298" spans="1:1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</row>
    <row r="1299" spans="1:1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</row>
    <row r="1300" spans="1:1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</row>
    <row r="1301" spans="1:1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</row>
    <row r="1302" spans="1:1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</row>
    <row r="1303" spans="1:1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</row>
    <row r="1304" spans="1:1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</row>
    <row r="1305" spans="1:1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</row>
    <row r="1306" spans="1:1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</row>
    <row r="1307" spans="1:1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</row>
    <row r="1308" spans="1:1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</row>
    <row r="1309" spans="1:1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</row>
    <row r="1310" spans="1:1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</row>
    <row r="1311" spans="1:1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</row>
    <row r="1312" spans="1:1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</row>
    <row r="1313" spans="1:1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</row>
    <row r="1314" spans="1:1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</row>
    <row r="1315" spans="1:1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</row>
    <row r="1316" spans="1:1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</row>
    <row r="1317" spans="1:1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</row>
    <row r="1318" spans="1:1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</row>
    <row r="1319" spans="1:1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</row>
    <row r="1320" spans="1:1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</row>
    <row r="1321" spans="1:1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</row>
    <row r="1322" spans="1:1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</row>
    <row r="1323" spans="1:1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</row>
    <row r="1324" spans="1:1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</row>
    <row r="1325" spans="1:1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</row>
    <row r="1326" spans="1:1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</row>
    <row r="1327" spans="1:1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</row>
    <row r="1328" spans="1:1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</row>
    <row r="1329" spans="1:1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</row>
    <row r="1330" spans="1:1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</row>
    <row r="1331" spans="1:1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</row>
    <row r="1332" spans="1:1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</row>
    <row r="1333" spans="1:1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</row>
    <row r="1334" spans="1:1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</row>
    <row r="1335" spans="1:1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</row>
    <row r="1336" spans="1:1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</row>
    <row r="1337" spans="1:1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</row>
    <row r="1338" spans="1:1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</row>
    <row r="1339" spans="1:1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</row>
    <row r="1340" spans="1:1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</row>
    <row r="1341" spans="1:1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</row>
    <row r="1342" spans="1:1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</row>
    <row r="1343" spans="1:1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</row>
    <row r="1344" spans="1:1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</row>
    <row r="1345" spans="1:1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</row>
    <row r="1346" spans="1:1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</row>
    <row r="1347" spans="1:1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</row>
    <row r="1348" spans="1:1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</row>
    <row r="1349" spans="1:1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</row>
    <row r="1350" spans="1:1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</row>
    <row r="1351" spans="1:1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</row>
    <row r="1352" spans="1:1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</row>
    <row r="1353" spans="1:1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</row>
    <row r="1354" spans="1:1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</row>
    <row r="1355" spans="1:1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</row>
    <row r="1356" spans="1:1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</row>
    <row r="1357" spans="1:1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</row>
    <row r="1358" spans="1:1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</row>
    <row r="1359" spans="1:1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</row>
    <row r="1360" spans="1:1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</row>
    <row r="1361" spans="1:1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</row>
    <row r="1362" spans="1:1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</row>
    <row r="1363" spans="1:1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</row>
    <row r="1364" spans="1:1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</row>
    <row r="1365" spans="1:1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</row>
    <row r="1366" spans="1:1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</row>
    <row r="1367" spans="1:1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</row>
    <row r="1368" spans="1:1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</row>
    <row r="1369" spans="1:1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</row>
    <row r="1370" spans="1:1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</row>
    <row r="1371" spans="1:1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</row>
    <row r="1372" spans="1:1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</row>
    <row r="1373" spans="1:1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</row>
    <row r="1374" spans="1:1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</row>
    <row r="1375" spans="1:1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</row>
    <row r="1376" spans="1:1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</row>
    <row r="1377" spans="1:1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</row>
    <row r="1378" spans="1:1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</row>
    <row r="1379" spans="1:1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</row>
    <row r="1380" spans="1:1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</row>
    <row r="1381" spans="1:1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</row>
    <row r="1382" spans="1:1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</row>
    <row r="1383" spans="1:1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</row>
    <row r="1384" spans="1:1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</row>
    <row r="1385" spans="1:1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</row>
    <row r="1386" spans="1:1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</row>
    <row r="1387" spans="1:1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</row>
    <row r="1388" spans="1:1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</row>
    <row r="1389" spans="1:1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</row>
    <row r="1390" spans="1:1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</row>
    <row r="1391" spans="1:1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</row>
    <row r="1392" spans="1:1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</row>
    <row r="1393" spans="1:1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</row>
    <row r="1394" spans="1:1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</row>
    <row r="1395" spans="1:1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</row>
    <row r="1396" spans="1:1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</row>
    <row r="1397" spans="1:1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</row>
    <row r="1398" spans="1:1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</row>
    <row r="1399" spans="1:1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</row>
    <row r="1400" spans="1:1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</row>
    <row r="1401" spans="1:1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</row>
    <row r="1402" spans="1:1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</row>
    <row r="1403" spans="1:1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</row>
    <row r="1404" spans="1:1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</row>
    <row r="1405" spans="1:1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</row>
    <row r="1406" spans="1:1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</row>
    <row r="1407" spans="1:1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</row>
    <row r="1408" spans="1:1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</row>
    <row r="1409" spans="1:1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</row>
    <row r="1410" spans="1:1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</row>
    <row r="1411" spans="1:1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</row>
    <row r="1412" spans="1:1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</row>
    <row r="1413" spans="1:1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</row>
    <row r="1414" spans="1:1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</row>
    <row r="1415" spans="1:1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</row>
    <row r="1416" spans="1:1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</row>
    <row r="1417" spans="1:1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</row>
    <row r="1418" spans="1:1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</row>
    <row r="1419" spans="1:1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</row>
    <row r="1420" spans="1:1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</row>
    <row r="1421" spans="1:1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</row>
    <row r="1422" spans="1:1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</row>
    <row r="1423" spans="1:1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</row>
    <row r="1424" spans="1:1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</row>
    <row r="1425" spans="1:1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</row>
    <row r="1426" spans="1:1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</row>
    <row r="1427" spans="1:1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</row>
    <row r="1428" spans="1:1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</row>
    <row r="1429" spans="1:1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</row>
    <row r="1430" spans="1:1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</row>
    <row r="1431" spans="1:1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</row>
    <row r="1432" spans="1:1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</row>
    <row r="1433" spans="1:1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</row>
    <row r="1434" spans="1:1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</row>
    <row r="1435" spans="1:1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</row>
    <row r="1436" spans="1:1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</row>
    <row r="1437" spans="1:1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</row>
    <row r="1438" spans="1:1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</row>
    <row r="1439" spans="1:1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</row>
    <row r="1440" spans="1:1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</row>
    <row r="1441" spans="1:1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</row>
    <row r="1442" spans="1:1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</row>
    <row r="1443" spans="1:1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</row>
    <row r="1444" spans="1:1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</row>
    <row r="1445" spans="1:1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</row>
    <row r="1446" spans="1:1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</row>
    <row r="1447" spans="1:1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</row>
    <row r="1448" spans="1:1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</row>
    <row r="1449" spans="1:1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</row>
    <row r="1450" spans="1:1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</row>
    <row r="1451" spans="1:1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</row>
    <row r="1452" spans="1:1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</row>
    <row r="1453" spans="1:1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</row>
    <row r="1454" spans="1:1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</row>
    <row r="1455" spans="1:1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</row>
    <row r="1456" spans="1:1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</row>
    <row r="1457" spans="1:1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</row>
    <row r="1458" spans="1:1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</row>
    <row r="1459" spans="1:1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</row>
    <row r="1460" spans="1:1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</row>
    <row r="1461" spans="1:1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</row>
    <row r="1462" spans="1:1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</row>
    <row r="1463" spans="1:1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</row>
    <row r="1464" spans="1:1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</row>
    <row r="1465" spans="1:1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</row>
    <row r="1466" spans="1:1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</row>
    <row r="1467" spans="1:1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</row>
    <row r="1468" spans="1:1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</row>
    <row r="1469" spans="1:1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</row>
    <row r="1470" spans="1:1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</row>
    <row r="1471" spans="1:1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</row>
    <row r="1472" spans="1:1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</row>
    <row r="1473" spans="1:1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</row>
    <row r="1474" spans="1:1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</row>
    <row r="1475" spans="1:1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</row>
    <row r="1476" spans="1:1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</row>
    <row r="1477" spans="1:1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</row>
    <row r="1478" spans="1:1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</row>
    <row r="1479" spans="1:1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</row>
    <row r="1480" spans="1:1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</row>
    <row r="1481" spans="1:1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</row>
    <row r="1482" spans="1:1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</row>
    <row r="1483" spans="1:1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</row>
    <row r="1484" spans="1:1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</row>
    <row r="1485" spans="1:1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</row>
    <row r="1486" spans="1:1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</row>
    <row r="1487" spans="1:1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</row>
    <row r="1488" spans="1:1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</row>
    <row r="1489" spans="1:1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</row>
    <row r="1490" spans="1:1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</row>
    <row r="1491" spans="1:1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</row>
    <row r="1492" spans="1:1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</row>
    <row r="1493" spans="1:1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</row>
    <row r="1494" spans="1:1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</row>
    <row r="1495" spans="1:1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</row>
    <row r="1496" spans="1:1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</row>
    <row r="1497" spans="1:1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</row>
    <row r="1498" spans="1:1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</row>
    <row r="1499" spans="1:1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</row>
    <row r="1500" spans="1:1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</row>
    <row r="1501" spans="1:1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</row>
    <row r="1502" spans="1:1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</row>
    <row r="1503" spans="1:1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</row>
    <row r="1504" spans="1:1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</row>
    <row r="1505" spans="1:1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</row>
    <row r="1506" spans="1:1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</row>
    <row r="1507" spans="1:1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</row>
    <row r="1508" spans="1:1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</row>
    <row r="1509" spans="1:1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</row>
    <row r="1510" spans="1:1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</row>
    <row r="1511" spans="1:1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</row>
    <row r="1512" spans="1:1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</row>
    <row r="1513" spans="1:1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</row>
    <row r="1514" spans="1:1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</row>
    <row r="1515" spans="1:1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</row>
    <row r="1516" spans="1:1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</row>
    <row r="1517" spans="1:1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</row>
    <row r="1518" spans="1:1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</row>
    <row r="1519" spans="1:1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</row>
    <row r="1520" spans="1:1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</row>
    <row r="1521" spans="1:1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</row>
    <row r="1522" spans="1:1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</row>
    <row r="1523" spans="1:1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</row>
    <row r="1524" spans="1:1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</row>
    <row r="1525" spans="1:1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</row>
    <row r="1526" spans="1:1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</row>
    <row r="1527" spans="1:1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</row>
    <row r="1528" spans="1:1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</row>
    <row r="1529" spans="1:1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</row>
    <row r="1530" spans="1:1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</row>
    <row r="1531" spans="1:1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</row>
    <row r="1532" spans="1:1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</row>
    <row r="1533" spans="1:1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</row>
    <row r="1534" spans="1:1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</row>
    <row r="1535" spans="1:1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</row>
    <row r="1536" spans="1:1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</row>
    <row r="1537" spans="1:1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</row>
    <row r="1538" spans="1:1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</row>
    <row r="1539" spans="1:1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</row>
    <row r="1540" spans="1:1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</row>
    <row r="1541" spans="1:1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</row>
    <row r="1542" spans="1:1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</row>
    <row r="1543" spans="1:1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</row>
    <row r="1544" spans="1:1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</row>
    <row r="1545" spans="1:1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</row>
    <row r="1546" spans="1:1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</row>
    <row r="1547" spans="1:1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</row>
    <row r="1548" spans="1:1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</row>
    <row r="1549" spans="1:1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</row>
    <row r="1550" spans="1:1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</row>
    <row r="1551" spans="1:1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</row>
    <row r="1552" spans="1:1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</row>
    <row r="1553" spans="1:1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</row>
    <row r="1554" spans="1:1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</row>
    <row r="1555" spans="1:1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</row>
    <row r="1556" spans="1:1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</row>
    <row r="1557" spans="1:1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</row>
    <row r="1558" spans="1:1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</row>
    <row r="1559" spans="1:1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</row>
    <row r="1560" spans="1:1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</row>
    <row r="1561" spans="1:1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</row>
    <row r="1562" spans="1:1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</row>
    <row r="1563" spans="1:1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</row>
    <row r="1564" spans="1:1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</row>
    <row r="1565" spans="1:1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</row>
    <row r="1566" spans="1:1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</row>
    <row r="1567" spans="1:1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</row>
    <row r="1568" spans="1:1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</row>
    <row r="1569" spans="1:1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</row>
    <row r="1570" spans="1:1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</row>
    <row r="1571" spans="1:1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</row>
    <row r="1572" spans="1:1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</row>
    <row r="1573" spans="1:1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</row>
    <row r="1574" spans="1:1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</row>
    <row r="1575" spans="1:1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</row>
    <row r="1576" spans="1:1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</row>
    <row r="1577" spans="1:1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</row>
    <row r="1578" spans="1:1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</row>
    <row r="1579" spans="1:1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</row>
    <row r="1580" spans="1:1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</row>
    <row r="1581" spans="1:1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</row>
    <row r="1582" spans="1:1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</row>
    <row r="1583" spans="1:1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</row>
    <row r="1584" spans="1:1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</row>
    <row r="1585" spans="1:1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</row>
    <row r="1586" spans="1:1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</row>
    <row r="1587" spans="1:1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</row>
    <row r="1588" spans="1:1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</row>
    <row r="1589" spans="1:1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</row>
    <row r="1590" spans="1:1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</row>
    <row r="1591" spans="1:1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</row>
    <row r="1592" spans="1:1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</row>
    <row r="1593" spans="1:1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</row>
    <row r="1594" spans="1:1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</row>
    <row r="1595" spans="1:1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</row>
    <row r="1596" spans="1:1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</row>
    <row r="1597" spans="1:1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</row>
    <row r="1598" spans="1:1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</row>
    <row r="1599" spans="1:1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</row>
    <row r="1600" spans="1:1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</row>
    <row r="1601" spans="1:1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</row>
    <row r="1602" spans="1:1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</row>
    <row r="1603" spans="1:1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</row>
    <row r="1604" spans="1:1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</row>
    <row r="1605" spans="1:1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</row>
    <row r="1606" spans="1:1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</row>
    <row r="1607" spans="1:1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</row>
    <row r="1608" spans="1:1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</row>
    <row r="1609" spans="1:1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</row>
    <row r="1610" spans="1:1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</row>
    <row r="1611" spans="1:1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</row>
    <row r="1612" spans="1:1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</row>
    <row r="1613" spans="1:1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</row>
    <row r="1614" spans="1:1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</row>
    <row r="1615" spans="1:1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</row>
    <row r="1616" spans="1:1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</row>
    <row r="1617" spans="1:1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</row>
    <row r="1618" spans="1:1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</row>
    <row r="1619" spans="1:1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</row>
    <row r="1620" spans="1:1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</row>
    <row r="1621" spans="1:1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</row>
    <row r="1622" spans="1:1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</row>
    <row r="1623" spans="1:1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</row>
    <row r="1624" spans="1:1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</row>
    <row r="1625" spans="1:1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</row>
    <row r="1626" spans="1:1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</row>
    <row r="1627" spans="1:1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</row>
    <row r="1628" spans="1:1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</row>
    <row r="1629" spans="1:1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</row>
    <row r="1630" spans="1:1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</row>
    <row r="1631" spans="1:1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</row>
    <row r="1632" spans="1:1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</row>
    <row r="1633" spans="1:1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</row>
    <row r="1634" spans="1:1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</row>
    <row r="1635" spans="1:1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</row>
    <row r="1636" spans="1:1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</row>
    <row r="1637" spans="1:1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</row>
    <row r="1638" spans="1:1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</row>
    <row r="1639" spans="1:1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</row>
    <row r="1640" spans="1:1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</row>
    <row r="1641" spans="1:1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</row>
    <row r="1642" spans="1:1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</row>
    <row r="1643" spans="1:1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</row>
    <row r="1644" spans="1:1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</row>
    <row r="1645" spans="1:1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</row>
    <row r="1646" spans="1:1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</row>
    <row r="1647" spans="1:1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</row>
    <row r="1648" spans="1:1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</row>
    <row r="1649" spans="1:1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</row>
    <row r="1650" spans="1:1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</row>
    <row r="1651" spans="1:1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</row>
    <row r="1652" spans="1:1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</row>
    <row r="1653" spans="1:1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</row>
    <row r="1654" spans="1:1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</row>
    <row r="1655" spans="1:1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</row>
    <row r="1656" spans="1:1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</row>
    <row r="1657" spans="1:1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</row>
    <row r="1658" spans="1:1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</row>
    <row r="1659" spans="1:1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</row>
    <row r="1660" spans="1:1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</row>
    <row r="1661" spans="1:1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</row>
    <row r="1662" spans="1:1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</row>
    <row r="1663" spans="1:1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</row>
    <row r="1664" spans="1:1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</row>
    <row r="1665" spans="1:1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</row>
    <row r="1666" spans="1:1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</row>
    <row r="1667" spans="1:1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</row>
    <row r="1668" spans="1:1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</row>
    <row r="1669" spans="1:1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</row>
    <row r="1670" spans="1:1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</row>
    <row r="1671" spans="1:1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</row>
    <row r="1672" spans="1:1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</row>
    <row r="1673" spans="1:1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</row>
    <row r="1674" spans="1:1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</row>
    <row r="1675" spans="1:1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</row>
    <row r="1676" spans="1:1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</row>
    <row r="1677" spans="1:1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</row>
    <row r="1678" spans="1:1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</row>
    <row r="1679" spans="1:1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</row>
    <row r="1680" spans="1:1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</row>
    <row r="1681" spans="1:1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</row>
    <row r="1682" spans="1:1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</row>
    <row r="1683" spans="1:1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</row>
    <row r="1684" spans="1:1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</row>
    <row r="1685" spans="1:1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</row>
    <row r="1686" spans="1:1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</row>
    <row r="1687" spans="1:1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</row>
    <row r="1688" spans="1:1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</row>
    <row r="1689" spans="1:1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</row>
    <row r="1690" spans="1:1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</row>
    <row r="1691" spans="1:1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</row>
    <row r="1692" spans="1:1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</row>
    <row r="1693" spans="1:1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</row>
    <row r="1694" spans="1:1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</row>
    <row r="1695" spans="1:1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</row>
    <row r="1696" spans="1:1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</row>
    <row r="1697" spans="1:1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</row>
    <row r="1698" spans="1:1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</row>
    <row r="1699" spans="1:1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</row>
    <row r="1700" spans="1:1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</row>
    <row r="1701" spans="1:1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</row>
    <row r="1702" spans="1:1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</row>
    <row r="1703" spans="1:1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</row>
    <row r="1704" spans="1:1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</row>
    <row r="1705" spans="1:1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</row>
    <row r="1706" spans="1:1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</row>
    <row r="1707" spans="1:1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</row>
    <row r="1708" spans="1:1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</row>
    <row r="1709" spans="1:1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</row>
    <row r="1710" spans="1:1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</row>
    <row r="1711" spans="1:1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</row>
    <row r="1712" spans="1:1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</row>
    <row r="1713" spans="1:1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</row>
    <row r="1714" spans="1:1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</row>
    <row r="1715" spans="1:1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</row>
    <row r="1716" spans="1:1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</row>
    <row r="1717" spans="1:1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</row>
    <row r="1718" spans="1:1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</row>
    <row r="1719" spans="1:1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</row>
    <row r="1720" spans="1:1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</row>
    <row r="1721" spans="1:1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</row>
    <row r="1722" spans="1:1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</row>
    <row r="1723" spans="1:1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</row>
    <row r="1724" spans="1:1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</row>
    <row r="1725" spans="1:1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</row>
    <row r="1726" spans="1:1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</row>
    <row r="1727" spans="1:1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</row>
    <row r="1728" spans="1:1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</row>
    <row r="1729" spans="1:1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</row>
    <row r="1730" spans="1:1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</row>
    <row r="1731" spans="1:1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</row>
    <row r="1732" spans="1:1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</row>
    <row r="1733" spans="1:1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</row>
    <row r="1734" spans="1:1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</row>
    <row r="1735" spans="1:1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</row>
    <row r="1736" spans="1:1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</row>
    <row r="1737" spans="1:1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</row>
    <row r="1738" spans="1:1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</row>
    <row r="1739" spans="1:1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</row>
    <row r="1740" spans="1:1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</row>
    <row r="1741" spans="1:1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</row>
    <row r="1742" spans="1:1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</row>
    <row r="1743" spans="1:1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</row>
    <row r="1744" spans="1:1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</row>
    <row r="1745" spans="1:1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</row>
    <row r="1746" spans="1:1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</row>
    <row r="1747" spans="1:1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</row>
    <row r="1748" spans="1:1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</row>
    <row r="1749" spans="1:1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</row>
    <row r="1750" spans="1:1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</row>
    <row r="1751" spans="1:1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</row>
    <row r="1752" spans="1:1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</row>
    <row r="1753" spans="1:1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</row>
    <row r="1754" spans="1:1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</row>
    <row r="1755" spans="1:1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</row>
    <row r="1756" spans="1:1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</row>
    <row r="1757" spans="1:1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</row>
    <row r="1758" spans="1:1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</row>
    <row r="1759" spans="1:1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</row>
    <row r="1760" spans="1:1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</row>
    <row r="1761" spans="1:1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</row>
    <row r="1762" spans="1:1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</row>
    <row r="1763" spans="1:1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</row>
    <row r="1764" spans="1:1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</row>
    <row r="1765" spans="1:1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</row>
    <row r="1766" spans="1:1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</row>
    <row r="1767" spans="1:1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</row>
    <row r="1768" spans="1:1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</row>
    <row r="1769" spans="1:1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</row>
    <row r="1770" spans="1:1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</row>
    <row r="1771" spans="1:1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</row>
    <row r="1772" spans="1:1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</row>
    <row r="1773" spans="1:1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</row>
    <row r="1774" spans="1:1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</row>
    <row r="1775" spans="1:1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</row>
    <row r="1776" spans="1:1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</row>
    <row r="1777" spans="1:1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</row>
    <row r="1778" spans="1:1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</row>
    <row r="1779" spans="1:1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</row>
    <row r="1780" spans="1:1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</row>
    <row r="1781" spans="1:1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</row>
    <row r="1782" spans="1:1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</row>
    <row r="1783" spans="1:1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</row>
    <row r="1784" spans="1:1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</row>
    <row r="1785" spans="1:1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</row>
    <row r="1786" spans="1:1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</row>
    <row r="1787" spans="1:1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</row>
    <row r="1788" spans="1:1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</row>
    <row r="1789" spans="1:1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</row>
    <row r="1790" spans="1:1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</row>
    <row r="1791" spans="1:1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</row>
    <row r="1792" spans="1:1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</row>
    <row r="1793" spans="1:1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</row>
    <row r="1794" spans="1:1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</row>
    <row r="1795" spans="1:1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</row>
    <row r="1796" spans="1:1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</row>
    <row r="1797" spans="1:1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</row>
    <row r="1798" spans="1:1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</row>
    <row r="1799" spans="1:1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</row>
    <row r="1800" spans="1:1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</row>
    <row r="1801" spans="1:1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</row>
    <row r="1802" spans="1:1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</row>
    <row r="1803" spans="1:1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</row>
    <row r="1804" spans="1:1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</row>
    <row r="1805" spans="1:1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</row>
    <row r="1806" spans="1:1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</row>
    <row r="1807" spans="1:1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</row>
    <row r="1808" spans="1:1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</row>
    <row r="1809" spans="1:1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</row>
    <row r="1810" spans="1:1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</row>
    <row r="1811" spans="1:1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</row>
    <row r="1812" spans="1:1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</row>
    <row r="1813" spans="1:1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</row>
    <row r="1814" spans="1:1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</row>
    <row r="1815" spans="1:1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</row>
    <row r="1816" spans="1:1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</row>
    <row r="1817" spans="1:1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</row>
    <row r="1818" spans="1:1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</row>
    <row r="1819" spans="1:1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</row>
    <row r="1820" spans="1:1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</row>
    <row r="1821" spans="1:1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</row>
    <row r="1822" spans="1:1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</row>
    <row r="1823" spans="1:1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</row>
    <row r="1824" spans="1:1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</row>
    <row r="1825" spans="1:1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</row>
    <row r="1826" spans="1:1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</row>
    <row r="1827" spans="1:1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</row>
    <row r="1828" spans="1:1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</row>
    <row r="1829" spans="1:1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</row>
    <row r="1830" spans="1:1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</row>
    <row r="1831" spans="1:1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</row>
    <row r="1832" spans="1:1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</row>
    <row r="1833" spans="1:1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</row>
    <row r="1834" spans="1:1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</row>
    <row r="1835" spans="1:1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</row>
    <row r="1836" spans="1:1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</row>
    <row r="1837" spans="1:1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</row>
    <row r="1838" spans="1:1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</row>
    <row r="1839" spans="1:1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</row>
    <row r="1840" spans="1:1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</row>
    <row r="1841" spans="1:1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</row>
    <row r="1842" spans="1:1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</row>
    <row r="1843" spans="1:1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</row>
    <row r="1844" spans="1:1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</row>
    <row r="1845" spans="1:1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</row>
    <row r="1846" spans="1:1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</row>
    <row r="1847" spans="1:1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</row>
    <row r="1848" spans="1:1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</row>
    <row r="1849" spans="1:1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</row>
    <row r="1850" spans="1:1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</row>
    <row r="1851" spans="1:1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</row>
    <row r="1852" spans="1:1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</row>
    <row r="1853" spans="1:1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</row>
    <row r="1854" spans="1:1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</row>
    <row r="1855" spans="1:1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</row>
    <row r="1856" spans="1:1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</row>
    <row r="1857" spans="1:1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</row>
    <row r="1858" spans="1:1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</row>
    <row r="1859" spans="1:1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</row>
    <row r="1860" spans="1:1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</row>
    <row r="1861" spans="1:1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</row>
    <row r="1862" spans="1:1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</row>
    <row r="1863" spans="1:1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</row>
    <row r="1864" spans="1:1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</row>
    <row r="1865" spans="1:1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</row>
    <row r="1866" spans="1:1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</row>
    <row r="1867" spans="1:1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</row>
    <row r="1868" spans="1:1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</row>
    <row r="1869" spans="1:1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</row>
    <row r="1870" spans="1:1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</row>
    <row r="1871" spans="1:1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</row>
    <row r="1872" spans="1:1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</row>
    <row r="1873" spans="1:1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</row>
    <row r="1874" spans="1:1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</row>
    <row r="1875" spans="1:1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</row>
    <row r="1876" spans="1:1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</row>
    <row r="1877" spans="1:1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</row>
    <row r="1878" spans="1:1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</row>
    <row r="1879" spans="1:1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</row>
    <row r="1880" spans="1:1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</row>
    <row r="1881" spans="1:1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</row>
    <row r="1882" spans="1:1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</row>
    <row r="1883" spans="1:1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</row>
    <row r="1884" spans="1:1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</row>
    <row r="1885" spans="1:1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</row>
    <row r="1886" spans="1:1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</row>
    <row r="1887" spans="1:1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</row>
    <row r="1888" spans="1:1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</row>
    <row r="1889" spans="1:1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</row>
    <row r="1890" spans="1:1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</row>
    <row r="1891" spans="1:1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</row>
    <row r="1892" spans="1:1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</row>
    <row r="1893" spans="1:1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</row>
    <row r="1894" spans="1:1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</row>
    <row r="1895" spans="1:1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</row>
    <row r="1896" spans="1:1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</row>
    <row r="1897" spans="1:1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</row>
    <row r="1898" spans="1:1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</row>
    <row r="1899" spans="1:1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</row>
    <row r="1900" spans="1:1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</row>
    <row r="1901" spans="1:1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</row>
    <row r="1902" spans="1:1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</row>
    <row r="1903" spans="1:1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</row>
    <row r="1904" spans="1:1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</row>
    <row r="1905" spans="1:1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</row>
    <row r="1906" spans="1:1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</row>
    <row r="1907" spans="1:1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</row>
    <row r="1908" spans="1:1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</row>
    <row r="1909" spans="1:1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</row>
    <row r="1910" spans="1:1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</row>
    <row r="1911" spans="1:1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</row>
    <row r="1912" spans="1:1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</row>
    <row r="1913" spans="1:1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</row>
    <row r="1914" spans="1:1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</row>
    <row r="1915" spans="1:1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</row>
    <row r="1916" spans="1:1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</row>
    <row r="1917" spans="1:1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</row>
    <row r="1918" spans="1:1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</row>
    <row r="1919" spans="1:1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</row>
    <row r="1920" spans="1:1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</row>
    <row r="1921" spans="1:1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</row>
    <row r="1922" spans="1:1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</row>
    <row r="1923" spans="1:1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</row>
    <row r="1924" spans="1:1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</row>
    <row r="1925" spans="1:1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</row>
    <row r="1926" spans="1:1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</row>
    <row r="1927" spans="1:1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</row>
    <row r="1928" spans="1:1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</row>
    <row r="1929" spans="1:1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</row>
    <row r="1930" spans="1:1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</row>
    <row r="1931" spans="1:1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</row>
    <row r="1932" spans="1:1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</row>
    <row r="1933" spans="1:1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</row>
    <row r="1934" spans="1:1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</row>
    <row r="1935" spans="1:1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</row>
    <row r="1936" spans="1:1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</row>
    <row r="1937" spans="1:1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</row>
    <row r="1938" spans="1:1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</row>
    <row r="1939" spans="1:1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</row>
    <row r="1940" spans="1:1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</row>
    <row r="1941" spans="1:1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</row>
    <row r="1942" spans="1:1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</row>
    <row r="1943" spans="1:1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</row>
    <row r="1944" spans="1:1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</row>
    <row r="1945" spans="1:1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</row>
    <row r="1946" spans="1:1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</row>
    <row r="1947" spans="1:1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</row>
    <row r="1948" spans="1:1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</row>
    <row r="1949" spans="1:1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</row>
    <row r="1950" spans="1:1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</row>
    <row r="1951" spans="1:1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</row>
    <row r="1952" spans="1:1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</row>
    <row r="1953" spans="1:1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</row>
    <row r="1954" spans="1:1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</row>
    <row r="1955" spans="1:1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</row>
    <row r="1956" spans="1:1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</row>
    <row r="1957" spans="1:1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</row>
    <row r="1958" spans="1:1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</row>
    <row r="1959" spans="1:1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</row>
    <row r="1960" spans="1:1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</row>
    <row r="1961" spans="1:1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</row>
    <row r="1962" spans="1:1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</row>
    <row r="1963" spans="1:1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</row>
    <row r="1964" spans="1:1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</row>
    <row r="1965" spans="1:1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</row>
    <row r="1966" spans="1:1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</row>
    <row r="1967" spans="1:1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</row>
    <row r="1968" spans="1:1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</row>
    <row r="1969" spans="1:1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</row>
    <row r="1970" spans="1:1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</row>
    <row r="1971" spans="1:1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</row>
    <row r="1972" spans="1:1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</row>
    <row r="1973" spans="1:1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</row>
    <row r="1974" spans="1:1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</row>
    <row r="1975" spans="1:1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</row>
    <row r="1976" spans="1:1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</row>
    <row r="1977" spans="1:1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</row>
    <row r="1978" spans="1:1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</row>
    <row r="1979" spans="1:1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</row>
    <row r="1980" spans="1:1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</row>
    <row r="1981" spans="1:1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</row>
    <row r="1982" spans="1:1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</row>
    <row r="1983" spans="1:1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</row>
    <row r="1984" spans="1:1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</row>
    <row r="1985" spans="1:1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</row>
    <row r="1986" spans="1:1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</row>
    <row r="1987" spans="1:1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</row>
    <row r="1988" spans="1:1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</row>
    <row r="1989" spans="1:1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</row>
    <row r="1990" spans="1:1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</row>
    <row r="1991" spans="1:1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</row>
    <row r="1992" spans="1:1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</row>
    <row r="1993" spans="1:1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</row>
    <row r="1994" spans="1:1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</row>
    <row r="1995" spans="1:1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</row>
    <row r="1996" spans="1:1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</row>
    <row r="1997" spans="1:1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</row>
    <row r="1998" spans="1:1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</row>
    <row r="1999" spans="1:1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</row>
    <row r="2000" spans="1:1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</row>
    <row r="2001" spans="1:1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</row>
    <row r="2002" spans="1:1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</row>
    <row r="2003" spans="1:1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</row>
    <row r="2004" spans="1:1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</row>
    <row r="2005" spans="1:1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</row>
    <row r="2006" spans="1:1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</row>
    <row r="2007" spans="1:1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</row>
    <row r="2008" spans="1:1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</row>
    <row r="2009" spans="1:1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</row>
    <row r="2010" spans="1:1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</row>
    <row r="2011" spans="1:1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</row>
    <row r="2012" spans="1:1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</row>
    <row r="2013" spans="1:1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</row>
    <row r="2014" spans="1:1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</row>
    <row r="2015" spans="1:1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</row>
    <row r="2016" spans="1:1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</row>
    <row r="2017" spans="1:1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</row>
    <row r="2018" spans="1:1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</row>
    <row r="2019" spans="1:1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</row>
    <row r="2020" spans="1:1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</row>
    <row r="2021" spans="1:1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</row>
    <row r="2022" spans="1:1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</row>
    <row r="2023" spans="1:1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</row>
    <row r="2024" spans="1:1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</row>
    <row r="2025" spans="1:1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</row>
    <row r="2026" spans="1:1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</row>
    <row r="2027" spans="1:1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</row>
    <row r="2028" spans="1:1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</row>
    <row r="2029" spans="1:1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</row>
    <row r="2030" spans="1:1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</row>
    <row r="2031" spans="1:1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</row>
    <row r="2032" spans="1:1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</row>
    <row r="2033" spans="1:1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</row>
    <row r="2034" spans="1:1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</row>
    <row r="2035" spans="1:1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</row>
    <row r="2036" spans="1:1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</row>
    <row r="2037" spans="1:1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</row>
    <row r="2038" spans="1:1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</row>
    <row r="2039" spans="1:1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</row>
    <row r="2040" spans="1:1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</row>
    <row r="2041" spans="1:1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</row>
    <row r="2042" spans="1:1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</row>
    <row r="2043" spans="1:1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</row>
    <row r="2044" spans="1:1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</row>
    <row r="2045" spans="1:1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</row>
    <row r="2046" spans="1:1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</row>
    <row r="2047" spans="1:1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</row>
    <row r="2048" spans="1:1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</row>
    <row r="2049" spans="1:1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</row>
    <row r="2050" spans="1:1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</row>
    <row r="2051" spans="1:1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</row>
    <row r="2052" spans="1:1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</row>
    <row r="2053" spans="1:1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</row>
    <row r="2054" spans="1:1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</row>
    <row r="2055" spans="1:1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</row>
    <row r="2056" spans="1:1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</row>
    <row r="2057" spans="1:1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</row>
    <row r="2058" spans="1:1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</row>
    <row r="2059" spans="1:1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</row>
    <row r="2060" spans="1:1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</row>
    <row r="2061" spans="1:1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</row>
    <row r="2062" spans="1:1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</row>
    <row r="2063" spans="1:1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</row>
    <row r="2064" spans="1:1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</row>
    <row r="2065" spans="1:1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</row>
    <row r="2066" spans="1:1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</row>
    <row r="2067" spans="1:1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</row>
    <row r="2068" spans="1:1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</row>
    <row r="2069" spans="1:1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</row>
    <row r="2070" spans="1:1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</row>
    <row r="2071" spans="1:1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</row>
    <row r="2072" spans="1:1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</row>
    <row r="2073" spans="1:1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</row>
    <row r="2074" spans="1:1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</row>
    <row r="2075" spans="1:1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</row>
    <row r="2076" spans="1:1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</row>
    <row r="2077" spans="1:1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</row>
    <row r="2078" spans="1:1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</row>
    <row r="2079" spans="1:1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</row>
    <row r="2080" spans="1:1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</row>
    <row r="2081" spans="1:1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</row>
    <row r="2082" spans="1:1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</row>
    <row r="2083" spans="1:1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</row>
    <row r="2084" spans="1:1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</row>
    <row r="2085" spans="1:1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</row>
    <row r="2086" spans="1:1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</row>
    <row r="2087" spans="1:1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</row>
    <row r="2088" spans="1:1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</row>
    <row r="2089" spans="1:1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</row>
    <row r="2090" spans="1:1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</row>
    <row r="2091" spans="1:1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</row>
    <row r="2092" spans="1:1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</row>
    <row r="2093" spans="1:1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</row>
    <row r="2094" spans="1:1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</row>
    <row r="2095" spans="1:1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</row>
    <row r="2096" spans="1:1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</row>
    <row r="2097" spans="1:1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</row>
    <row r="2098" spans="1:1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</row>
    <row r="2099" spans="1:1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</row>
    <row r="2100" spans="1:1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</row>
    <row r="2101" spans="1:1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</row>
    <row r="2102" spans="1:1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</row>
    <row r="2103" spans="1:1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</row>
    <row r="2104" spans="1:1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</row>
    <row r="2105" spans="1:1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</row>
    <row r="2106" spans="1:1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</row>
    <row r="2107" spans="1:1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</row>
    <row r="2108" spans="1:1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</row>
    <row r="2109" spans="1:1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</row>
    <row r="2110" spans="1:1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</row>
    <row r="2111" spans="1:1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</row>
    <row r="2112" spans="1:1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</row>
    <row r="2113" spans="1:1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</row>
    <row r="2114" spans="1:1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</row>
    <row r="2115" spans="1:1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</row>
    <row r="2116" spans="1:1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</row>
    <row r="2117" spans="1:1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</row>
    <row r="2118" spans="1:1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</row>
    <row r="2119" spans="1:1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</row>
    <row r="2120" spans="1:1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</row>
    <row r="2121" spans="1:1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</row>
    <row r="2122" spans="1:1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</row>
    <row r="2123" spans="1:1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</row>
    <row r="2124" spans="1:1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</row>
    <row r="2125" spans="1:1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</row>
    <row r="2126" spans="1:1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</row>
    <row r="2127" spans="1:1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</row>
    <row r="2128" spans="1:1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</row>
    <row r="2129" spans="1:1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</row>
    <row r="2130" spans="1:1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</row>
    <row r="2131" spans="1:1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</row>
    <row r="2132" spans="1:1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</row>
    <row r="2133" spans="1:1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</row>
    <row r="2134" spans="1:1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</row>
    <row r="2135" spans="1:1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</row>
    <row r="2136" spans="1:1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</row>
    <row r="2137" spans="1:1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</row>
    <row r="2138" spans="1:1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</row>
    <row r="2139" spans="1:1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</row>
    <row r="2140" spans="1:1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</row>
    <row r="2141" spans="1:1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</row>
    <row r="2142" spans="1:1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</row>
    <row r="2143" spans="1:1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</row>
    <row r="2144" spans="1:1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</row>
    <row r="2145" spans="1:1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</row>
    <row r="2146" spans="1:1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</row>
    <row r="2147" spans="1:1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</row>
    <row r="2148" spans="1:1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</row>
    <row r="2149" spans="1:1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</row>
    <row r="2150" spans="1:1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</row>
    <row r="2151" spans="1:1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</row>
    <row r="2152" spans="1:1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</row>
    <row r="2153" spans="1:1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</row>
    <row r="2154" spans="1:1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</row>
    <row r="2155" spans="1:1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</row>
    <row r="2156" spans="1:1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</row>
    <row r="2157" spans="1:1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</row>
    <row r="2158" spans="1:1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</row>
    <row r="2159" spans="1:1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</row>
    <row r="2160" spans="1:1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</row>
    <row r="2161" spans="1:1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</row>
    <row r="2162" spans="1:1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</row>
    <row r="2163" spans="1:1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</row>
    <row r="2164" spans="1:1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</row>
    <row r="2165" spans="1:1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</row>
    <row r="2166" spans="1:1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</row>
    <row r="2167" spans="1:1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</row>
    <row r="2168" spans="1:1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</row>
    <row r="2169" spans="1:1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</row>
    <row r="2170" spans="1:1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</row>
    <row r="2171" spans="1:1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</row>
    <row r="2172" spans="1:1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</row>
    <row r="2173" spans="1:1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</row>
    <row r="2174" spans="1:1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</row>
    <row r="2175" spans="1:1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</row>
    <row r="2176" spans="1:1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</row>
    <row r="2177" spans="1:1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</row>
    <row r="2178" spans="1:1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</row>
    <row r="2179" spans="1:1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</row>
    <row r="2180" spans="1:1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</row>
    <row r="2181" spans="1:1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</row>
    <row r="2182" spans="1:1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</row>
    <row r="2183" spans="1:1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</row>
    <row r="2184" spans="1:1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</row>
    <row r="2185" spans="1:1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</row>
    <row r="2186" spans="1:1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</row>
    <row r="2187" spans="1:1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</row>
    <row r="2188" spans="1:1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</row>
    <row r="2189" spans="1:1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</row>
    <row r="2190" spans="1:1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</row>
    <row r="2191" spans="1:1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</row>
    <row r="2192" spans="1:1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</row>
    <row r="2193" spans="1:1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</row>
    <row r="2194" spans="1:1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</row>
    <row r="2195" spans="1:1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</row>
    <row r="2196" spans="1:1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</row>
    <row r="2197" spans="1:1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</row>
    <row r="2198" spans="1:1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</row>
    <row r="2199" spans="1:1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</row>
    <row r="2200" spans="1:1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</row>
    <row r="2201" spans="1:1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</row>
    <row r="2202" spans="1:1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</row>
    <row r="2203" spans="1:1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</row>
    <row r="2204" spans="1:1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</row>
    <row r="2205" spans="1:1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</row>
    <row r="2206" spans="1:1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</row>
    <row r="2207" spans="1:1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</row>
    <row r="2208" spans="1:1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</row>
    <row r="2209" spans="1:1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</row>
    <row r="2210" spans="1:1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</row>
    <row r="2211" spans="1:1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</row>
    <row r="2212" spans="1:1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</row>
    <row r="2213" spans="1:1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</row>
    <row r="2214" spans="1:1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</row>
    <row r="2215" spans="1:1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</row>
    <row r="2216" spans="1:1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</row>
    <row r="2217" spans="1:1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</row>
    <row r="2218" spans="1:1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</row>
    <row r="2219" spans="1:1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</row>
    <row r="2220" spans="1:1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</row>
    <row r="2221" spans="1:1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</row>
    <row r="2222" spans="1:1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</row>
    <row r="2223" spans="1:1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</row>
    <row r="2224" spans="1:1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</row>
    <row r="2225" spans="1:1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</row>
    <row r="2226" spans="1:1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</row>
    <row r="2227" spans="1:1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</row>
    <row r="2228" spans="1:1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</row>
    <row r="2229" spans="1:1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</row>
    <row r="2230" spans="1:1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</row>
    <row r="2231" spans="1:1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</row>
    <row r="2232" spans="1:1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</row>
    <row r="2233" spans="1:1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</row>
    <row r="2234" spans="1:1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</row>
    <row r="2235" spans="1:1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</row>
    <row r="2236" spans="1:1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</row>
    <row r="2237" spans="1:1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</row>
    <row r="2238" spans="1:1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</row>
    <row r="2239" spans="1:1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</row>
    <row r="2240" spans="1:1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</row>
    <row r="2241" spans="1:1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</row>
    <row r="2242" spans="1:1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</row>
    <row r="2243" spans="1:1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</row>
    <row r="2244" spans="1:1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</row>
    <row r="2245" spans="1:1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</row>
    <row r="2246" spans="1:1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</row>
    <row r="2247" spans="1:1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</row>
    <row r="2248" spans="1:1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</row>
    <row r="2249" spans="1:1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</row>
    <row r="2250" spans="1:1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</row>
    <row r="2251" spans="1:1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</row>
    <row r="2252" spans="1:1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</row>
    <row r="2253" spans="1:1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</row>
    <row r="2254" spans="1:1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</row>
    <row r="2255" spans="1:1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</row>
    <row r="2256" spans="1:1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</row>
    <row r="2257" spans="1:1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</row>
    <row r="2258" spans="1:1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</row>
    <row r="2259" spans="1:1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</row>
    <row r="2260" spans="1:1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</row>
    <row r="2261" spans="1:1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</row>
    <row r="2262" spans="1:1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</row>
    <row r="2263" spans="1:1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</row>
    <row r="2264" spans="1:1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</row>
    <row r="2265" spans="1:1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</row>
    <row r="2266" spans="1:1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</row>
    <row r="2267" spans="1:1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</row>
    <row r="2268" spans="1:1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</row>
    <row r="2269" spans="1:1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</row>
    <row r="2270" spans="1:1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</row>
    <row r="2271" spans="1:1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</row>
    <row r="2272" spans="1:1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</row>
    <row r="2273" spans="1:1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</row>
    <row r="2274" spans="1:1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</row>
    <row r="2275" spans="1:1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</row>
    <row r="2276" spans="1:1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</row>
    <row r="2277" spans="1:1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</row>
    <row r="2278" spans="1:1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</row>
    <row r="2279" spans="1:1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</row>
    <row r="2280" spans="1:1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</row>
    <row r="2281" spans="1:1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</row>
    <row r="2282" spans="1:1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</row>
    <row r="2283" spans="1:1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</row>
    <row r="2284" spans="1:1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</row>
    <row r="2285" spans="1:1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</row>
    <row r="2286" spans="1:1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</row>
    <row r="2287" spans="1:1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</row>
    <row r="2288" spans="1:1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</row>
    <row r="2289" spans="1:1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</row>
    <row r="2290" spans="1:1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</row>
    <row r="2291" spans="1:1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</row>
    <row r="2292" spans="1:1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</row>
    <row r="2293" spans="1:1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</row>
    <row r="2294" spans="1:1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</row>
    <row r="2295" spans="1:1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</row>
    <row r="2296" spans="1:1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</row>
    <row r="2297" spans="1:1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</row>
    <row r="2298" spans="1:1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</row>
    <row r="2299" spans="1:1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</row>
    <row r="2300" spans="1:1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</row>
    <row r="2301" spans="1:1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</row>
    <row r="2302" spans="1:1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</row>
    <row r="2303" spans="1:1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</row>
    <row r="2304" spans="1:1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</row>
    <row r="2305" spans="1:1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</row>
    <row r="2306" spans="1:1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</row>
    <row r="2307" spans="1:1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</row>
    <row r="2308" spans="1:1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</row>
    <row r="2309" spans="1:1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</row>
    <row r="2310" spans="1:1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</row>
    <row r="2311" spans="1:1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</row>
    <row r="2312" spans="1:1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</row>
    <row r="2313" spans="1:1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</row>
    <row r="2314" spans="1:1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</row>
    <row r="2315" spans="1:1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</row>
    <row r="2316" spans="1:1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</row>
    <row r="2317" spans="1:1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</row>
    <row r="2318" spans="1:1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</row>
    <row r="2319" spans="1:1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</row>
    <row r="2320" spans="1:1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</row>
    <row r="2321" spans="1:1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</row>
    <row r="2322" spans="1:1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</row>
    <row r="2323" spans="1:1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</row>
    <row r="2324" spans="1:1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</row>
    <row r="2325" spans="1:1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</row>
    <row r="2326" spans="1:1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</row>
    <row r="2327" spans="1:1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</row>
    <row r="2328" spans="1:1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</row>
    <row r="2329" spans="1:1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</row>
    <row r="2330" spans="1:1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</row>
    <row r="2331" spans="1:1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</row>
    <row r="2332" spans="1:1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</row>
    <row r="2333" spans="1:1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</row>
    <row r="2334" spans="1:1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</row>
    <row r="2335" spans="1:1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</row>
    <row r="2336" spans="1:1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</row>
    <row r="2337" spans="1:1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</row>
    <row r="2338" spans="1:1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</row>
    <row r="2339" spans="1:1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</row>
    <row r="2340" spans="1:1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</row>
    <row r="2341" spans="1:1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</row>
    <row r="2342" spans="1:1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</row>
    <row r="2343" spans="1:1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</row>
    <row r="2344" spans="1:1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</row>
    <row r="2345" spans="1:1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</row>
    <row r="2346" spans="1:1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</row>
    <row r="2347" spans="1:1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</row>
    <row r="2348" spans="1:1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</row>
    <row r="2349" spans="1:1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</row>
    <row r="2350" spans="1:1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</row>
    <row r="2351" spans="1:1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</row>
    <row r="2352" spans="1:1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</row>
    <row r="2353" spans="1:1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</row>
    <row r="2354" spans="1:1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</row>
    <row r="2355" spans="1:1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</row>
    <row r="2356" spans="1:1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</row>
    <row r="2357" spans="1:1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</row>
    <row r="2358" spans="1:1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</row>
    <row r="2359" spans="1:1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</row>
    <row r="2360" spans="1:1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</row>
    <row r="2361" spans="1:1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</row>
    <row r="2362" spans="1:1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</row>
    <row r="2363" spans="1:1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</row>
    <row r="2364" spans="1:1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</row>
    <row r="2365" spans="1:1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</row>
    <row r="2366" spans="1:1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</row>
    <row r="2367" spans="1:1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</row>
    <row r="2368" spans="1:1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</row>
    <row r="2369" spans="1:1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</row>
    <row r="2370" spans="1:1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</row>
    <row r="2371" spans="1:1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</row>
    <row r="2372" spans="1:1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</row>
    <row r="2373" spans="1:1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</row>
    <row r="2374" spans="1:1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</row>
    <row r="2375" spans="1:1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</row>
    <row r="2376" spans="1:1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</row>
    <row r="2377" spans="1:1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</row>
    <row r="2378" spans="1:1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</row>
    <row r="2379" spans="1:1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</row>
    <row r="2380" spans="1:1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</row>
    <row r="2381" spans="1:1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</row>
    <row r="2382" spans="1:1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</row>
    <row r="2383" spans="1:1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</row>
    <row r="2384" spans="1:1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</row>
    <row r="2385" spans="1:1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</row>
    <row r="2386" spans="1:1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</row>
    <row r="2387" spans="1:1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</row>
    <row r="2388" spans="1:1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</row>
    <row r="2389" spans="1:1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</row>
    <row r="2390" spans="1:1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</row>
    <row r="2391" spans="1:1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</row>
    <row r="2392" spans="1:1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</row>
    <row r="2393" spans="1:1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</row>
    <row r="2394" spans="1:1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</row>
    <row r="2395" spans="1:1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</row>
    <row r="2396" spans="1:1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</row>
    <row r="2397" spans="1:1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</row>
    <row r="2398" spans="1:1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</row>
    <row r="2399" spans="1:1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</row>
    <row r="2400" spans="1:1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</row>
    <row r="2401" spans="1:1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</row>
    <row r="2402" spans="1:1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</row>
    <row r="2403" spans="1:1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</row>
    <row r="2404" spans="1:1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</row>
    <row r="2405" spans="1:1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</row>
    <row r="2406" spans="1:1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</row>
    <row r="2407" spans="1:1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</row>
    <row r="2408" spans="1:1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</row>
    <row r="2409" spans="1:1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</row>
    <row r="2410" spans="1:1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</row>
    <row r="2411" spans="1:1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</row>
    <row r="2412" spans="1:1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</row>
    <row r="2413" spans="1:1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</row>
    <row r="2414" spans="1:1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</row>
    <row r="2415" spans="1:1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</row>
    <row r="2416" spans="1:1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</row>
    <row r="2417" spans="1:1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</row>
    <row r="2418" spans="1:1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</row>
    <row r="2419" spans="1:1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</row>
    <row r="2420" spans="1:1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</row>
    <row r="2421" spans="1:1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</row>
    <row r="2422" spans="1:1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</row>
    <row r="2423" spans="1:1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</row>
    <row r="2424" spans="1:1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</row>
    <row r="2425" spans="1:1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</row>
    <row r="2426" spans="1:1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</row>
    <row r="2427" spans="1:1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</row>
    <row r="2428" spans="1:1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</row>
    <row r="2429" spans="1:1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</row>
    <row r="2430" spans="1:1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</row>
    <row r="2431" spans="1:1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</row>
    <row r="2432" spans="1:1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</row>
    <row r="2433" spans="1:1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</row>
    <row r="2434" spans="1:1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</row>
    <row r="2435" spans="1:1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</row>
    <row r="2436" spans="1:1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</row>
    <row r="2437" spans="1:1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</row>
    <row r="2438" spans="1:1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</row>
    <row r="2439" spans="1:1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</row>
    <row r="2440" spans="1:1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</row>
    <row r="2441" spans="1:1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</row>
    <row r="2442" spans="1:1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</row>
    <row r="2443" spans="1:1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</row>
    <row r="2444" spans="1:1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</row>
    <row r="2445" spans="1:1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</row>
    <row r="2446" spans="1:1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</row>
    <row r="2447" spans="1:1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</row>
    <row r="2448" spans="1:1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</row>
    <row r="2449" spans="1:1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</row>
    <row r="2450" spans="1:1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</row>
    <row r="2451" spans="1:1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</row>
    <row r="2452" spans="1:1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</row>
    <row r="2453" spans="1:1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</row>
    <row r="2454" spans="1:1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</row>
    <row r="2455" spans="1:1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</row>
    <row r="2456" spans="1:1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</row>
    <row r="2457" spans="1:1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</row>
    <row r="2458" spans="1:1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</row>
    <row r="2459" spans="1:1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</row>
    <row r="2460" spans="1:1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</row>
    <row r="2461" spans="1:1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</row>
    <row r="2462" spans="1:1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</row>
    <row r="2463" spans="1:1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</row>
    <row r="2464" spans="1:1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</row>
    <row r="2465" spans="1:1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</row>
    <row r="2466" spans="1:1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</row>
    <row r="2467" spans="1:1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</row>
    <row r="2468" spans="1:1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</row>
    <row r="2469" spans="1:1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</row>
    <row r="2470" spans="1:1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</row>
    <row r="2471" spans="1:1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</row>
    <row r="2472" spans="1:1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</row>
    <row r="2473" spans="1:1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</row>
    <row r="2474" spans="1:1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</row>
    <row r="2475" spans="1:1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</row>
    <row r="2476" spans="1:1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</row>
    <row r="2477" spans="1:1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</row>
    <row r="2478" spans="1:1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</row>
    <row r="2479" spans="1:1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</row>
    <row r="2480" spans="1:1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</row>
    <row r="2481" spans="1:1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</row>
    <row r="2482" spans="1:1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</row>
    <row r="2483" spans="1:1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</row>
    <row r="2484" spans="1:1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</row>
    <row r="2485" spans="1:1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</row>
    <row r="2486" spans="1:1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</row>
    <row r="2487" spans="1:1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</row>
    <row r="2488" spans="1:1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</row>
    <row r="2489" spans="1:1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</row>
    <row r="2490" spans="1:1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</row>
    <row r="2491" spans="1:1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</row>
    <row r="2492" spans="1:1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</row>
    <row r="2493" spans="1:1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</row>
    <row r="2494" spans="1:1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</row>
    <row r="2495" spans="1:1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</row>
    <row r="2496" spans="1:1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</row>
    <row r="2497" spans="1:1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</row>
    <row r="2498" spans="1:1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</row>
    <row r="2499" spans="1:1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</row>
    <row r="2500" spans="1:1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</row>
    <row r="2501" spans="1:1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</row>
    <row r="2502" spans="1:1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</row>
    <row r="2503" spans="1:1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</row>
    <row r="2504" spans="1:1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</row>
    <row r="2505" spans="1:1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</row>
    <row r="2506" spans="1:1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</row>
    <row r="2507" spans="1:1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</row>
    <row r="2508" spans="1:1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</row>
    <row r="2509" spans="1:1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</row>
    <row r="2510" spans="1:1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</row>
    <row r="2511" spans="1:1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</row>
    <row r="2512" spans="1:1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</row>
    <row r="2513" spans="1:1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</row>
    <row r="2514" spans="1:1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</row>
    <row r="2515" spans="1:1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</row>
    <row r="2516" spans="1:1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</row>
    <row r="2517" spans="1:1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</row>
    <row r="2518" spans="1:1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</row>
    <row r="2519" spans="1:1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</row>
    <row r="2520" spans="1:1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</row>
    <row r="2521" spans="1:1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</row>
    <row r="2522" spans="1:1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</row>
    <row r="2523" spans="1:1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</row>
    <row r="2524" spans="1:1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</row>
    <row r="2525" spans="1:1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</row>
    <row r="2526" spans="1:1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</row>
    <row r="2527" spans="1:1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</row>
    <row r="2528" spans="1:1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</row>
    <row r="2529" spans="1:1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</row>
    <row r="2530" spans="1:1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</row>
    <row r="2531" spans="1:1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</row>
    <row r="2532" spans="1:1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</row>
    <row r="2533" spans="1:1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</row>
    <row r="2534" spans="1:1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</row>
    <row r="2535" spans="1:1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</row>
    <row r="2536" spans="1:1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</row>
    <row r="2537" spans="1:1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</row>
    <row r="2538" spans="1:1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</row>
    <row r="2539" spans="1:1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</row>
    <row r="2540" spans="1:1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</row>
    <row r="2541" spans="1:1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</row>
    <row r="2542" spans="1:1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</row>
    <row r="2543" spans="1:1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</row>
    <row r="2544" spans="1:1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</row>
    <row r="2545" spans="1:1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</row>
    <row r="2546" spans="1:1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</row>
    <row r="2547" spans="1:1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</row>
    <row r="2548" spans="1:1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</row>
    <row r="2549" spans="1:1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</row>
    <row r="2550" spans="1:1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</row>
    <row r="2551" spans="1:1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</row>
    <row r="2552" spans="1:1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</row>
    <row r="2553" spans="1:1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</row>
    <row r="2554" spans="1:1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</row>
    <row r="2555" spans="1:1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</row>
    <row r="2556" spans="1:1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</row>
    <row r="2557" spans="1:1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</row>
    <row r="2558" spans="1:1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</row>
    <row r="2559" spans="1:1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</row>
    <row r="2560" spans="1:1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</row>
    <row r="2561" spans="1:1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</row>
    <row r="2562" spans="1:1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</row>
    <row r="2563" spans="1:1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</row>
    <row r="2564" spans="1:1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</row>
    <row r="2565" spans="1:1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</row>
    <row r="2566" spans="1:1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</row>
    <row r="2567" spans="1:1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</row>
    <row r="2568" spans="1:1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</row>
    <row r="2569" spans="1:1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</row>
    <row r="2570" spans="1:1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</row>
    <row r="2571" spans="1:1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</row>
    <row r="2572" spans="1:1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</row>
    <row r="2573" spans="1:1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</row>
    <row r="2574" spans="1:1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</row>
    <row r="2575" spans="1:1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</row>
    <row r="2576" spans="1:1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</row>
    <row r="2577" spans="1:1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</row>
    <row r="2578" spans="1:1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</row>
    <row r="2579" spans="1:1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</row>
    <row r="2580" spans="1:1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</row>
    <row r="2581" spans="1:1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</row>
    <row r="2582" spans="1:1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</row>
    <row r="2583" spans="1:1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</row>
    <row r="2584" spans="1:1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</row>
    <row r="2585" spans="1:1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</row>
    <row r="2586" spans="1:1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</row>
    <row r="2587" spans="1:1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</row>
    <row r="2588" spans="1:1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</row>
    <row r="2589" spans="1:1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</row>
    <row r="2590" spans="1:1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</row>
    <row r="2591" spans="1:1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</row>
    <row r="2592" spans="1:1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</row>
    <row r="2593" spans="1:1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</row>
    <row r="2594" spans="1:1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</row>
    <row r="2595" spans="1:1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</row>
    <row r="2596" spans="1:1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</row>
    <row r="2597" spans="1:1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</row>
    <row r="2598" spans="1:1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</row>
    <row r="2599" spans="1:1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</row>
    <row r="2600" spans="1:1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</row>
    <row r="2601" spans="1:1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</row>
    <row r="2602" spans="1:1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</row>
    <row r="2603" spans="1:1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</row>
    <row r="2604" spans="1:1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</row>
    <row r="2605" spans="1:1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</row>
    <row r="2606" spans="1:1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</row>
    <row r="2607" spans="1:1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</row>
    <row r="2608" spans="1:1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</row>
    <row r="2609" spans="1:1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</row>
    <row r="2610" spans="1:1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</row>
    <row r="2611" spans="1:1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</row>
    <row r="2612" spans="1:1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</row>
    <row r="2613" spans="1:1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</row>
    <row r="2614" spans="1:1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</row>
    <row r="2615" spans="1:1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</row>
    <row r="2616" spans="1:1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</row>
    <row r="2617" spans="1:1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</row>
    <row r="2618" spans="1:1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</row>
    <row r="2619" spans="1:1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</row>
    <row r="2620" spans="1:1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</row>
    <row r="2621" spans="1:1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</row>
    <row r="2622" spans="1:1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</row>
    <row r="2623" spans="1:1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</row>
    <row r="2624" spans="1:1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</row>
    <row r="2625" spans="1:1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</row>
    <row r="2626" spans="1:1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</row>
    <row r="2627" spans="1:1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</row>
    <row r="2628" spans="1:1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</row>
    <row r="2629" spans="1:1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</row>
    <row r="2630" spans="1:1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</row>
    <row r="2631" spans="1:1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</row>
    <row r="2632" spans="1:1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</row>
    <row r="2633" spans="1:1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</row>
    <row r="2634" spans="1:1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</row>
    <row r="2635" spans="1:1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</row>
    <row r="2636" spans="1:1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</row>
    <row r="2637" spans="1:1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</row>
    <row r="2638" spans="1:1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</row>
    <row r="2639" spans="1:1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</row>
    <row r="2640" spans="1:1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</row>
    <row r="2641" spans="1:1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</row>
    <row r="2642" spans="1:1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</row>
    <row r="2643" spans="1:1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</row>
    <row r="2644" spans="1:1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</row>
    <row r="2645" spans="1:1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</row>
    <row r="2646" spans="1:1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</row>
    <row r="2647" spans="1:1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</row>
    <row r="2648" spans="1:1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</row>
    <row r="2649" spans="1:1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</row>
    <row r="2650" spans="1:1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</row>
    <row r="2651" spans="1:1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</row>
    <row r="2652" spans="1:1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</row>
    <row r="2653" spans="1:1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</row>
    <row r="2654" spans="1:1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</row>
    <row r="2655" spans="1:1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</row>
    <row r="2656" spans="1:1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</row>
    <row r="2657" spans="1:1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</row>
    <row r="2658" spans="1:1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</row>
    <row r="2659" spans="1:1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</row>
    <row r="2660" spans="1:1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</row>
    <row r="2661" spans="1:1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</row>
    <row r="2662" spans="1:1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</row>
    <row r="2663" spans="1:1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</row>
    <row r="2664" spans="1:1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</row>
    <row r="2665" spans="1:1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</row>
    <row r="2666" spans="1:1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</row>
    <row r="2667" spans="1:1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</row>
    <row r="2668" spans="1:1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</row>
    <row r="2669" spans="1:1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</row>
    <row r="2670" spans="1:1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</row>
    <row r="2671" spans="1:1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</row>
    <row r="2672" spans="1:1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</row>
    <row r="2673" spans="1:1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</row>
    <row r="2674" spans="1:1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</row>
    <row r="2675" spans="1:1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</row>
    <row r="2676" spans="1:1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</row>
    <row r="2677" spans="1:1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</row>
    <row r="2678" spans="1:1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</row>
    <row r="2679" spans="1:1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</row>
    <row r="2680" spans="1:1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</row>
    <row r="2681" spans="1:1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</row>
    <row r="2682" spans="1:1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</row>
    <row r="2683" spans="1:1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</row>
    <row r="2684" spans="1:1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</row>
    <row r="2685" spans="1:1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</row>
    <row r="2686" spans="1:1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</row>
    <row r="2687" spans="1:1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</row>
    <row r="2688" spans="1:1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</row>
    <row r="2689" spans="1:1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</row>
    <row r="2690" spans="1:1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</row>
    <row r="2691" spans="1:1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</row>
    <row r="2692" spans="1:1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</row>
    <row r="2693" spans="1:1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</row>
    <row r="2694" spans="1:1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</row>
    <row r="2695" spans="1:1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</row>
    <row r="2696" spans="1:1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</row>
    <row r="2697" spans="1:1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</row>
    <row r="2698" spans="1:1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</row>
    <row r="2699" spans="1:1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</row>
    <row r="2700" spans="1:1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</row>
    <row r="2701" spans="1:1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</row>
    <row r="2702" spans="1:1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</row>
    <row r="2703" spans="1:1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</row>
    <row r="2704" spans="1:1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</row>
    <row r="2705" spans="1:1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</row>
    <row r="2706" spans="1:1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</row>
    <row r="2707" spans="1:1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</row>
    <row r="2708" spans="1:1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</row>
    <row r="2709" spans="1:1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</row>
    <row r="2710" spans="1:1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</row>
    <row r="2711" spans="1:1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</row>
    <row r="2712" spans="1:1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</row>
    <row r="2713" spans="1:1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</row>
    <row r="2714" spans="1:1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</row>
    <row r="2715" spans="1:1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</row>
    <row r="2716" spans="1:1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</row>
    <row r="2717" spans="1:1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</row>
    <row r="2718" spans="1:1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</row>
    <row r="2719" spans="1:1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</row>
    <row r="2720" spans="1:1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</row>
    <row r="2721" spans="1:1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</row>
    <row r="2722" spans="1:1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</row>
    <row r="2723" spans="1:1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</row>
    <row r="2724" spans="1:1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</row>
    <row r="2725" spans="1:1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</row>
    <row r="2726" spans="1:1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</row>
    <row r="2727" spans="1:1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</row>
    <row r="2728" spans="1:1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</row>
    <row r="2729" spans="1:1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</row>
    <row r="2730" spans="1:1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</row>
    <row r="2731" spans="1:1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</row>
    <row r="2732" spans="1:1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</row>
    <row r="2733" spans="1:1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</row>
    <row r="2734" spans="1:1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</row>
    <row r="2735" spans="1:1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</row>
    <row r="2736" spans="1:1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</row>
    <row r="2737" spans="1:1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</row>
    <row r="2738" spans="1:1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</row>
    <row r="2739" spans="1:1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</row>
    <row r="2740" spans="1:1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</row>
    <row r="2741" spans="1:1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</row>
    <row r="2742" spans="1:1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</row>
    <row r="2743" spans="1:1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</row>
    <row r="2744" spans="1:1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</row>
    <row r="2745" spans="1:1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</row>
    <row r="2746" spans="1:1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</row>
    <row r="2747" spans="1:1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</row>
    <row r="2748" spans="1:1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</row>
    <row r="2749" spans="1:1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</row>
    <row r="2750" spans="1:1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</row>
    <row r="2751" spans="1:1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</row>
    <row r="2752" spans="1:1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</row>
    <row r="2753" spans="1:1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</row>
    <row r="2754" spans="1:1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</row>
    <row r="2755" spans="1:1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</row>
    <row r="2756" spans="1:1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</row>
    <row r="2757" spans="1:1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</row>
    <row r="2758" spans="1:1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</row>
    <row r="2759" spans="1:1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</row>
    <row r="2760" spans="1:1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</row>
    <row r="2761" spans="1:1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</row>
    <row r="2762" spans="1:1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</row>
    <row r="2763" spans="1:1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</row>
    <row r="2764" spans="1:1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</row>
    <row r="2765" spans="1:1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</row>
    <row r="2766" spans="1:1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</row>
    <row r="2767" spans="1:1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</row>
    <row r="2768" spans="1:1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</row>
    <row r="2769" spans="1:1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</row>
    <row r="2770" spans="1:1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</row>
    <row r="2771" spans="1:1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</row>
    <row r="2772" spans="1:1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</row>
    <row r="2773" spans="1:1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</row>
    <row r="2774" spans="1:1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</row>
    <row r="2775" spans="1:1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</row>
    <row r="2776" spans="1:1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</row>
    <row r="2777" spans="1:1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</row>
    <row r="2778" spans="1:1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</row>
    <row r="2779" spans="1:1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</row>
    <row r="2780" spans="1:1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</row>
    <row r="2781" spans="1:1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</row>
    <row r="2782" spans="1:1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</row>
    <row r="2783" spans="1:1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</row>
    <row r="2784" spans="1:1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</row>
    <row r="2785" spans="1:1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</row>
    <row r="2786" spans="1:1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</row>
    <row r="2787" spans="1:1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</row>
    <row r="2788" spans="1:1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</row>
    <row r="2789" spans="1:1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</row>
    <row r="2790" spans="1:1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</row>
    <row r="2791" spans="1:1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</row>
    <row r="2792" spans="1:1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</row>
    <row r="2793" spans="1:1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</row>
    <row r="2794" spans="1:1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</row>
    <row r="2795" spans="1:1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</row>
    <row r="2796" spans="1:1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</row>
    <row r="2797" spans="1:1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</row>
    <row r="2798" spans="1:1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</row>
    <row r="2799" spans="1:1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</row>
    <row r="2800" spans="1:1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</row>
    <row r="2801" spans="1:1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</row>
    <row r="2802" spans="1:1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</row>
    <row r="2803" spans="1:1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</row>
    <row r="2804" spans="1:1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</row>
    <row r="2805" spans="1:1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</row>
    <row r="2806" spans="1:1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</row>
    <row r="2807" spans="1:1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</row>
    <row r="2808" spans="1:1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</row>
    <row r="2809" spans="1:1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</row>
    <row r="2810" spans="1:1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</row>
    <row r="2811" spans="1:1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</row>
    <row r="2812" spans="1:1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</row>
    <row r="2813" spans="1:1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</row>
    <row r="2814" spans="1:1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</row>
    <row r="2815" spans="1:1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</row>
    <row r="2816" spans="1:1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</row>
    <row r="2817" spans="1:1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</row>
    <row r="2818" spans="1:1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</row>
    <row r="2819" spans="1:1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</row>
    <row r="2820" spans="1:1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</row>
    <row r="2821" spans="1:1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</row>
    <row r="2822" spans="1:1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</row>
    <row r="2823" spans="1:1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</row>
    <row r="2824" spans="1:1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</row>
    <row r="2825" spans="1:1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</row>
    <row r="2826" spans="1:1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</row>
    <row r="2827" spans="1:1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</row>
    <row r="2828" spans="1:1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</row>
    <row r="2829" spans="1:1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</row>
    <row r="2830" spans="1:1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</row>
    <row r="2831" spans="1:1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</row>
    <row r="2832" spans="1:1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</row>
    <row r="2833" spans="1:1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</row>
    <row r="2834" spans="1:1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</row>
    <row r="2835" spans="1:1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</row>
    <row r="2836" spans="1:1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</row>
    <row r="2837" spans="1:1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</row>
    <row r="2838" spans="1:1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</row>
    <row r="2839" spans="1:1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</row>
    <row r="2840" spans="1:1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</row>
    <row r="2841" spans="1:1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</row>
    <row r="2842" spans="1:1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</row>
    <row r="2843" spans="1:1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</row>
    <row r="2844" spans="1:1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</row>
    <row r="2845" spans="1:1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</row>
    <row r="2846" spans="1:1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</row>
    <row r="2847" spans="1:1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</row>
    <row r="2848" spans="1:1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</row>
    <row r="2849" spans="1:1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</row>
    <row r="2850" spans="1:1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</row>
    <row r="2851" spans="1:1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</row>
    <row r="2852" spans="1:1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</row>
    <row r="2853" spans="1:1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</row>
    <row r="2854" spans="1:1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</row>
    <row r="2855" spans="1:1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</row>
    <row r="2856" spans="1:1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</row>
    <row r="2857" spans="1:1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</row>
    <row r="2858" spans="1:1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</row>
    <row r="2859" spans="1:1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</row>
    <row r="2860" spans="1:1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</row>
    <row r="2861" spans="1:1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</row>
    <row r="2862" spans="1:1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</row>
    <row r="2863" spans="1:1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</row>
    <row r="2864" spans="1:1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</row>
    <row r="2865" spans="1:1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</row>
    <row r="2866" spans="1:1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</row>
    <row r="2867" spans="1:1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</row>
    <row r="2868" spans="1:1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</row>
    <row r="2869" spans="1:1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</row>
    <row r="2870" spans="1:1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</row>
    <row r="2871" spans="1:1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</row>
    <row r="2872" spans="1:1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</row>
    <row r="2873" spans="1:1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</row>
    <row r="2874" spans="1:1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</row>
    <row r="2875" spans="1:1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</row>
    <row r="2876" spans="1:1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</row>
    <row r="2877" spans="1:1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</row>
    <row r="2878" spans="1:1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</row>
    <row r="2879" spans="1:1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</row>
    <row r="2880" spans="1:1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</row>
    <row r="2881" spans="1:1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</row>
    <row r="2882" spans="1:1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</row>
    <row r="2883" spans="1:1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</row>
    <row r="2884" spans="1:1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</row>
    <row r="2885" spans="1:1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</row>
    <row r="2886" spans="1:1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</row>
    <row r="2887" spans="1:1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</row>
    <row r="2888" spans="1:1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</row>
    <row r="2889" spans="1:1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</row>
    <row r="2890" spans="1:1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</row>
    <row r="2891" spans="1:1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</row>
    <row r="2892" spans="1:1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</row>
    <row r="2893" spans="1:1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</row>
    <row r="2894" spans="1:1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</row>
    <row r="2895" spans="1:1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</row>
    <row r="2896" spans="1:1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</row>
    <row r="2897" spans="1:1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</row>
    <row r="2898" spans="1:1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</row>
    <row r="2899" spans="1:1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</row>
    <row r="2900" spans="1:1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</row>
    <row r="2901" spans="1:1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</row>
    <row r="2902" spans="1:1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</row>
    <row r="2903" spans="1:1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</row>
    <row r="2904" spans="1:1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</row>
    <row r="2905" spans="1:1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</row>
    <row r="2906" spans="1:1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</row>
    <row r="2907" spans="1:1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</row>
    <row r="2908" spans="1:1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</row>
    <row r="2909" spans="1:1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</row>
    <row r="2910" spans="1:1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</row>
    <row r="2911" spans="1:1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</row>
    <row r="2912" spans="1:1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</row>
    <row r="2913" spans="1:1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</row>
    <row r="2914" spans="1:1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</row>
    <row r="2915" spans="1:1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</row>
    <row r="2916" spans="1:1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</row>
    <row r="2917" spans="1:1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</row>
    <row r="2918" spans="1:1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</row>
    <row r="2919" spans="1:1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</row>
    <row r="2920" spans="1:1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</row>
    <row r="2921" spans="1:1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</row>
    <row r="2922" spans="1:1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</row>
    <row r="2923" spans="1:1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</row>
    <row r="2924" spans="1:1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</row>
    <row r="2925" spans="1:1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</row>
    <row r="2926" spans="1:1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</row>
    <row r="2927" spans="1:1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</row>
    <row r="2928" spans="1:1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</row>
    <row r="2929" spans="1:1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</row>
    <row r="2930" spans="1:1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</row>
    <row r="2931" spans="1:1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</row>
    <row r="2932" spans="1:1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</row>
    <row r="2933" spans="1:1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</row>
    <row r="2934" spans="1:1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</row>
    <row r="2935" spans="1:1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</row>
    <row r="2936" spans="1:1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</row>
    <row r="2937" spans="1:1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</row>
    <row r="2938" spans="1:1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</row>
    <row r="2939" spans="1:1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</row>
    <row r="2940" spans="1:1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</row>
    <row r="2941" spans="1:1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</row>
    <row r="2942" spans="1:1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</row>
    <row r="2943" spans="1:1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</row>
    <row r="2944" spans="1:1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</row>
    <row r="2945" spans="1:1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</row>
    <row r="2946" spans="1:1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</row>
    <row r="2947" spans="1:1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</row>
    <row r="2948" spans="1:1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</row>
    <row r="2949" spans="1:1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</row>
    <row r="2950" spans="1:1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</row>
    <row r="2951" spans="1:1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</row>
    <row r="2952" spans="1:1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</row>
    <row r="2953" spans="1:1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</row>
    <row r="2954" spans="1:1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</row>
    <row r="2955" spans="1:1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</row>
    <row r="2956" spans="1:1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</row>
    <row r="2957" spans="1:1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</row>
    <row r="2958" spans="1:1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</row>
    <row r="2959" spans="1:1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</row>
    <row r="2960" spans="1:1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</row>
    <row r="2961" spans="1:1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</row>
    <row r="2962" spans="1:1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</row>
    <row r="2963" spans="1:1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</row>
    <row r="2964" spans="1:1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</row>
    <row r="2965" spans="1:1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</row>
    <row r="2966" spans="1:1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</row>
    <row r="2967" spans="1:1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</row>
    <row r="2968" spans="1:1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</row>
    <row r="2969" spans="1:1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</row>
    <row r="2970" spans="1:1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</row>
    <row r="2971" spans="1:1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</row>
    <row r="2972" spans="1:1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</row>
    <row r="2973" spans="1:1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</row>
    <row r="2974" spans="1:1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</row>
    <row r="2975" spans="1:1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</row>
    <row r="2976" spans="1:1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</row>
    <row r="2977" spans="1:1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</row>
    <row r="2978" spans="1:1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</row>
    <row r="2979" spans="1:1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</row>
    <row r="2980" spans="1:1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</row>
    <row r="2981" spans="1:1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</row>
    <row r="2982" spans="1:1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</row>
    <row r="2983" spans="1:1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</row>
    <row r="2984" spans="1:1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</row>
    <row r="2985" spans="1:1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</row>
    <row r="2986" spans="1:1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</row>
    <row r="2987" spans="1:1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</row>
    <row r="2988" spans="1:1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</row>
    <row r="2989" spans="1:1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</row>
    <row r="2990" spans="1:1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</row>
    <row r="2991" spans="1:1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</row>
    <row r="2992" spans="1:1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</row>
    <row r="2993" spans="1:1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</row>
    <row r="2994" spans="1:1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</row>
    <row r="2995" spans="1:1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</row>
    <row r="2996" spans="1:1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</row>
    <row r="2997" spans="1:1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</row>
    <row r="2998" spans="1:1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</row>
    <row r="2999" spans="1:1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</row>
    <row r="3000" spans="1:1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</row>
    <row r="3001" spans="1:1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</row>
    <row r="3002" spans="1:1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</row>
    <row r="3003" spans="1:1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9" t="s">
        <v>312</v>
      </c>
      <c r="D8" s="107"/>
      <c r="E8" s="107"/>
      <c r="F8" s="107"/>
      <c r="G8" s="107"/>
      <c r="H8" s="107"/>
      <c r="I8" s="107"/>
    </row>
    <row r="9" spans="3:9" ht="18" customHeight="1" x14ac:dyDescent="0.25">
      <c r="C9" s="107"/>
      <c r="D9" s="107"/>
      <c r="E9" s="107"/>
      <c r="F9" s="107"/>
      <c r="G9" s="107"/>
      <c r="H9" s="107"/>
      <c r="I9" s="107"/>
    </row>
    <row r="10" spans="3:9" ht="18" customHeight="1" x14ac:dyDescent="0.25">
      <c r="C10" s="135" t="s">
        <v>313</v>
      </c>
      <c r="D10" s="107"/>
      <c r="E10" s="107"/>
      <c r="F10" s="107"/>
      <c r="G10" s="107"/>
      <c r="H10" s="107"/>
      <c r="I10" s="107"/>
    </row>
    <row r="11" spans="3:9" ht="18" customHeight="1" x14ac:dyDescent="0.25"/>
    <row r="12" spans="3:9" ht="18" customHeight="1" x14ac:dyDescent="0.25"/>
    <row r="13" spans="3:9" ht="18" customHeight="1" x14ac:dyDescent="0.25">
      <c r="C13" s="130" t="s">
        <v>314</v>
      </c>
      <c r="D13" s="107"/>
      <c r="E13" s="136" t="s">
        <v>289</v>
      </c>
      <c r="F13" s="133"/>
      <c r="G13" s="133"/>
      <c r="H13" s="134"/>
    </row>
    <row r="14" spans="3:9" ht="18" customHeight="1" x14ac:dyDescent="0.25"/>
    <row r="15" spans="3:9" ht="18" customHeight="1" x14ac:dyDescent="0.25">
      <c r="C15" s="130" t="s">
        <v>298</v>
      </c>
      <c r="D15" s="107"/>
      <c r="E15" s="132"/>
      <c r="F15" s="133"/>
      <c r="G15" s="133"/>
      <c r="H15" s="134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1"/>
      <c r="D20" s="107"/>
      <c r="E20" s="107"/>
      <c r="F20" s="107"/>
      <c r="G20" s="107"/>
      <c r="H20" s="107"/>
      <c r="I20" s="107"/>
    </row>
    <row r="21" spans="3:9" ht="18" customHeight="1" x14ac:dyDescent="0.25"/>
    <row r="22" spans="3:9" ht="18" customHeight="1" x14ac:dyDescent="0.25">
      <c r="C22" s="119"/>
      <c r="D22" s="107"/>
      <c r="E22" s="107"/>
      <c r="F22" s="107"/>
      <c r="G22" s="107"/>
      <c r="H22" s="107"/>
      <c r="I22" s="107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RowHeight="15" x14ac:dyDescent="0.25"/>
  <cols>
    <col min="1" max="1" width="9.140625" style="102"/>
    <col min="2" max="2" width="12.7109375" style="102" customWidth="1"/>
    <col min="3" max="3" width="7.7109375" style="102" customWidth="1"/>
    <col min="4" max="4" width="12.7109375" style="102" customWidth="1"/>
    <col min="5" max="35" width="8.7109375" style="102" customWidth="1"/>
    <col min="36" max="36" width="9.140625" style="102"/>
    <col min="37" max="37" width="58.7109375" style="102" customWidth="1"/>
    <col min="38" max="16384" width="9.140625" style="102"/>
  </cols>
  <sheetData>
    <row r="1" spans="2:37" customFormat="1" ht="28.5" customHeight="1" x14ac:dyDescent="0.3">
      <c r="B1" s="91" t="s">
        <v>326</v>
      </c>
    </row>
    <row r="2" spans="2:37" customFormat="1" x14ac:dyDescent="0.25">
      <c r="B2" s="92" t="s">
        <v>327</v>
      </c>
    </row>
    <row r="3" spans="2:37" customFormat="1" hidden="1" x14ac:dyDescent="0.25">
      <c r="E3" t="s">
        <v>361</v>
      </c>
      <c r="F3" t="s">
        <v>125</v>
      </c>
      <c r="G3" t="s">
        <v>137</v>
      </c>
      <c r="H3" t="s">
        <v>363</v>
      </c>
      <c r="I3" t="s">
        <v>134</v>
      </c>
      <c r="J3" t="s">
        <v>138</v>
      </c>
      <c r="K3" t="s">
        <v>364</v>
      </c>
      <c r="L3" t="s">
        <v>126</v>
      </c>
      <c r="M3" t="s">
        <v>127</v>
      </c>
      <c r="N3" t="s">
        <v>124</v>
      </c>
      <c r="O3" t="s">
        <v>366</v>
      </c>
      <c r="P3" t="s">
        <v>139</v>
      </c>
      <c r="Q3" t="s">
        <v>118</v>
      </c>
      <c r="R3" t="s">
        <v>367</v>
      </c>
      <c r="S3" t="s">
        <v>369</v>
      </c>
      <c r="T3" t="s">
        <v>135</v>
      </c>
      <c r="U3" t="s">
        <v>128</v>
      </c>
      <c r="V3" t="s">
        <v>122</v>
      </c>
      <c r="W3" t="s">
        <v>144</v>
      </c>
      <c r="X3" t="s">
        <v>370</v>
      </c>
      <c r="Y3" t="s">
        <v>132</v>
      </c>
      <c r="Z3" t="s">
        <v>133</v>
      </c>
      <c r="AA3" t="s">
        <v>371</v>
      </c>
      <c r="AB3" t="s">
        <v>372</v>
      </c>
      <c r="AC3" t="s">
        <v>129</v>
      </c>
      <c r="AD3" t="s">
        <v>131</v>
      </c>
      <c r="AE3" t="s">
        <v>373</v>
      </c>
      <c r="AF3" t="s">
        <v>375</v>
      </c>
      <c r="AG3" t="s">
        <v>140</v>
      </c>
      <c r="AH3" t="s">
        <v>142</v>
      </c>
      <c r="AI3" t="s">
        <v>143</v>
      </c>
    </row>
    <row r="4" spans="2:37" customFormat="1" x14ac:dyDescent="0.25">
      <c r="B4" s="93" t="s">
        <v>328</v>
      </c>
      <c r="C4" s="93" t="s">
        <v>329</v>
      </c>
      <c r="D4" s="93" t="s">
        <v>330</v>
      </c>
      <c r="E4" s="94" t="s">
        <v>331</v>
      </c>
      <c r="F4" s="94" t="s">
        <v>332</v>
      </c>
      <c r="G4" s="94" t="s">
        <v>333</v>
      </c>
      <c r="H4" s="94" t="s">
        <v>334</v>
      </c>
      <c r="I4" s="94" t="s">
        <v>335</v>
      </c>
      <c r="J4" s="94" t="s">
        <v>336</v>
      </c>
      <c r="K4" s="94" t="s">
        <v>337</v>
      </c>
      <c r="L4" s="94" t="s">
        <v>338</v>
      </c>
      <c r="M4" s="94" t="s">
        <v>339</v>
      </c>
      <c r="N4" s="94" t="s">
        <v>340</v>
      </c>
      <c r="O4" s="94" t="s">
        <v>341</v>
      </c>
      <c r="P4" s="94" t="s">
        <v>342</v>
      </c>
      <c r="Q4" s="94" t="s">
        <v>343</v>
      </c>
      <c r="R4" s="94" t="s">
        <v>344</v>
      </c>
      <c r="S4" s="94" t="s">
        <v>345</v>
      </c>
      <c r="T4" s="94" t="s">
        <v>346</v>
      </c>
      <c r="U4" s="94" t="s">
        <v>347</v>
      </c>
      <c r="V4" s="94" t="s">
        <v>348</v>
      </c>
      <c r="W4" s="94" t="s">
        <v>349</v>
      </c>
      <c r="X4" s="94" t="s">
        <v>350</v>
      </c>
      <c r="Y4" s="94" t="s">
        <v>351</v>
      </c>
      <c r="Z4" s="94" t="s">
        <v>133</v>
      </c>
      <c r="AA4" s="94" t="s">
        <v>352</v>
      </c>
      <c r="AB4" s="94" t="s">
        <v>353</v>
      </c>
      <c r="AC4" s="94" t="s">
        <v>354</v>
      </c>
      <c r="AD4" s="94" t="s">
        <v>355</v>
      </c>
      <c r="AE4" s="94" t="s">
        <v>356</v>
      </c>
      <c r="AF4" s="94" t="s">
        <v>357</v>
      </c>
      <c r="AG4" s="94" t="s">
        <v>358</v>
      </c>
      <c r="AH4" s="94" t="s">
        <v>359</v>
      </c>
      <c r="AI4" s="94" t="s">
        <v>360</v>
      </c>
      <c r="AK4" s="95"/>
    </row>
    <row r="5" spans="2:37" x14ac:dyDescent="0.25">
      <c r="B5" s="104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</row>
    <row r="6" spans="2:37" x14ac:dyDescent="0.25">
      <c r="B6" s="104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</row>
    <row r="7" spans="2:37" x14ac:dyDescent="0.25">
      <c r="B7" s="104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</row>
    <row r="8" spans="2:37" x14ac:dyDescent="0.25"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</row>
    <row r="9" spans="2:37" x14ac:dyDescent="0.25"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</row>
    <row r="10" spans="2:37" x14ac:dyDescent="0.25"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</row>
    <row r="11" spans="2:37" x14ac:dyDescent="0.25"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</row>
    <row r="12" spans="2:37" x14ac:dyDescent="0.25"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</row>
    <row r="13" spans="2:37" x14ac:dyDescent="0.25"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</row>
    <row r="14" spans="2:37" x14ac:dyDescent="0.25"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</row>
    <row r="15" spans="2:37" x14ac:dyDescent="0.25"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</row>
    <row r="16" spans="2:37" x14ac:dyDescent="0.25"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</row>
    <row r="17" spans="2:35" x14ac:dyDescent="0.25"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</row>
    <row r="18" spans="2:35" x14ac:dyDescent="0.25"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</row>
    <row r="19" spans="2:35" x14ac:dyDescent="0.25"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</row>
    <row r="20" spans="2:35" x14ac:dyDescent="0.25"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</row>
    <row r="21" spans="2:35" x14ac:dyDescent="0.25"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</row>
    <row r="22" spans="2:35" x14ac:dyDescent="0.25"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101"/>
    </row>
    <row r="23" spans="2:35" x14ac:dyDescent="0.25">
      <c r="B23" s="103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1"/>
      <c r="AG23" s="101"/>
      <c r="AH23" s="101"/>
      <c r="AI23" s="101"/>
    </row>
    <row r="24" spans="2:35" x14ac:dyDescent="0.25">
      <c r="B24" s="103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</row>
    <row r="25" spans="2:35" x14ac:dyDescent="0.25">
      <c r="B25" s="103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</row>
    <row r="26" spans="2:35" x14ac:dyDescent="0.25">
      <c r="B26" s="103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</row>
    <row r="27" spans="2:35" x14ac:dyDescent="0.25">
      <c r="B27" s="103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1"/>
      <c r="AH27" s="101"/>
      <c r="AI27" s="101"/>
    </row>
    <row r="28" spans="2:35" x14ac:dyDescent="0.25">
      <c r="B28" s="103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</row>
    <row r="29" spans="2:35" x14ac:dyDescent="0.25">
      <c r="B29" s="103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</row>
    <row r="30" spans="2:35" x14ac:dyDescent="0.25">
      <c r="B30" s="103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</row>
    <row r="31" spans="2:35" x14ac:dyDescent="0.25">
      <c r="B31" s="103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</row>
    <row r="32" spans="2:35" x14ac:dyDescent="0.25">
      <c r="B32" s="103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</row>
    <row r="33" spans="2:35" x14ac:dyDescent="0.25">
      <c r="B33" s="103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</row>
    <row r="34" spans="2:35" x14ac:dyDescent="0.25">
      <c r="B34" s="103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</row>
    <row r="35" spans="2:35" x14ac:dyDescent="0.25">
      <c r="B35" s="103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</row>
    <row r="36" spans="2:35" x14ac:dyDescent="0.25">
      <c r="B36" s="103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</row>
    <row r="37" spans="2:35" x14ac:dyDescent="0.25">
      <c r="B37" s="103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</row>
    <row r="38" spans="2:35" x14ac:dyDescent="0.25">
      <c r="B38" s="103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</row>
    <row r="39" spans="2:35" x14ac:dyDescent="0.25">
      <c r="B39" s="103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</row>
    <row r="40" spans="2:35" x14ac:dyDescent="0.25">
      <c r="B40" s="103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</row>
    <row r="41" spans="2:35" x14ac:dyDescent="0.25">
      <c r="B41" s="103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</row>
    <row r="42" spans="2:35" x14ac:dyDescent="0.25">
      <c r="B42" s="103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</row>
    <row r="43" spans="2:35" x14ac:dyDescent="0.25">
      <c r="B43" s="103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  <c r="AI43" s="101"/>
    </row>
    <row r="44" spans="2:35" x14ac:dyDescent="0.25">
      <c r="B44" s="103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</row>
    <row r="45" spans="2:35" x14ac:dyDescent="0.25">
      <c r="B45" s="103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</row>
    <row r="46" spans="2:35" x14ac:dyDescent="0.25">
      <c r="B46" s="103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</row>
    <row r="47" spans="2:35" x14ac:dyDescent="0.25">
      <c r="B47" s="103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  <c r="AA47" s="101"/>
      <c r="AB47" s="101"/>
      <c r="AC47" s="101"/>
      <c r="AD47" s="101"/>
      <c r="AE47" s="101"/>
      <c r="AF47" s="101"/>
      <c r="AG47" s="101"/>
      <c r="AH47" s="101"/>
      <c r="AI47" s="101"/>
    </row>
    <row r="48" spans="2:35" x14ac:dyDescent="0.25">
      <c r="B48" s="103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  <c r="AF48" s="101"/>
      <c r="AG48" s="101"/>
      <c r="AH48" s="101"/>
      <c r="AI48" s="101"/>
    </row>
    <row r="49" spans="2:35" x14ac:dyDescent="0.25">
      <c r="B49" s="103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  <c r="AF49" s="101"/>
      <c r="AG49" s="101"/>
      <c r="AH49" s="101"/>
      <c r="AI49" s="101"/>
    </row>
    <row r="50" spans="2:35" x14ac:dyDescent="0.25">
      <c r="B50" s="103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  <c r="AC50" s="101"/>
      <c r="AD50" s="101"/>
      <c r="AE50" s="101"/>
      <c r="AF50" s="101"/>
      <c r="AG50" s="101"/>
      <c r="AH50" s="101"/>
      <c r="AI50" s="101"/>
    </row>
    <row r="51" spans="2:35" x14ac:dyDescent="0.25">
      <c r="B51" s="103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  <c r="AA51" s="101"/>
      <c r="AB51" s="101"/>
      <c r="AC51" s="101"/>
      <c r="AD51" s="101"/>
      <c r="AE51" s="101"/>
      <c r="AF51" s="101"/>
      <c r="AG51" s="101"/>
      <c r="AH51" s="101"/>
      <c r="AI51" s="101"/>
    </row>
    <row r="52" spans="2:35" x14ac:dyDescent="0.25">
      <c r="B52" s="103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</row>
    <row r="53" spans="2:35" x14ac:dyDescent="0.25">
      <c r="B53" s="103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</row>
    <row r="54" spans="2:35" x14ac:dyDescent="0.25">
      <c r="B54" s="103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</row>
    <row r="55" spans="2:35" x14ac:dyDescent="0.25">
      <c r="B55" s="103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</row>
    <row r="56" spans="2:35" x14ac:dyDescent="0.25">
      <c r="B56" s="103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</row>
    <row r="57" spans="2:35" x14ac:dyDescent="0.25">
      <c r="B57" s="103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</row>
    <row r="58" spans="2:35" x14ac:dyDescent="0.25">
      <c r="B58" s="103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  <c r="AF58" s="101"/>
      <c r="AG58" s="101"/>
      <c r="AH58" s="101"/>
      <c r="AI58" s="101"/>
    </row>
    <row r="59" spans="2:35" x14ac:dyDescent="0.25">
      <c r="B59" s="103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</row>
    <row r="60" spans="2:35" x14ac:dyDescent="0.25">
      <c r="B60" s="103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</row>
    <row r="61" spans="2:35" x14ac:dyDescent="0.25">
      <c r="B61" s="103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</row>
    <row r="62" spans="2:35" x14ac:dyDescent="0.25">
      <c r="B62" s="103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</row>
    <row r="63" spans="2:35" x14ac:dyDescent="0.25">
      <c r="B63" s="103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</row>
    <row r="64" spans="2:35" x14ac:dyDescent="0.25">
      <c r="B64" s="103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</row>
    <row r="65" spans="2:35" x14ac:dyDescent="0.25">
      <c r="B65" s="103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  <c r="AI65" s="101"/>
    </row>
    <row r="66" spans="2:35" x14ac:dyDescent="0.25">
      <c r="B66" s="103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</row>
    <row r="67" spans="2:35" x14ac:dyDescent="0.25">
      <c r="B67" s="103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  <c r="AF67" s="101"/>
      <c r="AG67" s="101"/>
      <c r="AH67" s="101"/>
      <c r="AI67" s="101"/>
    </row>
    <row r="68" spans="2:35" x14ac:dyDescent="0.25">
      <c r="B68" s="103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</row>
    <row r="69" spans="2:35" x14ac:dyDescent="0.25">
      <c r="B69" s="103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  <c r="AF69" s="101"/>
      <c r="AG69" s="101"/>
      <c r="AH69" s="101"/>
      <c r="AI69" s="101"/>
    </row>
    <row r="70" spans="2:35" x14ac:dyDescent="0.25">
      <c r="B70" s="103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</row>
    <row r="71" spans="2:35" x14ac:dyDescent="0.25">
      <c r="B71" s="103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</row>
    <row r="72" spans="2:35" x14ac:dyDescent="0.25">
      <c r="B72" s="103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01"/>
      <c r="AB72" s="101"/>
      <c r="AC72" s="101"/>
      <c r="AD72" s="101"/>
      <c r="AE72" s="101"/>
      <c r="AF72" s="101"/>
      <c r="AG72" s="101"/>
      <c r="AH72" s="101"/>
      <c r="AI72" s="101"/>
    </row>
    <row r="73" spans="2:35" x14ac:dyDescent="0.25">
      <c r="B73" s="103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</row>
    <row r="74" spans="2:35" x14ac:dyDescent="0.25">
      <c r="B74" s="103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</row>
    <row r="75" spans="2:35" x14ac:dyDescent="0.25">
      <c r="B75" s="103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</row>
    <row r="76" spans="2:35" x14ac:dyDescent="0.25">
      <c r="B76" s="103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</row>
    <row r="77" spans="2:35" x14ac:dyDescent="0.25">
      <c r="B77" s="103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</row>
    <row r="78" spans="2:35" x14ac:dyDescent="0.25">
      <c r="B78" s="103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</row>
    <row r="79" spans="2:35" x14ac:dyDescent="0.25">
      <c r="B79" s="103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</row>
    <row r="80" spans="2:35" x14ac:dyDescent="0.25">
      <c r="B80" s="103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</row>
    <row r="81" spans="2:35" x14ac:dyDescent="0.25">
      <c r="B81" s="103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</row>
    <row r="82" spans="2:35" x14ac:dyDescent="0.25">
      <c r="B82" s="103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</row>
    <row r="83" spans="2:35" x14ac:dyDescent="0.25">
      <c r="B83" s="103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</row>
    <row r="84" spans="2:35" x14ac:dyDescent="0.25">
      <c r="B84" s="103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  <c r="AF84" s="101"/>
      <c r="AG84" s="101"/>
      <c r="AH84" s="101"/>
      <c r="AI84" s="101"/>
    </row>
    <row r="85" spans="2:35" x14ac:dyDescent="0.25">
      <c r="B85" s="103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  <c r="AA85" s="101"/>
      <c r="AB85" s="101"/>
      <c r="AC85" s="101"/>
      <c r="AD85" s="101"/>
      <c r="AE85" s="101"/>
      <c r="AF85" s="101"/>
      <c r="AG85" s="101"/>
      <c r="AH85" s="101"/>
      <c r="AI85" s="101"/>
    </row>
    <row r="86" spans="2:35" x14ac:dyDescent="0.25">
      <c r="B86" s="103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</row>
    <row r="87" spans="2:35" x14ac:dyDescent="0.25">
      <c r="B87" s="103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01"/>
      <c r="AB87" s="101"/>
      <c r="AC87" s="101"/>
      <c r="AD87" s="101"/>
      <c r="AE87" s="101"/>
      <c r="AF87" s="101"/>
      <c r="AG87" s="101"/>
      <c r="AH87" s="101"/>
      <c r="AI87" s="101"/>
    </row>
    <row r="88" spans="2:35" x14ac:dyDescent="0.25">
      <c r="B88" s="103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</row>
    <row r="89" spans="2:35" x14ac:dyDescent="0.25">
      <c r="B89" s="103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  <c r="AF89" s="101"/>
      <c r="AG89" s="101"/>
      <c r="AH89" s="101"/>
      <c r="AI89" s="101"/>
    </row>
    <row r="90" spans="2:35" x14ac:dyDescent="0.25">
      <c r="B90" s="103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</row>
    <row r="91" spans="2:35" x14ac:dyDescent="0.25">
      <c r="B91" s="103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</row>
    <row r="92" spans="2:35" x14ac:dyDescent="0.25">
      <c r="B92" s="103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  <c r="AA92" s="101"/>
      <c r="AB92" s="101"/>
      <c r="AC92" s="101"/>
      <c r="AD92" s="101"/>
      <c r="AE92" s="101"/>
      <c r="AF92" s="101"/>
      <c r="AG92" s="101"/>
      <c r="AH92" s="101"/>
      <c r="AI92" s="101"/>
    </row>
    <row r="93" spans="2:35" x14ac:dyDescent="0.25">
      <c r="B93" s="103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  <c r="AA93" s="101"/>
      <c r="AB93" s="101"/>
      <c r="AC93" s="101"/>
      <c r="AD93" s="101"/>
      <c r="AE93" s="101"/>
      <c r="AF93" s="101"/>
      <c r="AG93" s="101"/>
      <c r="AH93" s="101"/>
      <c r="AI93" s="101"/>
    </row>
    <row r="94" spans="2:35" x14ac:dyDescent="0.25">
      <c r="B94" s="103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</row>
    <row r="95" spans="2:35" x14ac:dyDescent="0.25">
      <c r="B95" s="103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</row>
    <row r="96" spans="2:35" x14ac:dyDescent="0.25">
      <c r="B96" s="103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</row>
    <row r="97" spans="2:35" x14ac:dyDescent="0.25">
      <c r="B97" s="103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</row>
    <row r="98" spans="2:35" x14ac:dyDescent="0.25">
      <c r="B98" s="103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  <c r="AA98" s="101"/>
      <c r="AB98" s="101"/>
      <c r="AC98" s="101"/>
      <c r="AD98" s="101"/>
      <c r="AE98" s="101"/>
      <c r="AF98" s="101"/>
      <c r="AG98" s="101"/>
      <c r="AH98" s="101"/>
      <c r="AI98" s="101"/>
    </row>
    <row r="99" spans="2:35" x14ac:dyDescent="0.25">
      <c r="B99" s="103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01"/>
      <c r="AB99" s="101"/>
      <c r="AC99" s="101"/>
      <c r="AD99" s="101"/>
      <c r="AE99" s="101"/>
      <c r="AF99" s="101"/>
      <c r="AG99" s="101"/>
      <c r="AH99" s="101"/>
      <c r="AI99" s="101"/>
    </row>
    <row r="100" spans="2:35" x14ac:dyDescent="0.25">
      <c r="B100" s="103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</row>
    <row r="101" spans="2:35" x14ac:dyDescent="0.25">
      <c r="B101" s="103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  <c r="AA101" s="101"/>
      <c r="AB101" s="101"/>
      <c r="AC101" s="101"/>
      <c r="AD101" s="101"/>
      <c r="AE101" s="101"/>
      <c r="AF101" s="101"/>
      <c r="AG101" s="101"/>
      <c r="AH101" s="101"/>
      <c r="AI101" s="101"/>
    </row>
    <row r="102" spans="2:35" x14ac:dyDescent="0.25">
      <c r="B102" s="103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  <c r="AA102" s="101"/>
      <c r="AB102" s="101"/>
      <c r="AC102" s="101"/>
      <c r="AD102" s="101"/>
      <c r="AE102" s="101"/>
      <c r="AF102" s="101"/>
      <c r="AG102" s="101"/>
      <c r="AH102" s="101"/>
      <c r="AI102" s="101"/>
    </row>
    <row r="103" spans="2:35" x14ac:dyDescent="0.25">
      <c r="B103" s="103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  <c r="AA103" s="101"/>
      <c r="AB103" s="101"/>
      <c r="AC103" s="101"/>
      <c r="AD103" s="101"/>
      <c r="AE103" s="101"/>
      <c r="AF103" s="101"/>
      <c r="AG103" s="101"/>
      <c r="AH103" s="101"/>
      <c r="AI103" s="101"/>
    </row>
    <row r="104" spans="2:35" x14ac:dyDescent="0.25">
      <c r="B104" s="103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  <c r="AF104" s="101"/>
      <c r="AG104" s="101"/>
      <c r="AH104" s="101"/>
      <c r="AI104" s="101"/>
    </row>
    <row r="105" spans="2:35" x14ac:dyDescent="0.25">
      <c r="B105" s="103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</row>
    <row r="106" spans="2:35" x14ac:dyDescent="0.25">
      <c r="B106" s="103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  <c r="AA106" s="101"/>
      <c r="AB106" s="101"/>
      <c r="AC106" s="101"/>
      <c r="AD106" s="101"/>
      <c r="AE106" s="101"/>
      <c r="AF106" s="101"/>
      <c r="AG106" s="101"/>
      <c r="AH106" s="101"/>
      <c r="AI106" s="101"/>
    </row>
    <row r="107" spans="2:35" x14ac:dyDescent="0.25">
      <c r="B107" s="103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  <c r="AA107" s="101"/>
      <c r="AB107" s="101"/>
      <c r="AC107" s="101"/>
      <c r="AD107" s="101"/>
      <c r="AE107" s="101"/>
      <c r="AF107" s="101"/>
      <c r="AG107" s="101"/>
      <c r="AH107" s="101"/>
      <c r="AI107" s="101"/>
    </row>
    <row r="108" spans="2:35" x14ac:dyDescent="0.25">
      <c r="B108" s="103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A108" s="101"/>
      <c r="AB108" s="101"/>
      <c r="AC108" s="101"/>
      <c r="AD108" s="101"/>
      <c r="AE108" s="101"/>
      <c r="AF108" s="101"/>
      <c r="AG108" s="101"/>
      <c r="AH108" s="101"/>
      <c r="AI108" s="101"/>
    </row>
    <row r="109" spans="2:35" x14ac:dyDescent="0.25">
      <c r="B109" s="103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  <c r="AG109" s="101"/>
      <c r="AH109" s="101"/>
      <c r="AI109" s="101"/>
    </row>
    <row r="110" spans="2:35" x14ac:dyDescent="0.25">
      <c r="B110" s="103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</row>
    <row r="111" spans="2:35" x14ac:dyDescent="0.25">
      <c r="B111" s="103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  <c r="AG111" s="101"/>
      <c r="AH111" s="101"/>
      <c r="AI111" s="101"/>
    </row>
    <row r="112" spans="2:35" x14ac:dyDescent="0.25">
      <c r="B112" s="103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  <c r="AG112" s="101"/>
      <c r="AH112" s="101"/>
      <c r="AI112" s="101"/>
    </row>
    <row r="113" spans="2:35" x14ac:dyDescent="0.25">
      <c r="B113" s="103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  <c r="AA113" s="101"/>
      <c r="AB113" s="101"/>
      <c r="AC113" s="101"/>
      <c r="AD113" s="101"/>
      <c r="AE113" s="101"/>
      <c r="AF113" s="101"/>
      <c r="AG113" s="101"/>
      <c r="AH113" s="101"/>
      <c r="AI113" s="101"/>
    </row>
    <row r="114" spans="2:35" x14ac:dyDescent="0.25">
      <c r="B114" s="103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</row>
    <row r="115" spans="2:35" x14ac:dyDescent="0.25">
      <c r="B115" s="103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</row>
    <row r="116" spans="2:35" x14ac:dyDescent="0.25">
      <c r="B116" s="103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</row>
    <row r="117" spans="2:35" x14ac:dyDescent="0.25">
      <c r="B117" s="103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</row>
    <row r="118" spans="2:35" x14ac:dyDescent="0.25">
      <c r="B118" s="103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</row>
    <row r="119" spans="2:35" x14ac:dyDescent="0.25">
      <c r="B119" s="103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</row>
    <row r="120" spans="2:35" x14ac:dyDescent="0.25">
      <c r="B120" s="103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</row>
    <row r="121" spans="2:35" x14ac:dyDescent="0.25">
      <c r="B121" s="103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</row>
    <row r="122" spans="2:35" x14ac:dyDescent="0.25">
      <c r="B122" s="103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</row>
    <row r="123" spans="2:35" x14ac:dyDescent="0.25">
      <c r="B123" s="103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  <c r="AB123" s="101"/>
      <c r="AC123" s="101"/>
      <c r="AD123" s="101"/>
      <c r="AE123" s="101"/>
      <c r="AF123" s="101"/>
      <c r="AG123" s="101"/>
      <c r="AH123" s="101"/>
      <c r="AI123" s="101"/>
    </row>
    <row r="124" spans="2:35" x14ac:dyDescent="0.25">
      <c r="B124" s="103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  <c r="AB124" s="101"/>
      <c r="AC124" s="101"/>
      <c r="AD124" s="101"/>
      <c r="AE124" s="101"/>
      <c r="AF124" s="101"/>
      <c r="AG124" s="101"/>
      <c r="AH124" s="101"/>
      <c r="AI124" s="101"/>
    </row>
    <row r="125" spans="2:35" x14ac:dyDescent="0.25">
      <c r="B125" s="103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  <c r="AA125" s="101"/>
      <c r="AB125" s="101"/>
      <c r="AC125" s="101"/>
      <c r="AD125" s="101"/>
      <c r="AE125" s="101"/>
      <c r="AF125" s="101"/>
      <c r="AG125" s="101"/>
      <c r="AH125" s="101"/>
      <c r="AI125" s="101"/>
    </row>
    <row r="126" spans="2:35" x14ac:dyDescent="0.25">
      <c r="B126" s="103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  <c r="AB126" s="101"/>
      <c r="AC126" s="101"/>
      <c r="AD126" s="101"/>
      <c r="AE126" s="101"/>
      <c r="AF126" s="101"/>
      <c r="AG126" s="101"/>
      <c r="AH126" s="101"/>
      <c r="AI126" s="101"/>
    </row>
    <row r="127" spans="2:35" x14ac:dyDescent="0.25">
      <c r="B127" s="103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  <c r="AB127" s="101"/>
      <c r="AC127" s="101"/>
      <c r="AD127" s="101"/>
      <c r="AE127" s="101"/>
      <c r="AF127" s="101"/>
      <c r="AG127" s="101"/>
      <c r="AH127" s="101"/>
      <c r="AI127" s="101"/>
    </row>
    <row r="128" spans="2:35" x14ac:dyDescent="0.25">
      <c r="B128" s="103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  <c r="AB128" s="101"/>
      <c r="AC128" s="101"/>
      <c r="AD128" s="101"/>
      <c r="AE128" s="101"/>
      <c r="AF128" s="101"/>
      <c r="AG128" s="101"/>
      <c r="AH128" s="101"/>
      <c r="AI128" s="101"/>
    </row>
    <row r="129" spans="2:35" x14ac:dyDescent="0.25">
      <c r="B129" s="103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  <c r="AB129" s="101"/>
      <c r="AC129" s="101"/>
      <c r="AD129" s="101"/>
      <c r="AE129" s="101"/>
      <c r="AF129" s="101"/>
      <c r="AG129" s="101"/>
      <c r="AH129" s="101"/>
      <c r="AI129" s="101"/>
    </row>
    <row r="130" spans="2:35" x14ac:dyDescent="0.25">
      <c r="B130" s="103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  <c r="AB130" s="101"/>
      <c r="AC130" s="101"/>
      <c r="AD130" s="101"/>
      <c r="AE130" s="101"/>
      <c r="AF130" s="101"/>
      <c r="AG130" s="101"/>
      <c r="AH130" s="101"/>
      <c r="AI130" s="101"/>
    </row>
    <row r="131" spans="2:35" x14ac:dyDescent="0.25">
      <c r="B131" s="103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  <c r="AF131" s="101"/>
      <c r="AG131" s="101"/>
      <c r="AH131" s="101"/>
      <c r="AI131" s="101"/>
    </row>
    <row r="132" spans="2:35" x14ac:dyDescent="0.25">
      <c r="B132" s="103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  <c r="AB132" s="101"/>
      <c r="AC132" s="101"/>
      <c r="AD132" s="101"/>
      <c r="AE132" s="101"/>
      <c r="AF132" s="101"/>
      <c r="AG132" s="101"/>
      <c r="AH132" s="101"/>
      <c r="AI132" s="101"/>
    </row>
    <row r="133" spans="2:35" x14ac:dyDescent="0.25">
      <c r="B133" s="103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  <c r="AB133" s="101"/>
      <c r="AC133" s="101"/>
      <c r="AD133" s="101"/>
      <c r="AE133" s="101"/>
      <c r="AF133" s="101"/>
      <c r="AG133" s="101"/>
      <c r="AH133" s="101"/>
      <c r="AI133" s="101"/>
    </row>
    <row r="134" spans="2:35" x14ac:dyDescent="0.25">
      <c r="B134" s="103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  <c r="AB134" s="101"/>
      <c r="AC134" s="101"/>
      <c r="AD134" s="101"/>
      <c r="AE134" s="101"/>
      <c r="AF134" s="101"/>
      <c r="AG134" s="101"/>
      <c r="AH134" s="101"/>
      <c r="AI134" s="101"/>
    </row>
    <row r="135" spans="2:35" x14ac:dyDescent="0.25">
      <c r="B135" s="103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  <c r="AB135" s="101"/>
      <c r="AC135" s="101"/>
      <c r="AD135" s="101"/>
      <c r="AE135" s="101"/>
      <c r="AF135" s="101"/>
      <c r="AG135" s="101"/>
      <c r="AH135" s="101"/>
      <c r="AI135" s="101"/>
    </row>
    <row r="136" spans="2:35" x14ac:dyDescent="0.25">
      <c r="B136" s="103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  <c r="AB136" s="101"/>
      <c r="AC136" s="101"/>
      <c r="AD136" s="101"/>
      <c r="AE136" s="101"/>
      <c r="AF136" s="101"/>
      <c r="AG136" s="101"/>
      <c r="AH136" s="101"/>
      <c r="AI136" s="101"/>
    </row>
    <row r="137" spans="2:35" x14ac:dyDescent="0.25">
      <c r="B137" s="103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  <c r="AF137" s="101"/>
      <c r="AG137" s="101"/>
      <c r="AH137" s="101"/>
      <c r="AI137" s="101"/>
    </row>
    <row r="138" spans="2:35" x14ac:dyDescent="0.25">
      <c r="B138" s="103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  <c r="AB138" s="101"/>
      <c r="AC138" s="101"/>
      <c r="AD138" s="101"/>
      <c r="AE138" s="101"/>
      <c r="AF138" s="101"/>
      <c r="AG138" s="101"/>
      <c r="AH138" s="101"/>
      <c r="AI138" s="101"/>
    </row>
    <row r="139" spans="2:35" x14ac:dyDescent="0.25">
      <c r="B139" s="103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</row>
    <row r="140" spans="2:35" x14ac:dyDescent="0.25">
      <c r="B140" s="103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  <c r="AA140" s="101"/>
      <c r="AB140" s="101"/>
      <c r="AC140" s="101"/>
      <c r="AD140" s="101"/>
      <c r="AE140" s="101"/>
      <c r="AF140" s="101"/>
      <c r="AG140" s="101"/>
      <c r="AH140" s="101"/>
      <c r="AI140" s="101"/>
    </row>
    <row r="141" spans="2:35" x14ac:dyDescent="0.25">
      <c r="B141" s="103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  <c r="AA141" s="101"/>
      <c r="AB141" s="101"/>
      <c r="AC141" s="101"/>
      <c r="AD141" s="101"/>
      <c r="AE141" s="101"/>
      <c r="AF141" s="101"/>
      <c r="AG141" s="101"/>
      <c r="AH141" s="101"/>
      <c r="AI141" s="101"/>
    </row>
    <row r="142" spans="2:35" x14ac:dyDescent="0.25">
      <c r="B142" s="103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</row>
    <row r="143" spans="2:35" x14ac:dyDescent="0.25">
      <c r="B143" s="103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</row>
    <row r="144" spans="2:35" x14ac:dyDescent="0.25">
      <c r="B144" s="103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</row>
    <row r="145" spans="2:35" x14ac:dyDescent="0.25">
      <c r="B145" s="103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  <c r="AA145" s="101"/>
      <c r="AB145" s="101"/>
      <c r="AC145" s="101"/>
      <c r="AD145" s="101"/>
      <c r="AE145" s="101"/>
      <c r="AF145" s="101"/>
      <c r="AG145" s="101"/>
      <c r="AH145" s="101"/>
      <c r="AI145" s="101"/>
    </row>
    <row r="146" spans="2:35" x14ac:dyDescent="0.25">
      <c r="B146" s="103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  <c r="AB146" s="101"/>
      <c r="AC146" s="101"/>
      <c r="AD146" s="101"/>
      <c r="AE146" s="101"/>
      <c r="AF146" s="101"/>
      <c r="AG146" s="101"/>
      <c r="AH146" s="101"/>
      <c r="AI146" s="101"/>
    </row>
    <row r="147" spans="2:35" x14ac:dyDescent="0.25">
      <c r="B147" s="103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  <c r="AB147" s="101"/>
      <c r="AC147" s="101"/>
      <c r="AD147" s="101"/>
      <c r="AE147" s="101"/>
      <c r="AF147" s="101"/>
      <c r="AG147" s="101"/>
      <c r="AH147" s="101"/>
      <c r="AI147" s="101"/>
    </row>
    <row r="148" spans="2:35" x14ac:dyDescent="0.25">
      <c r="B148" s="103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</row>
    <row r="149" spans="2:35" x14ac:dyDescent="0.25">
      <c r="B149" s="103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  <c r="AB149" s="101"/>
      <c r="AC149" s="101"/>
      <c r="AD149" s="101"/>
      <c r="AE149" s="101"/>
      <c r="AF149" s="101"/>
      <c r="AG149" s="101"/>
      <c r="AH149" s="101"/>
      <c r="AI149" s="101"/>
    </row>
    <row r="150" spans="2:35" x14ac:dyDescent="0.25">
      <c r="B150" s="103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  <c r="AB150" s="101"/>
      <c r="AC150" s="101"/>
      <c r="AD150" s="101"/>
      <c r="AE150" s="101"/>
      <c r="AF150" s="101"/>
      <c r="AG150" s="101"/>
      <c r="AH150" s="101"/>
      <c r="AI150" s="101"/>
    </row>
    <row r="151" spans="2:35" x14ac:dyDescent="0.25">
      <c r="B151" s="103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  <c r="AB151" s="101"/>
      <c r="AC151" s="101"/>
      <c r="AD151" s="101"/>
      <c r="AE151" s="101"/>
      <c r="AF151" s="101"/>
      <c r="AG151" s="101"/>
      <c r="AH151" s="101"/>
      <c r="AI151" s="101"/>
    </row>
    <row r="152" spans="2:35" x14ac:dyDescent="0.25">
      <c r="B152" s="103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  <c r="AA152" s="101"/>
      <c r="AB152" s="101"/>
      <c r="AC152" s="101"/>
      <c r="AD152" s="101"/>
      <c r="AE152" s="101"/>
      <c r="AF152" s="101"/>
      <c r="AG152" s="101"/>
      <c r="AH152" s="101"/>
      <c r="AI152" s="101"/>
    </row>
    <row r="153" spans="2:35" x14ac:dyDescent="0.25">
      <c r="B153" s="103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  <c r="AB153" s="101"/>
      <c r="AC153" s="101"/>
      <c r="AD153" s="101"/>
      <c r="AE153" s="101"/>
      <c r="AF153" s="101"/>
      <c r="AG153" s="101"/>
      <c r="AH153" s="101"/>
      <c r="AI153" s="101"/>
    </row>
    <row r="154" spans="2:35" x14ac:dyDescent="0.25">
      <c r="B154" s="103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  <c r="AB154" s="101"/>
      <c r="AC154" s="101"/>
      <c r="AD154" s="101"/>
      <c r="AE154" s="101"/>
      <c r="AF154" s="101"/>
      <c r="AG154" s="101"/>
      <c r="AH154" s="101"/>
      <c r="AI154" s="101"/>
    </row>
    <row r="155" spans="2:35" x14ac:dyDescent="0.25">
      <c r="B155" s="103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  <c r="AA155" s="101"/>
      <c r="AB155" s="101"/>
      <c r="AC155" s="101"/>
      <c r="AD155" s="101"/>
      <c r="AE155" s="101"/>
      <c r="AF155" s="101"/>
      <c r="AG155" s="101"/>
      <c r="AH155" s="101"/>
      <c r="AI155" s="101"/>
    </row>
    <row r="156" spans="2:35" x14ac:dyDescent="0.25">
      <c r="B156" s="103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</row>
    <row r="157" spans="2:35" x14ac:dyDescent="0.25">
      <c r="B157" s="103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  <c r="AA157" s="101"/>
      <c r="AB157" s="101"/>
      <c r="AC157" s="101"/>
      <c r="AD157" s="101"/>
      <c r="AE157" s="101"/>
      <c r="AF157" s="101"/>
      <c r="AG157" s="101"/>
      <c r="AH157" s="101"/>
      <c r="AI157" s="101"/>
    </row>
    <row r="158" spans="2:35" x14ac:dyDescent="0.25">
      <c r="B158" s="103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  <c r="AA158" s="101"/>
      <c r="AB158" s="101"/>
      <c r="AC158" s="101"/>
      <c r="AD158" s="101"/>
      <c r="AE158" s="101"/>
      <c r="AF158" s="101"/>
      <c r="AG158" s="101"/>
      <c r="AH158" s="101"/>
      <c r="AI158" s="101"/>
    </row>
    <row r="159" spans="2:35" x14ac:dyDescent="0.25">
      <c r="B159" s="103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  <c r="AA159" s="101"/>
      <c r="AB159" s="101"/>
      <c r="AC159" s="101"/>
      <c r="AD159" s="101"/>
      <c r="AE159" s="101"/>
      <c r="AF159" s="101"/>
      <c r="AG159" s="101"/>
      <c r="AH159" s="101"/>
      <c r="AI159" s="101"/>
    </row>
    <row r="160" spans="2:35" x14ac:dyDescent="0.25">
      <c r="B160" s="103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  <c r="AA160" s="101"/>
      <c r="AB160" s="101"/>
      <c r="AC160" s="101"/>
      <c r="AD160" s="101"/>
      <c r="AE160" s="101"/>
      <c r="AF160" s="101"/>
      <c r="AG160" s="101"/>
      <c r="AH160" s="101"/>
      <c r="AI160" s="101"/>
    </row>
    <row r="161" spans="2:35" x14ac:dyDescent="0.25">
      <c r="B161" s="103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  <c r="AA161" s="101"/>
      <c r="AB161" s="101"/>
      <c r="AC161" s="101"/>
      <c r="AD161" s="101"/>
      <c r="AE161" s="101"/>
      <c r="AF161" s="101"/>
      <c r="AG161" s="101"/>
      <c r="AH161" s="101"/>
      <c r="AI161" s="101"/>
    </row>
    <row r="162" spans="2:35" x14ac:dyDescent="0.25">
      <c r="B162" s="103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  <c r="AA162" s="101"/>
      <c r="AB162" s="101"/>
      <c r="AC162" s="101"/>
      <c r="AD162" s="101"/>
      <c r="AE162" s="101"/>
      <c r="AF162" s="101"/>
      <c r="AG162" s="101"/>
      <c r="AH162" s="101"/>
      <c r="AI162" s="101"/>
    </row>
    <row r="163" spans="2:35" x14ac:dyDescent="0.25">
      <c r="B163" s="103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  <c r="AB163" s="101"/>
      <c r="AC163" s="101"/>
      <c r="AD163" s="101"/>
      <c r="AE163" s="101"/>
      <c r="AF163" s="101"/>
      <c r="AG163" s="101"/>
      <c r="AH163" s="101"/>
      <c r="AI163" s="101"/>
    </row>
    <row r="164" spans="2:35" x14ac:dyDescent="0.25">
      <c r="B164" s="103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  <c r="AB164" s="101"/>
      <c r="AC164" s="101"/>
      <c r="AD164" s="101"/>
      <c r="AE164" s="101"/>
      <c r="AF164" s="101"/>
      <c r="AG164" s="101"/>
      <c r="AH164" s="101"/>
      <c r="AI164" s="101"/>
    </row>
    <row r="165" spans="2:35" x14ac:dyDescent="0.25">
      <c r="B165" s="103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  <c r="AA165" s="101"/>
      <c r="AB165" s="101"/>
      <c r="AC165" s="101"/>
      <c r="AD165" s="101"/>
      <c r="AE165" s="101"/>
      <c r="AF165" s="101"/>
      <c r="AG165" s="101"/>
      <c r="AH165" s="101"/>
      <c r="AI165" s="101"/>
    </row>
    <row r="166" spans="2:35" x14ac:dyDescent="0.25">
      <c r="B166" s="103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101"/>
      <c r="AC166" s="101"/>
      <c r="AD166" s="101"/>
      <c r="AE166" s="101"/>
      <c r="AF166" s="101"/>
      <c r="AG166" s="101"/>
      <c r="AH166" s="101"/>
      <c r="AI166" s="101"/>
    </row>
    <row r="167" spans="2:35" x14ac:dyDescent="0.25">
      <c r="B167" s="103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  <c r="AA167" s="101"/>
      <c r="AB167" s="101"/>
      <c r="AC167" s="101"/>
      <c r="AD167" s="101"/>
      <c r="AE167" s="101"/>
      <c r="AF167" s="101"/>
      <c r="AG167" s="101"/>
      <c r="AH167" s="101"/>
      <c r="AI167" s="101"/>
    </row>
    <row r="168" spans="2:35" x14ac:dyDescent="0.25">
      <c r="B168" s="103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  <c r="AA168" s="101"/>
      <c r="AB168" s="101"/>
      <c r="AC168" s="101"/>
      <c r="AD168" s="101"/>
      <c r="AE168" s="101"/>
      <c r="AF168" s="101"/>
      <c r="AG168" s="101"/>
      <c r="AH168" s="101"/>
      <c r="AI168" s="101"/>
    </row>
    <row r="169" spans="2:35" x14ac:dyDescent="0.25">
      <c r="B169" s="103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  <c r="AA169" s="101"/>
      <c r="AB169" s="101"/>
      <c r="AC169" s="101"/>
      <c r="AD169" s="101"/>
      <c r="AE169" s="101"/>
      <c r="AF169" s="101"/>
      <c r="AG169" s="101"/>
      <c r="AH169" s="101"/>
      <c r="AI169" s="101"/>
    </row>
    <row r="170" spans="2:35" x14ac:dyDescent="0.25">
      <c r="B170" s="103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  <c r="AA170" s="101"/>
      <c r="AB170" s="101"/>
      <c r="AC170" s="101"/>
      <c r="AD170" s="101"/>
      <c r="AE170" s="101"/>
      <c r="AF170" s="101"/>
      <c r="AG170" s="101"/>
      <c r="AH170" s="101"/>
      <c r="AI170" s="101"/>
    </row>
    <row r="171" spans="2:35" x14ac:dyDescent="0.25">
      <c r="B171" s="103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101"/>
      <c r="AB171" s="101"/>
      <c r="AC171" s="101"/>
      <c r="AD171" s="101"/>
      <c r="AE171" s="101"/>
      <c r="AF171" s="101"/>
      <c r="AG171" s="101"/>
      <c r="AH171" s="101"/>
      <c r="AI171" s="101"/>
    </row>
    <row r="172" spans="2:35" x14ac:dyDescent="0.25">
      <c r="B172" s="103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  <c r="AF172" s="101"/>
      <c r="AG172" s="101"/>
      <c r="AH172" s="101"/>
      <c r="AI172" s="101"/>
    </row>
    <row r="173" spans="2:35" x14ac:dyDescent="0.25">
      <c r="B173" s="103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</row>
    <row r="174" spans="2:35" x14ac:dyDescent="0.25">
      <c r="B174" s="103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101"/>
      <c r="AB174" s="101"/>
      <c r="AC174" s="101"/>
      <c r="AD174" s="101"/>
      <c r="AE174" s="101"/>
      <c r="AF174" s="101"/>
      <c r="AG174" s="101"/>
      <c r="AH174" s="101"/>
      <c r="AI174" s="101"/>
    </row>
    <row r="175" spans="2:35" x14ac:dyDescent="0.25">
      <c r="B175" s="103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101"/>
      <c r="AB175" s="101"/>
      <c r="AC175" s="101"/>
      <c r="AD175" s="101"/>
      <c r="AE175" s="101"/>
      <c r="AF175" s="101"/>
      <c r="AG175" s="101"/>
      <c r="AH175" s="101"/>
      <c r="AI175" s="101"/>
    </row>
    <row r="176" spans="2:35" x14ac:dyDescent="0.25">
      <c r="B176" s="103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101"/>
      <c r="AB176" s="101"/>
      <c r="AC176" s="101"/>
      <c r="AD176" s="101"/>
      <c r="AE176" s="101"/>
      <c r="AF176" s="101"/>
      <c r="AG176" s="101"/>
      <c r="AH176" s="101"/>
      <c r="AI176" s="101"/>
    </row>
    <row r="177" spans="2:35" x14ac:dyDescent="0.25">
      <c r="B177" s="103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101"/>
      <c r="AB177" s="101"/>
      <c r="AC177" s="101"/>
      <c r="AD177" s="101"/>
      <c r="AE177" s="101"/>
      <c r="AF177" s="101"/>
      <c r="AG177" s="101"/>
      <c r="AH177" s="101"/>
      <c r="AI177" s="101"/>
    </row>
    <row r="178" spans="2:35" x14ac:dyDescent="0.25">
      <c r="B178" s="103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101"/>
      <c r="AB178" s="101"/>
      <c r="AC178" s="101"/>
      <c r="AD178" s="101"/>
      <c r="AE178" s="101"/>
      <c r="AF178" s="101"/>
      <c r="AG178" s="101"/>
      <c r="AH178" s="101"/>
      <c r="AI178" s="101"/>
    </row>
    <row r="179" spans="2:35" x14ac:dyDescent="0.25">
      <c r="B179" s="103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101"/>
      <c r="AB179" s="101"/>
      <c r="AC179" s="101"/>
      <c r="AD179" s="101"/>
      <c r="AE179" s="101"/>
      <c r="AF179" s="101"/>
      <c r="AG179" s="101"/>
      <c r="AH179" s="101"/>
      <c r="AI179" s="101"/>
    </row>
    <row r="180" spans="2:35" x14ac:dyDescent="0.25">
      <c r="B180" s="103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  <c r="AA180" s="101"/>
      <c r="AB180" s="101"/>
      <c r="AC180" s="101"/>
      <c r="AD180" s="101"/>
      <c r="AE180" s="101"/>
      <c r="AF180" s="101"/>
      <c r="AG180" s="101"/>
      <c r="AH180" s="101"/>
      <c r="AI180" s="101"/>
    </row>
    <row r="181" spans="2:35" x14ac:dyDescent="0.25">
      <c r="B181" s="103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  <c r="AA181" s="101"/>
      <c r="AB181" s="101"/>
      <c r="AC181" s="101"/>
      <c r="AD181" s="101"/>
      <c r="AE181" s="101"/>
      <c r="AF181" s="101"/>
      <c r="AG181" s="101"/>
      <c r="AH181" s="101"/>
      <c r="AI181" s="101"/>
    </row>
    <row r="182" spans="2:35" x14ac:dyDescent="0.25">
      <c r="B182" s="103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</row>
    <row r="183" spans="2:35" x14ac:dyDescent="0.25">
      <c r="B183" s="103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  <c r="AA183" s="101"/>
      <c r="AB183" s="101"/>
      <c r="AC183" s="101"/>
      <c r="AD183" s="101"/>
      <c r="AE183" s="101"/>
      <c r="AF183" s="101"/>
      <c r="AG183" s="101"/>
      <c r="AH183" s="101"/>
      <c r="AI183" s="101"/>
    </row>
    <row r="184" spans="2:35" x14ac:dyDescent="0.25">
      <c r="B184" s="103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  <c r="AA184" s="101"/>
      <c r="AB184" s="101"/>
      <c r="AC184" s="101"/>
      <c r="AD184" s="101"/>
      <c r="AE184" s="101"/>
      <c r="AF184" s="101"/>
      <c r="AG184" s="101"/>
      <c r="AH184" s="101"/>
      <c r="AI184" s="101"/>
    </row>
    <row r="185" spans="2:35" x14ac:dyDescent="0.25">
      <c r="B185" s="103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  <c r="AA185" s="101"/>
      <c r="AB185" s="101"/>
      <c r="AC185" s="101"/>
      <c r="AD185" s="101"/>
      <c r="AE185" s="101"/>
      <c r="AF185" s="101"/>
      <c r="AG185" s="101"/>
      <c r="AH185" s="101"/>
      <c r="AI185" s="101"/>
    </row>
    <row r="186" spans="2:35" x14ac:dyDescent="0.25">
      <c r="B186" s="103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  <c r="AA186" s="101"/>
      <c r="AB186" s="101"/>
      <c r="AC186" s="101"/>
      <c r="AD186" s="101"/>
      <c r="AE186" s="101"/>
      <c r="AF186" s="101"/>
      <c r="AG186" s="101"/>
      <c r="AH186" s="101"/>
      <c r="AI186" s="101"/>
    </row>
    <row r="187" spans="2:35" x14ac:dyDescent="0.25">
      <c r="B187" s="103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  <c r="AA187" s="101"/>
      <c r="AB187" s="101"/>
      <c r="AC187" s="101"/>
      <c r="AD187" s="101"/>
      <c r="AE187" s="101"/>
      <c r="AF187" s="101"/>
      <c r="AG187" s="101"/>
      <c r="AH187" s="101"/>
      <c r="AI187" s="101"/>
    </row>
    <row r="188" spans="2:35" x14ac:dyDescent="0.25">
      <c r="B188" s="103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01"/>
      <c r="AI188" s="101"/>
    </row>
    <row r="189" spans="2:35" x14ac:dyDescent="0.25">
      <c r="B189" s="103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  <c r="AA189" s="101"/>
      <c r="AB189" s="101"/>
      <c r="AC189" s="101"/>
      <c r="AD189" s="101"/>
      <c r="AE189" s="101"/>
      <c r="AF189" s="101"/>
      <c r="AG189" s="101"/>
      <c r="AH189" s="101"/>
      <c r="AI189" s="101"/>
    </row>
    <row r="190" spans="2:35" x14ac:dyDescent="0.25">
      <c r="B190" s="103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</row>
    <row r="191" spans="2:35" x14ac:dyDescent="0.25">
      <c r="B191" s="103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  <c r="AA191" s="101"/>
      <c r="AB191" s="101"/>
      <c r="AC191" s="101"/>
      <c r="AD191" s="101"/>
      <c r="AE191" s="101"/>
      <c r="AF191" s="101"/>
      <c r="AG191" s="101"/>
      <c r="AH191" s="101"/>
      <c r="AI191" s="101"/>
    </row>
    <row r="192" spans="2:35" x14ac:dyDescent="0.25">
      <c r="B192" s="103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  <c r="AA192" s="101"/>
      <c r="AB192" s="101"/>
      <c r="AC192" s="101"/>
      <c r="AD192" s="101"/>
      <c r="AE192" s="101"/>
      <c r="AF192" s="101"/>
      <c r="AG192" s="101"/>
      <c r="AH192" s="101"/>
      <c r="AI192" s="101"/>
    </row>
    <row r="193" spans="2:35" x14ac:dyDescent="0.25">
      <c r="B193" s="103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  <c r="AA193" s="101"/>
      <c r="AB193" s="101"/>
      <c r="AC193" s="101"/>
      <c r="AD193" s="101"/>
      <c r="AE193" s="101"/>
      <c r="AF193" s="101"/>
      <c r="AG193" s="101"/>
      <c r="AH193" s="101"/>
      <c r="AI193" s="101"/>
    </row>
    <row r="194" spans="2:35" x14ac:dyDescent="0.25">
      <c r="B194" s="103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  <c r="AA194" s="101"/>
      <c r="AB194" s="101"/>
      <c r="AC194" s="101"/>
      <c r="AD194" s="101"/>
      <c r="AE194" s="101"/>
      <c r="AF194" s="101"/>
      <c r="AG194" s="101"/>
      <c r="AH194" s="101"/>
      <c r="AI194" s="101"/>
    </row>
    <row r="195" spans="2:35" x14ac:dyDescent="0.25">
      <c r="B195" s="103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  <c r="AA195" s="101"/>
      <c r="AB195" s="101"/>
      <c r="AC195" s="101"/>
      <c r="AD195" s="101"/>
      <c r="AE195" s="101"/>
      <c r="AF195" s="101"/>
      <c r="AG195" s="101"/>
      <c r="AH195" s="101"/>
      <c r="AI195" s="101"/>
    </row>
    <row r="196" spans="2:35" x14ac:dyDescent="0.25">
      <c r="B196" s="103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  <c r="AA196" s="101"/>
      <c r="AB196" s="101"/>
      <c r="AC196" s="101"/>
      <c r="AD196" s="101"/>
      <c r="AE196" s="101"/>
      <c r="AF196" s="101"/>
      <c r="AG196" s="101"/>
      <c r="AH196" s="101"/>
      <c r="AI196" s="101"/>
    </row>
    <row r="197" spans="2:35" x14ac:dyDescent="0.25">
      <c r="B197" s="103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  <c r="AA197" s="101"/>
      <c r="AB197" s="101"/>
      <c r="AC197" s="101"/>
      <c r="AD197" s="101"/>
      <c r="AE197" s="101"/>
      <c r="AF197" s="101"/>
      <c r="AG197" s="101"/>
      <c r="AH197" s="101"/>
      <c r="AI197" s="101"/>
    </row>
    <row r="198" spans="2:35" x14ac:dyDescent="0.25">
      <c r="B198" s="103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  <c r="AA198" s="101"/>
      <c r="AB198" s="101"/>
      <c r="AC198" s="101"/>
      <c r="AD198" s="101"/>
      <c r="AE198" s="101"/>
      <c r="AF198" s="101"/>
      <c r="AG198" s="101"/>
      <c r="AH198" s="101"/>
      <c r="AI198" s="101"/>
    </row>
    <row r="199" spans="2:35" x14ac:dyDescent="0.25">
      <c r="B199" s="103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  <c r="AA199" s="101"/>
      <c r="AB199" s="101"/>
      <c r="AC199" s="101"/>
      <c r="AD199" s="101"/>
      <c r="AE199" s="101"/>
      <c r="AF199" s="101"/>
      <c r="AG199" s="101"/>
      <c r="AH199" s="101"/>
      <c r="AI199" s="101"/>
    </row>
    <row r="200" spans="2:35" x14ac:dyDescent="0.25">
      <c r="B200" s="103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  <c r="AA200" s="101"/>
      <c r="AB200" s="101"/>
      <c r="AC200" s="101"/>
      <c r="AD200" s="101"/>
      <c r="AE200" s="101"/>
      <c r="AF200" s="101"/>
      <c r="AG200" s="101"/>
      <c r="AH200" s="101"/>
      <c r="AI200" s="101"/>
    </row>
    <row r="201" spans="2:35" x14ac:dyDescent="0.25">
      <c r="B201" s="103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  <c r="AA201" s="101"/>
      <c r="AB201" s="101"/>
      <c r="AC201" s="101"/>
      <c r="AD201" s="101"/>
      <c r="AE201" s="101"/>
      <c r="AF201" s="101"/>
      <c r="AG201" s="101"/>
      <c r="AH201" s="101"/>
      <c r="AI201" s="101"/>
    </row>
    <row r="202" spans="2:35" x14ac:dyDescent="0.25">
      <c r="B202" s="103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  <c r="AA202" s="101"/>
      <c r="AB202" s="101"/>
      <c r="AC202" s="101"/>
      <c r="AD202" s="101"/>
      <c r="AE202" s="101"/>
      <c r="AF202" s="101"/>
      <c r="AG202" s="101"/>
      <c r="AH202" s="101"/>
      <c r="AI202" s="101"/>
    </row>
    <row r="203" spans="2:35" x14ac:dyDescent="0.25">
      <c r="B203" s="103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  <c r="AA203" s="101"/>
      <c r="AB203" s="101"/>
      <c r="AC203" s="101"/>
      <c r="AD203" s="101"/>
      <c r="AE203" s="101"/>
      <c r="AF203" s="101"/>
      <c r="AG203" s="101"/>
      <c r="AH203" s="101"/>
      <c r="AI203" s="101"/>
    </row>
    <row r="204" spans="2:35" x14ac:dyDescent="0.25">
      <c r="B204" s="103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  <c r="AF204" s="101"/>
      <c r="AG204" s="101"/>
      <c r="AH204" s="101"/>
      <c r="AI204" s="101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6" t="s">
        <v>376</v>
      </c>
    </row>
    <row r="2" spans="1:3" x14ac:dyDescent="0.25">
      <c r="A2" s="95" t="s">
        <v>377</v>
      </c>
      <c r="B2" t="s">
        <v>153</v>
      </c>
    </row>
    <row r="3" spans="1:3" x14ac:dyDescent="0.25">
      <c r="A3" s="95" t="s">
        <v>378</v>
      </c>
      <c r="B3" t="s">
        <v>120</v>
      </c>
    </row>
    <row r="4" spans="1:3" x14ac:dyDescent="0.25">
      <c r="A4" s="95" t="s">
        <v>379</v>
      </c>
      <c r="B4">
        <v>0</v>
      </c>
    </row>
    <row r="6" spans="1:3" x14ac:dyDescent="0.25">
      <c r="A6" s="97" t="s">
        <v>380</v>
      </c>
      <c r="B6" s="97" t="s">
        <v>381</v>
      </c>
      <c r="C6" s="97" t="s">
        <v>382</v>
      </c>
    </row>
    <row r="7" spans="1:3" x14ac:dyDescent="0.25">
      <c r="A7" t="s">
        <v>153</v>
      </c>
      <c r="B7" t="s">
        <v>383</v>
      </c>
      <c r="C7" t="s">
        <v>384</v>
      </c>
    </row>
    <row r="8" spans="1:3" x14ac:dyDescent="0.25">
      <c r="A8" t="s">
        <v>385</v>
      </c>
      <c r="B8" t="s">
        <v>386</v>
      </c>
      <c r="C8" t="s">
        <v>387</v>
      </c>
    </row>
    <row r="9" spans="1:3" x14ac:dyDescent="0.25">
      <c r="A9" t="s">
        <v>388</v>
      </c>
      <c r="B9" t="s">
        <v>389</v>
      </c>
      <c r="C9" t="s">
        <v>390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6" t="s">
        <v>391</v>
      </c>
    </row>
    <row r="2" spans="1:14" x14ac:dyDescent="0.25">
      <c r="A2" s="92" t="s">
        <v>392</v>
      </c>
    </row>
    <row r="3" spans="1:14" x14ac:dyDescent="0.25">
      <c r="A3" s="98" t="s">
        <v>393</v>
      </c>
      <c r="B3" s="98" t="s">
        <v>253</v>
      </c>
      <c r="C3" s="98" t="s">
        <v>394</v>
      </c>
      <c r="D3" s="98" t="s">
        <v>395</v>
      </c>
      <c r="E3" s="98" t="s">
        <v>88</v>
      </c>
      <c r="F3" s="98" t="s">
        <v>228</v>
      </c>
      <c r="G3" s="98" t="s">
        <v>100</v>
      </c>
      <c r="H3" s="98" t="s">
        <v>101</v>
      </c>
      <c r="I3" s="98" t="s">
        <v>396</v>
      </c>
      <c r="J3" s="98" t="s">
        <v>397</v>
      </c>
      <c r="K3" s="98" t="s">
        <v>398</v>
      </c>
      <c r="L3" s="98" t="s">
        <v>315</v>
      </c>
      <c r="M3" s="98" t="s">
        <v>399</v>
      </c>
      <c r="N3" s="98" t="s">
        <v>400</v>
      </c>
    </row>
    <row r="4" spans="1:14" x14ac:dyDescent="0.25">
      <c r="A4" t="s">
        <v>401</v>
      </c>
      <c r="B4">
        <v>2026</v>
      </c>
      <c r="C4" t="s">
        <v>153</v>
      </c>
      <c r="D4" t="s">
        <v>383</v>
      </c>
      <c r="E4" t="s">
        <v>125</v>
      </c>
      <c r="F4">
        <v>17</v>
      </c>
      <c r="L4" t="s">
        <v>402</v>
      </c>
      <c r="M4" t="s">
        <v>403</v>
      </c>
      <c r="N4" s="99">
        <v>46239.83778696759</v>
      </c>
    </row>
    <row r="5" spans="1:14" x14ac:dyDescent="0.25">
      <c r="A5" t="s">
        <v>404</v>
      </c>
      <c r="B5">
        <v>2026</v>
      </c>
      <c r="C5" t="s">
        <v>153</v>
      </c>
      <c r="D5" t="s">
        <v>383</v>
      </c>
      <c r="E5" t="s">
        <v>137</v>
      </c>
      <c r="F5">
        <v>10</v>
      </c>
      <c r="L5" t="s">
        <v>402</v>
      </c>
      <c r="M5" t="s">
        <v>403</v>
      </c>
      <c r="N5" s="99">
        <v>46239.837787349534</v>
      </c>
    </row>
    <row r="6" spans="1:14" x14ac:dyDescent="0.25">
      <c r="A6" t="s">
        <v>405</v>
      </c>
      <c r="B6">
        <v>2026</v>
      </c>
      <c r="C6" t="s">
        <v>153</v>
      </c>
      <c r="D6" t="s">
        <v>383</v>
      </c>
      <c r="E6" t="s">
        <v>134</v>
      </c>
      <c r="F6">
        <v>20</v>
      </c>
      <c r="L6" t="s">
        <v>402</v>
      </c>
      <c r="M6" t="s">
        <v>403</v>
      </c>
      <c r="N6" s="99">
        <v>46239.837787835648</v>
      </c>
    </row>
    <row r="7" spans="1:14" x14ac:dyDescent="0.25">
      <c r="A7" t="s">
        <v>406</v>
      </c>
      <c r="B7">
        <v>2026</v>
      </c>
      <c r="C7" t="s">
        <v>153</v>
      </c>
      <c r="D7" t="s">
        <v>383</v>
      </c>
      <c r="E7" t="s">
        <v>138</v>
      </c>
      <c r="F7">
        <v>10</v>
      </c>
      <c r="L7" t="s">
        <v>402</v>
      </c>
      <c r="M7" t="s">
        <v>403</v>
      </c>
      <c r="N7" s="99">
        <v>46239.837788206016</v>
      </c>
    </row>
    <row r="8" spans="1:14" x14ac:dyDescent="0.25">
      <c r="A8" t="s">
        <v>407</v>
      </c>
      <c r="B8">
        <v>2026</v>
      </c>
      <c r="C8" t="s">
        <v>153</v>
      </c>
      <c r="D8" t="s">
        <v>383</v>
      </c>
      <c r="E8" t="s">
        <v>126</v>
      </c>
      <c r="F8">
        <v>10</v>
      </c>
      <c r="L8" t="s">
        <v>402</v>
      </c>
      <c r="M8" t="s">
        <v>403</v>
      </c>
      <c r="N8" s="99">
        <v>46239.837788668985</v>
      </c>
    </row>
    <row r="9" spans="1:14" x14ac:dyDescent="0.25">
      <c r="A9" t="s">
        <v>408</v>
      </c>
      <c r="B9">
        <v>2026</v>
      </c>
      <c r="C9" t="s">
        <v>153</v>
      </c>
      <c r="D9" t="s">
        <v>383</v>
      </c>
      <c r="E9" t="s">
        <v>127</v>
      </c>
      <c r="F9">
        <v>30</v>
      </c>
      <c r="L9" t="s">
        <v>402</v>
      </c>
      <c r="M9" t="s">
        <v>403</v>
      </c>
      <c r="N9" s="99">
        <v>46239.83778898148</v>
      </c>
    </row>
    <row r="10" spans="1:14" x14ac:dyDescent="0.25">
      <c r="A10" t="s">
        <v>409</v>
      </c>
      <c r="B10">
        <v>2026</v>
      </c>
      <c r="C10" t="s">
        <v>153</v>
      </c>
      <c r="D10" t="s">
        <v>383</v>
      </c>
      <c r="E10" t="s">
        <v>124</v>
      </c>
      <c r="F10">
        <v>15</v>
      </c>
      <c r="L10" t="s">
        <v>402</v>
      </c>
      <c r="M10" t="s">
        <v>403</v>
      </c>
      <c r="N10" s="99">
        <v>46239.837789351855</v>
      </c>
    </row>
    <row r="11" spans="1:14" x14ac:dyDescent="0.25">
      <c r="A11" t="s">
        <v>410</v>
      </c>
      <c r="B11">
        <v>2026</v>
      </c>
      <c r="C11" t="s">
        <v>153</v>
      </c>
      <c r="D11" t="s">
        <v>383</v>
      </c>
      <c r="E11" t="s">
        <v>139</v>
      </c>
      <c r="F11">
        <v>11</v>
      </c>
      <c r="L11" t="s">
        <v>402</v>
      </c>
      <c r="M11" t="s">
        <v>403</v>
      </c>
      <c r="N11" s="99">
        <v>46239.837789826386</v>
      </c>
    </row>
    <row r="12" spans="1:14" x14ac:dyDescent="0.25">
      <c r="A12" t="s">
        <v>411</v>
      </c>
      <c r="B12">
        <v>2026</v>
      </c>
      <c r="C12" t="s">
        <v>153</v>
      </c>
      <c r="D12" t="s">
        <v>383</v>
      </c>
      <c r="E12" t="s">
        <v>118</v>
      </c>
      <c r="F12">
        <v>10</v>
      </c>
      <c r="L12" t="s">
        <v>402</v>
      </c>
      <c r="M12" t="s">
        <v>403</v>
      </c>
      <c r="N12" s="99">
        <v>46239.837790150465</v>
      </c>
    </row>
    <row r="13" spans="1:14" x14ac:dyDescent="0.25">
      <c r="A13" t="s">
        <v>412</v>
      </c>
      <c r="B13">
        <v>2026</v>
      </c>
      <c r="C13" t="s">
        <v>153</v>
      </c>
      <c r="D13" t="s">
        <v>383</v>
      </c>
      <c r="E13" t="s">
        <v>135</v>
      </c>
      <c r="F13">
        <v>10</v>
      </c>
      <c r="L13" t="s">
        <v>402</v>
      </c>
      <c r="M13" t="s">
        <v>403</v>
      </c>
      <c r="N13" s="99">
        <v>46239.837790717589</v>
      </c>
    </row>
    <row r="14" spans="1:14" x14ac:dyDescent="0.25">
      <c r="A14" t="s">
        <v>413</v>
      </c>
      <c r="B14">
        <v>2026</v>
      </c>
      <c r="C14" t="s">
        <v>153</v>
      </c>
      <c r="D14" t="s">
        <v>383</v>
      </c>
      <c r="E14" t="s">
        <v>128</v>
      </c>
      <c r="F14">
        <v>25</v>
      </c>
      <c r="L14" t="s">
        <v>402</v>
      </c>
      <c r="M14" t="s">
        <v>403</v>
      </c>
      <c r="N14" s="99">
        <v>46239.837791203703</v>
      </c>
    </row>
    <row r="15" spans="1:14" x14ac:dyDescent="0.25">
      <c r="A15" t="s">
        <v>414</v>
      </c>
      <c r="B15">
        <v>2026</v>
      </c>
      <c r="C15" t="s">
        <v>153</v>
      </c>
      <c r="D15" t="s">
        <v>383</v>
      </c>
      <c r="E15" t="s">
        <v>122</v>
      </c>
      <c r="F15">
        <v>9</v>
      </c>
      <c r="L15" t="s">
        <v>402</v>
      </c>
      <c r="M15" t="s">
        <v>403</v>
      </c>
      <c r="N15" s="99">
        <v>46239.837791585647</v>
      </c>
    </row>
    <row r="16" spans="1:14" x14ac:dyDescent="0.25">
      <c r="A16" t="s">
        <v>415</v>
      </c>
      <c r="B16">
        <v>2026</v>
      </c>
      <c r="C16" t="s">
        <v>153</v>
      </c>
      <c r="D16" t="s">
        <v>383</v>
      </c>
      <c r="E16" t="s">
        <v>144</v>
      </c>
      <c r="F16">
        <v>30</v>
      </c>
      <c r="L16" t="s">
        <v>402</v>
      </c>
      <c r="M16" t="s">
        <v>403</v>
      </c>
      <c r="N16" s="99">
        <v>46239.837791967591</v>
      </c>
    </row>
    <row r="17" spans="1:14" x14ac:dyDescent="0.25">
      <c r="A17" t="s">
        <v>416</v>
      </c>
      <c r="B17">
        <v>2026</v>
      </c>
      <c r="C17" t="s">
        <v>153</v>
      </c>
      <c r="D17" t="s">
        <v>383</v>
      </c>
      <c r="E17" t="s">
        <v>132</v>
      </c>
      <c r="F17">
        <v>30</v>
      </c>
      <c r="L17" t="s">
        <v>402</v>
      </c>
      <c r="M17" t="s">
        <v>403</v>
      </c>
      <c r="N17" s="99">
        <v>46239.837792418984</v>
      </c>
    </row>
    <row r="18" spans="1:14" x14ac:dyDescent="0.25">
      <c r="A18" t="s">
        <v>417</v>
      </c>
      <c r="B18">
        <v>2026</v>
      </c>
      <c r="C18" t="s">
        <v>153</v>
      </c>
      <c r="D18" t="s">
        <v>383</v>
      </c>
      <c r="E18" t="s">
        <v>133</v>
      </c>
      <c r="F18">
        <v>22</v>
      </c>
      <c r="L18" t="s">
        <v>402</v>
      </c>
      <c r="M18" t="s">
        <v>403</v>
      </c>
      <c r="N18" s="99">
        <v>46239.837792812497</v>
      </c>
    </row>
    <row r="19" spans="1:14" x14ac:dyDescent="0.25">
      <c r="A19" t="s">
        <v>418</v>
      </c>
      <c r="B19">
        <v>2026</v>
      </c>
      <c r="C19" t="s">
        <v>153</v>
      </c>
      <c r="D19" t="s">
        <v>383</v>
      </c>
      <c r="E19" t="s">
        <v>129</v>
      </c>
      <c r="F19">
        <v>20</v>
      </c>
      <c r="L19" t="s">
        <v>402</v>
      </c>
      <c r="M19" t="s">
        <v>403</v>
      </c>
      <c r="N19" s="99">
        <v>46239.83779341435</v>
      </c>
    </row>
    <row r="20" spans="1:14" x14ac:dyDescent="0.25">
      <c r="A20" t="s">
        <v>419</v>
      </c>
      <c r="B20">
        <v>2026</v>
      </c>
      <c r="C20" t="s">
        <v>153</v>
      </c>
      <c r="D20" t="s">
        <v>383</v>
      </c>
      <c r="E20" t="s">
        <v>131</v>
      </c>
      <c r="F20">
        <v>20</v>
      </c>
      <c r="L20" t="s">
        <v>402</v>
      </c>
      <c r="M20" t="s">
        <v>403</v>
      </c>
      <c r="N20" s="99">
        <v>46239.837793784725</v>
      </c>
    </row>
    <row r="21" spans="1:14" x14ac:dyDescent="0.25">
      <c r="A21" t="s">
        <v>420</v>
      </c>
      <c r="B21">
        <v>2026</v>
      </c>
      <c r="C21" t="s">
        <v>153</v>
      </c>
      <c r="D21" t="s">
        <v>383</v>
      </c>
      <c r="E21" t="s">
        <v>140</v>
      </c>
      <c r="F21">
        <v>4</v>
      </c>
      <c r="L21" t="s">
        <v>402</v>
      </c>
      <c r="M21" t="s">
        <v>403</v>
      </c>
      <c r="N21" s="99">
        <v>46239.837794375002</v>
      </c>
    </row>
    <row r="22" spans="1:14" x14ac:dyDescent="0.25">
      <c r="A22" t="s">
        <v>421</v>
      </c>
      <c r="B22">
        <v>2026</v>
      </c>
      <c r="C22" t="s">
        <v>153</v>
      </c>
      <c r="D22" t="s">
        <v>383</v>
      </c>
      <c r="E22" t="s">
        <v>142</v>
      </c>
      <c r="F22">
        <v>6</v>
      </c>
      <c r="L22" t="s">
        <v>402</v>
      </c>
      <c r="M22" t="s">
        <v>403</v>
      </c>
      <c r="N22" s="99">
        <v>46239.837794768522</v>
      </c>
    </row>
    <row r="23" spans="1:14" x14ac:dyDescent="0.25">
      <c r="A23" t="s">
        <v>422</v>
      </c>
      <c r="B23">
        <v>2026</v>
      </c>
      <c r="C23" t="s">
        <v>153</v>
      </c>
      <c r="D23" t="s">
        <v>383</v>
      </c>
      <c r="E23" t="s">
        <v>143</v>
      </c>
      <c r="F23">
        <v>5</v>
      </c>
      <c r="L23" t="s">
        <v>402</v>
      </c>
      <c r="M23" t="s">
        <v>403</v>
      </c>
      <c r="N23" s="99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9" x14ac:dyDescent="0.25">
      <c r="A1" t="s">
        <v>423</v>
      </c>
      <c r="B1">
        <v>2026</v>
      </c>
      <c r="C1" t="s">
        <v>424</v>
      </c>
      <c r="D1" t="s">
        <v>153</v>
      </c>
    </row>
    <row r="2" spans="1:9" x14ac:dyDescent="0.25">
      <c r="A2" s="92" t="s">
        <v>425</v>
      </c>
    </row>
    <row r="3" spans="1:9" x14ac:dyDescent="0.25">
      <c r="A3" s="97" t="s">
        <v>88</v>
      </c>
      <c r="B3" s="97" t="s">
        <v>394</v>
      </c>
      <c r="C3" s="97" t="s">
        <v>426</v>
      </c>
      <c r="D3" s="97" t="s">
        <v>397</v>
      </c>
      <c r="E3" s="97" t="s">
        <v>398</v>
      </c>
      <c r="F3" s="97" t="s">
        <v>228</v>
      </c>
      <c r="G3" s="97" t="s">
        <v>396</v>
      </c>
      <c r="H3" s="97" t="s">
        <v>393</v>
      </c>
      <c r="I3" s="95" t="s">
        <v>429</v>
      </c>
    </row>
    <row r="4" spans="1:9" x14ac:dyDescent="0.25">
      <c r="A4" t="s">
        <v>361</v>
      </c>
      <c r="B4" t="s">
        <v>153</v>
      </c>
      <c r="I4" t="s">
        <v>430</v>
      </c>
    </row>
    <row r="5" spans="1:9" x14ac:dyDescent="0.25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401</v>
      </c>
      <c r="I5" t="s">
        <v>431</v>
      </c>
    </row>
    <row r="6" spans="1:9" x14ac:dyDescent="0.25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404</v>
      </c>
      <c r="I6" t="s">
        <v>431</v>
      </c>
    </row>
    <row r="7" spans="1:9" x14ac:dyDescent="0.25">
      <c r="A7" t="s">
        <v>363</v>
      </c>
      <c r="B7" t="s">
        <v>153</v>
      </c>
      <c r="I7" t="s">
        <v>430</v>
      </c>
    </row>
    <row r="8" spans="1:9" x14ac:dyDescent="0.25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405</v>
      </c>
      <c r="I8" t="s">
        <v>431</v>
      </c>
    </row>
    <row r="9" spans="1:9" x14ac:dyDescent="0.25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406</v>
      </c>
      <c r="I9" t="s">
        <v>431</v>
      </c>
    </row>
    <row r="10" spans="1:9" x14ac:dyDescent="0.25">
      <c r="A10" t="s">
        <v>364</v>
      </c>
      <c r="B10" t="s">
        <v>153</v>
      </c>
      <c r="I10" t="s">
        <v>430</v>
      </c>
    </row>
    <row r="11" spans="1:9" x14ac:dyDescent="0.25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407</v>
      </c>
      <c r="I11" t="s">
        <v>431</v>
      </c>
    </row>
    <row r="12" spans="1:9" x14ac:dyDescent="0.25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408</v>
      </c>
      <c r="I12" t="s">
        <v>431</v>
      </c>
    </row>
    <row r="13" spans="1:9" x14ac:dyDescent="0.25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409</v>
      </c>
      <c r="I13" t="s">
        <v>431</v>
      </c>
    </row>
    <row r="14" spans="1:9" x14ac:dyDescent="0.25">
      <c r="A14" t="s">
        <v>366</v>
      </c>
      <c r="B14" t="s">
        <v>153</v>
      </c>
      <c r="I14" t="s">
        <v>430</v>
      </c>
    </row>
    <row r="15" spans="1:9" x14ac:dyDescent="0.25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410</v>
      </c>
      <c r="I15" t="s">
        <v>431</v>
      </c>
    </row>
    <row r="16" spans="1:9" x14ac:dyDescent="0.25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411</v>
      </c>
      <c r="I16" t="s">
        <v>431</v>
      </c>
    </row>
    <row r="17" spans="1:9" x14ac:dyDescent="0.25">
      <c r="A17" t="s">
        <v>367</v>
      </c>
      <c r="B17" t="s">
        <v>153</v>
      </c>
      <c r="I17" t="s">
        <v>430</v>
      </c>
    </row>
    <row r="18" spans="1:9" x14ac:dyDescent="0.25">
      <c r="A18" t="s">
        <v>369</v>
      </c>
      <c r="B18" t="s">
        <v>153</v>
      </c>
      <c r="I18" t="s">
        <v>430</v>
      </c>
    </row>
    <row r="19" spans="1:9" x14ac:dyDescent="0.25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412</v>
      </c>
      <c r="I19" t="s">
        <v>431</v>
      </c>
    </row>
    <row r="20" spans="1:9" x14ac:dyDescent="0.25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413</v>
      </c>
      <c r="I20" t="s">
        <v>431</v>
      </c>
    </row>
    <row r="21" spans="1:9" x14ac:dyDescent="0.25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414</v>
      </c>
      <c r="I21" t="s">
        <v>431</v>
      </c>
    </row>
    <row r="22" spans="1:9" x14ac:dyDescent="0.25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415</v>
      </c>
      <c r="I22" t="s">
        <v>431</v>
      </c>
    </row>
    <row r="23" spans="1:9" x14ac:dyDescent="0.25">
      <c r="A23" t="s">
        <v>370</v>
      </c>
      <c r="B23" t="s">
        <v>153</v>
      </c>
      <c r="I23" t="s">
        <v>430</v>
      </c>
    </row>
    <row r="24" spans="1:9" x14ac:dyDescent="0.25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416</v>
      </c>
      <c r="I24" t="s">
        <v>431</v>
      </c>
    </row>
    <row r="25" spans="1:9" x14ac:dyDescent="0.25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417</v>
      </c>
      <c r="I25" t="s">
        <v>431</v>
      </c>
    </row>
    <row r="26" spans="1:9" x14ac:dyDescent="0.25">
      <c r="A26" t="s">
        <v>371</v>
      </c>
      <c r="B26" t="s">
        <v>153</v>
      </c>
      <c r="I26" t="s">
        <v>430</v>
      </c>
    </row>
    <row r="27" spans="1:9" x14ac:dyDescent="0.25">
      <c r="A27" t="s">
        <v>372</v>
      </c>
      <c r="B27" t="s">
        <v>153</v>
      </c>
      <c r="I27" t="s">
        <v>430</v>
      </c>
    </row>
    <row r="28" spans="1:9" x14ac:dyDescent="0.25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418</v>
      </c>
      <c r="I28" t="s">
        <v>431</v>
      </c>
    </row>
    <row r="29" spans="1:9" x14ac:dyDescent="0.25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419</v>
      </c>
      <c r="I29" t="s">
        <v>431</v>
      </c>
    </row>
    <row r="30" spans="1:9" x14ac:dyDescent="0.25">
      <c r="A30" t="s">
        <v>373</v>
      </c>
      <c r="B30" t="s">
        <v>153</v>
      </c>
      <c r="I30" t="s">
        <v>430</v>
      </c>
    </row>
    <row r="31" spans="1:9" x14ac:dyDescent="0.25">
      <c r="A31" t="s">
        <v>375</v>
      </c>
      <c r="B31" t="s">
        <v>153</v>
      </c>
      <c r="I31" t="s">
        <v>430</v>
      </c>
    </row>
    <row r="32" spans="1:9" x14ac:dyDescent="0.25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420</v>
      </c>
      <c r="I32" t="s">
        <v>431</v>
      </c>
    </row>
    <row r="33" spans="1:9" x14ac:dyDescent="0.25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421</v>
      </c>
      <c r="I33" t="s">
        <v>431</v>
      </c>
    </row>
    <row r="34" spans="1:9" x14ac:dyDescent="0.25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422</v>
      </c>
      <c r="I34" t="s">
        <v>431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50</vt:i4>
      </vt:variant>
    </vt:vector>
  </HeadingPairs>
  <TitlesOfParts>
    <vt:vector size="62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engBIAStp</vt:lpstr>
      <vt:lpstr>engCVtp</vt:lpstr>
      <vt:lpstr>engEspAnalito</vt:lpstr>
      <vt:lpstr>engEspAno</vt:lpstr>
      <vt:lpstr>engETp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2026-08-06T14:31:16Z</dcterms:modified>
</cp:coreProperties>
</file>