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7FBF18E8-C685-404A-A1AF-B793C1D2E87D}" xr6:coauthVersionLast="47" xr6:coauthVersionMax="47" xr10:uidLastSave="{00000000-0000-0000-0000-000000000000}"/>
  <workbookProtection workbookAlgorithmName="SHA-512" workbookHashValue="/C0YlliNRpZPnlFuWEVdNJiM5KmrMyA6zN3Da+ZX82chgZ009LJtl3QN2sZkoOdUkQX0suVHphoh+3G/WHZukQ==" workbookSaltValue="K/X07xt88evzeEM+osYdHg==" workbookSpinCount="100000" lockStructure="1"/>
  <bookViews>
    <workbookView xWindow="-108" yWindow="-108" windowWidth="23256" windowHeight="12456" firstSheet="8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G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C86" i="10" l="1"/>
  <c r="G86" i="10"/>
  <c r="C85" i="10"/>
  <c r="G85" i="10"/>
  <c r="C84" i="10"/>
  <c r="G84" i="10"/>
  <c r="C83" i="10"/>
  <c r="G83" i="10"/>
  <c r="C82" i="10"/>
  <c r="G82" i="10"/>
  <c r="C81" i="10"/>
  <c r="G81" i="10"/>
  <c r="C80" i="10"/>
  <c r="G80" i="10"/>
  <c r="C79" i="10"/>
  <c r="G79" i="10"/>
  <c r="C78" i="10"/>
  <c r="G78" i="10"/>
  <c r="C77" i="10"/>
  <c r="G77" i="10"/>
  <c r="C76" i="10"/>
  <c r="G76" i="10"/>
  <c r="C75" i="10"/>
  <c r="G75" i="10"/>
  <c r="C74" i="10"/>
  <c r="G74" i="10"/>
  <c r="C73" i="10"/>
  <c r="G73" i="10"/>
  <c r="C72" i="10"/>
  <c r="G72" i="10"/>
  <c r="C71" i="10"/>
  <c r="G71" i="10"/>
  <c r="C70" i="10"/>
  <c r="G70" i="10"/>
  <c r="C69" i="10"/>
  <c r="G69" i="10"/>
  <c r="C68" i="10"/>
  <c r="G68" i="10"/>
  <c r="C67" i="10"/>
  <c r="G67" i="10"/>
  <c r="C66" i="10"/>
  <c r="G66" i="10"/>
  <c r="C65" i="10"/>
  <c r="G65" i="10"/>
  <c r="C64" i="10"/>
  <c r="G64" i="10"/>
  <c r="C63" i="10"/>
  <c r="G63" i="10"/>
  <c r="C62" i="10"/>
  <c r="G62" i="10"/>
  <c r="C61" i="10"/>
  <c r="G61" i="10"/>
  <c r="C60" i="10"/>
  <c r="G60" i="10"/>
  <c r="C59" i="10"/>
  <c r="G59" i="10"/>
  <c r="C58" i="10"/>
  <c r="G58" i="10"/>
  <c r="C57" i="10"/>
  <c r="G57" i="10"/>
  <c r="C56" i="10"/>
  <c r="G56" i="10"/>
  <c r="C55" i="10"/>
  <c r="G55" i="10"/>
  <c r="C54" i="10"/>
  <c r="G54" i="10"/>
  <c r="C53" i="10"/>
  <c r="G53" i="10"/>
  <c r="C52" i="10"/>
  <c r="G52" i="10"/>
  <c r="C51" i="10"/>
  <c r="G51" i="10"/>
  <c r="C50" i="10"/>
  <c r="G50" i="10"/>
  <c r="C49" i="10"/>
  <c r="G49" i="10"/>
  <c r="C47" i="10"/>
  <c r="G47" i="10"/>
  <c r="C46" i="10"/>
  <c r="G46" i="10"/>
  <c r="C45" i="10"/>
  <c r="G45" i="10"/>
  <c r="C44" i="10"/>
  <c r="G44" i="10"/>
  <c r="C43" i="10"/>
  <c r="G43" i="10"/>
  <c r="C42" i="10"/>
  <c r="G42" i="10"/>
  <c r="C41" i="10"/>
  <c r="G41" i="10"/>
  <c r="C40" i="10"/>
  <c r="G40" i="10"/>
  <c r="C39" i="10"/>
  <c r="G39" i="10"/>
  <c r="C38" i="10"/>
  <c r="G38" i="10"/>
  <c r="C37" i="10"/>
  <c r="G37" i="10"/>
  <c r="C36" i="10"/>
  <c r="G36" i="10"/>
  <c r="C35" i="10"/>
  <c r="G35" i="10"/>
  <c r="C34" i="10"/>
  <c r="G34" i="10"/>
  <c r="C33" i="10"/>
  <c r="G33" i="10"/>
  <c r="C32" i="10"/>
  <c r="G32" i="10"/>
  <c r="C31" i="10"/>
  <c r="G31" i="10"/>
  <c r="C30" i="10"/>
  <c r="G30" i="10"/>
  <c r="C29" i="10"/>
  <c r="G29" i="10"/>
  <c r="C28" i="10"/>
  <c r="G28" i="10"/>
  <c r="C27" i="10"/>
  <c r="G27" i="10"/>
  <c r="C26" i="10"/>
  <c r="G26" i="10"/>
  <c r="C25" i="10"/>
  <c r="G25" i="10"/>
  <c r="C24" i="10"/>
  <c r="G24" i="10"/>
  <c r="C23" i="10"/>
  <c r="G23" i="10"/>
  <c r="C22" i="10"/>
  <c r="G22" i="10"/>
  <c r="C21" i="10"/>
  <c r="G21" i="10"/>
  <c r="C20" i="10"/>
  <c r="G20" i="10"/>
  <c r="C19" i="10"/>
  <c r="G19" i="10"/>
  <c r="C18" i="10"/>
  <c r="G18" i="10"/>
  <c r="C17" i="10"/>
  <c r="G17" i="10"/>
  <c r="C16" i="10"/>
  <c r="G16" i="10"/>
  <c r="C15" i="10"/>
  <c r="G15" i="10"/>
  <c r="C14" i="10"/>
  <c r="G14" i="10"/>
  <c r="C13" i="10"/>
  <c r="G13" i="10"/>
  <c r="C12" i="10"/>
  <c r="G12" i="10"/>
  <c r="C11" i="10"/>
  <c r="G11" i="10"/>
  <c r="C10" i="10"/>
  <c r="G10" i="10"/>
  <c r="C9" i="10"/>
  <c r="G9" i="10"/>
  <c r="C8" i="10"/>
  <c r="G8" i="10"/>
  <c r="C7" i="10"/>
  <c r="G7" i="10"/>
  <c r="F8" i="7"/>
  <c r="F7" i="7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H85" i="10"/>
  <c r="P85" i="10"/>
  <c r="Q85" i="10"/>
  <c r="S85" i="10"/>
  <c r="U85" i="10"/>
  <c r="R85" i="10"/>
  <c r="T85" i="10"/>
  <c r="I85" i="10"/>
  <c r="P84" i="10"/>
  <c r="Q84" i="10"/>
  <c r="R84" i="10"/>
  <c r="T84" i="10"/>
  <c r="S84" i="10"/>
  <c r="U84" i="10"/>
  <c r="H84" i="10"/>
  <c r="I84" i="10"/>
  <c r="S83" i="10"/>
  <c r="I83" i="10"/>
  <c r="H83" i="10"/>
  <c r="T83" i="10"/>
  <c r="U83" i="10"/>
  <c r="Q83" i="10"/>
  <c r="P83" i="10"/>
  <c r="R83" i="10"/>
  <c r="P82" i="10"/>
  <c r="T82" i="10"/>
  <c r="S82" i="10"/>
  <c r="R82" i="10"/>
  <c r="U82" i="10"/>
  <c r="I82" i="10"/>
  <c r="Q82" i="10"/>
  <c r="H82" i="10"/>
  <c r="H81" i="10"/>
  <c r="Q81" i="10"/>
  <c r="U81" i="10"/>
  <c r="P81" i="10"/>
  <c r="I81" i="10"/>
  <c r="R81" i="10"/>
  <c r="T81" i="10"/>
  <c r="S81" i="10"/>
  <c r="R80" i="10"/>
  <c r="I80" i="10"/>
  <c r="Q80" i="10"/>
  <c r="T80" i="10"/>
  <c r="U80" i="10"/>
  <c r="P80" i="10"/>
  <c r="H80" i="10"/>
  <c r="S80" i="10"/>
  <c r="P79" i="10"/>
  <c r="Q79" i="10"/>
  <c r="H79" i="10"/>
  <c r="S79" i="10"/>
  <c r="U79" i="10"/>
  <c r="T79" i="10"/>
  <c r="I79" i="10"/>
  <c r="R79" i="10"/>
  <c r="J79" i="10" s="1"/>
  <c r="Q78" i="10"/>
  <c r="R78" i="10"/>
  <c r="I78" i="10"/>
  <c r="S78" i="10"/>
  <c r="H78" i="10"/>
  <c r="P78" i="10"/>
  <c r="T78" i="10"/>
  <c r="U78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U76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P73" i="10"/>
  <c r="S73" i="10"/>
  <c r="H73" i="10"/>
  <c r="Q73" i="10"/>
  <c r="I73" i="10"/>
  <c r="R73" i="10"/>
  <c r="U73" i="10"/>
  <c r="T73" i="10"/>
  <c r="P72" i="10"/>
  <c r="U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R71" i="10"/>
  <c r="H70" i="10"/>
  <c r="R70" i="10"/>
  <c r="I70" i="10"/>
  <c r="S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T69" i="10"/>
  <c r="Q68" i="10"/>
  <c r="S68" i="10"/>
  <c r="P68" i="10"/>
  <c r="R68" i="10"/>
  <c r="T68" i="10"/>
  <c r="U68" i="10"/>
  <c r="I68" i="10"/>
  <c r="H68" i="10"/>
  <c r="S67" i="10"/>
  <c r="T67" i="10"/>
  <c r="Q67" i="10"/>
  <c r="H67" i="10"/>
  <c r="U67" i="10"/>
  <c r="R67" i="10"/>
  <c r="I67" i="10"/>
  <c r="P67" i="10"/>
  <c r="U66" i="10"/>
  <c r="R66" i="10"/>
  <c r="S66" i="10"/>
  <c r="T66" i="10"/>
  <c r="I66" i="10"/>
  <c r="H66" i="10"/>
  <c r="Q66" i="10"/>
  <c r="P66" i="10"/>
  <c r="I65" i="10"/>
  <c r="P65" i="10"/>
  <c r="Q65" i="10"/>
  <c r="U65" i="10"/>
  <c r="R65" i="10"/>
  <c r="H65" i="10"/>
  <c r="T65" i="10"/>
  <c r="S65" i="10"/>
  <c r="S64" i="10"/>
  <c r="T64" i="10"/>
  <c r="Q64" i="10"/>
  <c r="R64" i="10"/>
  <c r="U64" i="10"/>
  <c r="H64" i="10"/>
  <c r="P64" i="10"/>
  <c r="I64" i="10"/>
  <c r="U63" i="10"/>
  <c r="Q63" i="10"/>
  <c r="T63" i="10"/>
  <c r="H63" i="10"/>
  <c r="P63" i="10"/>
  <c r="I63" i="10"/>
  <c r="R63" i="10"/>
  <c r="S63" i="10"/>
  <c r="P62" i="10"/>
  <c r="U62" i="10"/>
  <c r="Q62" i="10"/>
  <c r="S62" i="10"/>
  <c r="R62" i="10"/>
  <c r="T62" i="10"/>
  <c r="H62" i="10"/>
  <c r="I62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Q60" i="10"/>
  <c r="H60" i="10"/>
  <c r="R60" i="10"/>
  <c r="S60" i="10"/>
  <c r="P60" i="10"/>
  <c r="P59" i="10"/>
  <c r="S59" i="10"/>
  <c r="H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I57" i="10"/>
  <c r="S57" i="10"/>
  <c r="R57" i="10"/>
  <c r="U57" i="10"/>
  <c r="P57" i="10"/>
  <c r="Q57" i="10"/>
  <c r="H57" i="10"/>
  <c r="T57" i="10"/>
  <c r="I56" i="10"/>
  <c r="U56" i="10"/>
  <c r="H56" i="10"/>
  <c r="Q56" i="10"/>
  <c r="S56" i="10"/>
  <c r="T56" i="10"/>
  <c r="P56" i="10"/>
  <c r="R56" i="10"/>
  <c r="J56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H53" i="10"/>
  <c r="S52" i="10"/>
  <c r="R52" i="10"/>
  <c r="I52" i="10"/>
  <c r="T52" i="10"/>
  <c r="P52" i="10"/>
  <c r="Q52" i="10"/>
  <c r="U52" i="10"/>
  <c r="H52" i="10"/>
  <c r="R51" i="10"/>
  <c r="P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U50" i="10"/>
  <c r="J50" i="10" s="1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R47" i="10"/>
  <c r="T47" i="10"/>
  <c r="U47" i="10"/>
  <c r="Q47" i="10"/>
  <c r="R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T45" i="10"/>
  <c r="H44" i="10"/>
  <c r="P44" i="10"/>
  <c r="U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P42" i="10"/>
  <c r="T42" i="10"/>
  <c r="H42" i="10"/>
  <c r="I42" i="10"/>
  <c r="R42" i="10"/>
  <c r="U42" i="10"/>
  <c r="Q42" i="10"/>
  <c r="S42" i="10"/>
  <c r="H41" i="10"/>
  <c r="R41" i="10"/>
  <c r="P41" i="10"/>
  <c r="T41" i="10"/>
  <c r="I41" i="10"/>
  <c r="S41" i="10"/>
  <c r="U41" i="10"/>
  <c r="Q41" i="10"/>
  <c r="J41" i="10" s="1"/>
  <c r="P40" i="10"/>
  <c r="R40" i="10"/>
  <c r="T40" i="10"/>
  <c r="Q40" i="10"/>
  <c r="U40" i="10"/>
  <c r="I40" i="10"/>
  <c r="S40" i="10"/>
  <c r="H40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P37" i="10"/>
  <c r="R37" i="10"/>
  <c r="U37" i="10"/>
  <c r="Q37" i="10"/>
  <c r="T37" i="10"/>
  <c r="I37" i="10"/>
  <c r="S37" i="10"/>
  <c r="H37" i="10"/>
  <c r="U36" i="10"/>
  <c r="H36" i="10"/>
  <c r="I36" i="10"/>
  <c r="P36" i="10"/>
  <c r="Q36" i="10"/>
  <c r="S36" i="10"/>
  <c r="R36" i="10"/>
  <c r="T36" i="10"/>
  <c r="J36" i="10" s="1"/>
  <c r="Q35" i="10"/>
  <c r="R35" i="10"/>
  <c r="H35" i="10"/>
  <c r="P35" i="10"/>
  <c r="I35" i="10"/>
  <c r="U35" i="10"/>
  <c r="T35" i="10"/>
  <c r="S35" i="10"/>
  <c r="H34" i="10"/>
  <c r="I34" i="10"/>
  <c r="P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Q32" i="10"/>
  <c r="T32" i="10"/>
  <c r="H32" i="10"/>
  <c r="R32" i="10"/>
  <c r="P32" i="10"/>
  <c r="S32" i="10"/>
  <c r="I32" i="10"/>
  <c r="U32" i="10"/>
  <c r="Q31" i="10"/>
  <c r="U31" i="10"/>
  <c r="P31" i="10"/>
  <c r="S31" i="10"/>
  <c r="T31" i="10"/>
  <c r="I31" i="10"/>
  <c r="R31" i="10"/>
  <c r="H31" i="10"/>
  <c r="S30" i="10"/>
  <c r="H30" i="10"/>
  <c r="U30" i="10"/>
  <c r="T30" i="10"/>
  <c r="R30" i="10"/>
  <c r="Q30" i="10"/>
  <c r="I30" i="10"/>
  <c r="P30" i="10"/>
  <c r="J30" i="10" s="1"/>
  <c r="T29" i="10"/>
  <c r="P29" i="10"/>
  <c r="R29" i="10"/>
  <c r="U29" i="10"/>
  <c r="I29" i="10"/>
  <c r="Q29" i="10"/>
  <c r="S29" i="10"/>
  <c r="H29" i="10"/>
  <c r="T28" i="10"/>
  <c r="P28" i="10"/>
  <c r="I28" i="10"/>
  <c r="H28" i="10"/>
  <c r="S28" i="10"/>
  <c r="U28" i="10"/>
  <c r="Q28" i="10"/>
  <c r="R28" i="10"/>
  <c r="T27" i="10"/>
  <c r="Q27" i="10"/>
  <c r="H27" i="10"/>
  <c r="U27" i="10"/>
  <c r="S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R25" i="10"/>
  <c r="H25" i="10"/>
  <c r="Q25" i="10"/>
  <c r="P25" i="10"/>
  <c r="I25" i="10"/>
  <c r="U25" i="10"/>
  <c r="S25" i="10"/>
  <c r="T25" i="10"/>
  <c r="Q24" i="10"/>
  <c r="T24" i="10"/>
  <c r="R24" i="10"/>
  <c r="H24" i="10"/>
  <c r="U24" i="10"/>
  <c r="I24" i="10"/>
  <c r="P24" i="10"/>
  <c r="S24" i="10"/>
  <c r="U23" i="10"/>
  <c r="S23" i="10"/>
  <c r="P23" i="10"/>
  <c r="H23" i="10"/>
  <c r="Q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S21" i="10"/>
  <c r="T21" i="10"/>
  <c r="P21" i="10"/>
  <c r="U21" i="10"/>
  <c r="R21" i="10"/>
  <c r="H21" i="10"/>
  <c r="Q21" i="10"/>
  <c r="I21" i="10"/>
  <c r="S20" i="10"/>
  <c r="P20" i="10"/>
  <c r="I20" i="10"/>
  <c r="T20" i="10"/>
  <c r="Q20" i="10"/>
  <c r="H20" i="10"/>
  <c r="U20" i="10"/>
  <c r="R20" i="10"/>
  <c r="I19" i="10"/>
  <c r="S19" i="10"/>
  <c r="P19" i="10"/>
  <c r="Q19" i="10"/>
  <c r="U19" i="10"/>
  <c r="R19" i="10"/>
  <c r="T19" i="10"/>
  <c r="H19" i="10"/>
  <c r="H18" i="10"/>
  <c r="I18" i="10"/>
  <c r="Q18" i="10"/>
  <c r="U18" i="10"/>
  <c r="P18" i="10"/>
  <c r="R18" i="10"/>
  <c r="T18" i="10"/>
  <c r="S18" i="10"/>
  <c r="J18" i="10" s="1"/>
  <c r="P17" i="10"/>
  <c r="H17" i="10"/>
  <c r="T17" i="10"/>
  <c r="R17" i="10"/>
  <c r="Q17" i="10"/>
  <c r="S17" i="10"/>
  <c r="I17" i="10"/>
  <c r="U17" i="10"/>
  <c r="S16" i="10"/>
  <c r="I16" i="10"/>
  <c r="U16" i="10"/>
  <c r="H16" i="10"/>
  <c r="R16" i="10"/>
  <c r="P16" i="10"/>
  <c r="T16" i="10"/>
  <c r="Q16" i="10"/>
  <c r="I15" i="10"/>
  <c r="P15" i="10"/>
  <c r="S15" i="10"/>
  <c r="Q15" i="10"/>
  <c r="H15" i="10"/>
  <c r="U15" i="10"/>
  <c r="T15" i="10"/>
  <c r="R15" i="10"/>
  <c r="J15" i="10" s="1"/>
  <c r="P14" i="10"/>
  <c r="T14" i="10"/>
  <c r="I14" i="10"/>
  <c r="H14" i="10"/>
  <c r="S14" i="10"/>
  <c r="U14" i="10"/>
  <c r="Q14" i="10"/>
  <c r="R14" i="10"/>
  <c r="T13" i="10"/>
  <c r="Q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T12" i="10"/>
  <c r="S12" i="10"/>
  <c r="H12" i="10"/>
  <c r="U11" i="10"/>
  <c r="R11" i="10"/>
  <c r="T11" i="10"/>
  <c r="Q11" i="10"/>
  <c r="I11" i="10"/>
  <c r="P11" i="10"/>
  <c r="S11" i="10"/>
  <c r="H11" i="10"/>
  <c r="R10" i="10"/>
  <c r="T10" i="10"/>
  <c r="I10" i="10"/>
  <c r="Q10" i="10"/>
  <c r="H10" i="10"/>
  <c r="P10" i="10"/>
  <c r="U10" i="10"/>
  <c r="S10" i="10"/>
  <c r="P9" i="10"/>
  <c r="H9" i="10"/>
  <c r="Q9" i="10"/>
  <c r="U9" i="10"/>
  <c r="S9" i="10"/>
  <c r="R9" i="10"/>
  <c r="I9" i="10"/>
  <c r="T9" i="10"/>
  <c r="U8" i="10"/>
  <c r="S8" i="10"/>
  <c r="T8" i="10"/>
  <c r="Q8" i="10"/>
  <c r="I8" i="10"/>
  <c r="P8" i="10"/>
  <c r="R8" i="10"/>
  <c r="R7" i="10"/>
  <c r="H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66" i="10" l="1"/>
  <c r="J86" i="10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<sst xmlns="http://schemas.openxmlformats.org/spreadsheetml/2006/main" count="2192" uniqueCount="429">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</sst>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8" t="s">
        <v>0</v>
      </c>
      <c r="B1" s="104"/>
      <c r="C1" s="104"/>
      <c r="D1" s="104"/>
      <c r="E1" s="104"/>
      <c r="F1" s="104"/>
      <c r="G1" s="104"/>
      <c r="H1" s="104"/>
    </row>
    <row r="2" spans="1:8" ht="19.95" customHeight="1" x14ac:dyDescent="0.3">
      <c r="A2" s="109" t="s">
        <v>1</v>
      </c>
      <c r="B2" s="104"/>
      <c r="C2" s="104"/>
      <c r="D2" s="104"/>
      <c r="E2" s="104"/>
      <c r="F2" s="104"/>
      <c r="G2" s="104"/>
      <c r="H2" s="104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5" t="s">
        <v>15</v>
      </c>
      <c r="D12" s="106"/>
      <c r="E12" s="106"/>
      <c r="F12" s="106"/>
      <c r="G12" s="107"/>
    </row>
    <row r="13" spans="1:8" x14ac:dyDescent="0.3">
      <c r="B13" s="4" t="s">
        <v>16</v>
      </c>
      <c r="C13" s="105" t="s">
        <v>17</v>
      </c>
      <c r="D13" s="106"/>
      <c r="E13" s="106"/>
      <c r="F13" s="106"/>
      <c r="G13" s="107"/>
    </row>
    <row r="14" spans="1:8" x14ac:dyDescent="0.3">
      <c r="B14" s="4" t="s">
        <v>18</v>
      </c>
      <c r="C14" s="105" t="s">
        <v>19</v>
      </c>
      <c r="D14" s="106"/>
      <c r="E14" s="106"/>
      <c r="F14" s="106"/>
      <c r="G14" s="107"/>
    </row>
    <row r="15" spans="1:8" x14ac:dyDescent="0.3">
      <c r="B15" s="4" t="s">
        <v>20</v>
      </c>
      <c r="C15" s="105" t="s">
        <v>21</v>
      </c>
      <c r="D15" s="106"/>
      <c r="E15" s="106"/>
      <c r="F15" s="106"/>
      <c r="G15" s="107"/>
    </row>
    <row r="16" spans="1:8" x14ac:dyDescent="0.3">
      <c r="B16" s="4" t="s">
        <v>22</v>
      </c>
      <c r="C16" s="105" t="s">
        <v>23</v>
      </c>
      <c r="D16" s="106"/>
      <c r="E16" s="106"/>
      <c r="F16" s="106"/>
      <c r="G16" s="107"/>
    </row>
    <row r="17" spans="2:7" x14ac:dyDescent="0.3">
      <c r="B17" s="4" t="s">
        <v>24</v>
      </c>
      <c r="C17" s="105" t="s">
        <v>25</v>
      </c>
      <c r="D17" s="106"/>
      <c r="E17" s="106"/>
      <c r="F17" s="106"/>
      <c r="G17" s="107"/>
    </row>
    <row r="18" spans="2:7" x14ac:dyDescent="0.3">
      <c r="B18" s="4" t="s">
        <v>26</v>
      </c>
      <c r="C18" s="105" t="s">
        <v>27</v>
      </c>
      <c r="D18" s="106"/>
      <c r="E18" s="106"/>
      <c r="F18" s="106"/>
      <c r="G18" s="107"/>
    </row>
    <row r="19" spans="2:7" x14ac:dyDescent="0.3">
      <c r="B19" s="4" t="s">
        <v>28</v>
      </c>
      <c r="C19" s="105" t="s">
        <v>29</v>
      </c>
      <c r="D19" s="106"/>
      <c r="E19" s="106"/>
      <c r="F19" s="106"/>
      <c r="G19" s="107"/>
    </row>
    <row r="20" spans="2:7" x14ac:dyDescent="0.3">
      <c r="B20" s="4" t="s">
        <v>30</v>
      </c>
      <c r="C20" s="105" t="s">
        <v>31</v>
      </c>
      <c r="D20" s="106"/>
      <c r="E20" s="106"/>
      <c r="F20" s="106"/>
      <c r="G20" s="107"/>
    </row>
    <row r="22" spans="2:7" ht="15.6" x14ac:dyDescent="0.3">
      <c r="B22" s="1" t="s">
        <v>32</v>
      </c>
    </row>
    <row r="23" spans="2:7" x14ac:dyDescent="0.3">
      <c r="B23" s="103" t="s">
        <v>33</v>
      </c>
      <c r="C23" s="104"/>
      <c r="D23" s="104"/>
      <c r="E23" s="104"/>
      <c r="F23" s="104"/>
      <c r="G23" s="104"/>
    </row>
    <row r="24" spans="2:7" x14ac:dyDescent="0.3">
      <c r="B24" s="103" t="s">
        <v>34</v>
      </c>
      <c r="C24" s="104"/>
      <c r="D24" s="104"/>
      <c r="E24" s="104"/>
      <c r="F24" s="104"/>
      <c r="G24" s="104"/>
    </row>
    <row r="25" spans="2:7" x14ac:dyDescent="0.3">
      <c r="B25" s="103" t="s">
        <v>35</v>
      </c>
      <c r="C25" s="104"/>
      <c r="D25" s="104"/>
      <c r="E25" s="104"/>
      <c r="F25" s="104"/>
      <c r="G25" s="104"/>
    </row>
    <row r="26" spans="2:7" x14ac:dyDescent="0.3">
      <c r="B26" s="103" t="s">
        <v>36</v>
      </c>
      <c r="C26" s="104"/>
      <c r="D26" s="104"/>
      <c r="E26" s="104"/>
      <c r="F26" s="104"/>
      <c r="G26" s="10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8" t="s">
        <v>37</v>
      </c>
      <c r="B1" s="104"/>
      <c r="C1" s="104"/>
      <c r="D1" s="104"/>
      <c r="E1" s="104"/>
      <c r="F1" s="5" t="s">
        <v>38</v>
      </c>
      <c r="G1" s="6"/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10" t="s">
        <v>53</v>
      </c>
      <c r="C19" s="104"/>
      <c r="D19" s="104"/>
    </row>
    <row r="20" spans="2:4" ht="17.399999999999999" x14ac:dyDescent="0.3">
      <c r="B20" s="7" t="s">
        <v>54</v>
      </c>
      <c r="C20" s="14"/>
    </row>
    <row r="21" spans="2:4" ht="15.6" x14ac:dyDescent="0.3">
      <c r="B21" s="7" t="s">
        <v>55</v>
      </c>
      <c r="C21" s="9" t="str">
        <f>IFERROR(INDEX(Configuração!$D$26:$D$50,MATCH($C$20,Configuração!$C$26:$C$50,0)),"")</f>
        <v/>
      </c>
    </row>
    <row r="23" spans="2:4" ht="15.6" x14ac:dyDescent="0.3">
      <c r="B23" s="1" t="s">
        <v>56</v>
      </c>
    </row>
    <row r="24" spans="2:4" x14ac:dyDescent="0.3">
      <c r="B24" s="110" t="s">
        <v>57</v>
      </c>
      <c r="C24" s="104"/>
      <c r="D24" s="104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/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8" t="s">
        <v>85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32" ht="19.95" customHeight="1" x14ac:dyDescent="0.3">
      <c r="A2" s="111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3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3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3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3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3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5" t="s">
        <v>159</v>
      </c>
      <c r="B1" s="115"/>
      <c r="C1" s="115"/>
      <c r="D1" s="115"/>
      <c r="E1" s="115"/>
      <c r="F1" s="115"/>
      <c r="G1" s="115"/>
      <c r="H1" s="35"/>
      <c r="K1" s="114" t="s">
        <v>160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D1" s="36" t="s">
        <v>161</v>
      </c>
    </row>
    <row r="2" spans="1:56" ht="19.95" customHeight="1" x14ac:dyDescent="0.3">
      <c r="A2" s="116" t="s">
        <v>162</v>
      </c>
      <c r="B2" s="116"/>
      <c r="C2" s="116"/>
      <c r="D2" s="116"/>
      <c r="E2" s="116"/>
      <c r="F2" s="116"/>
      <c r="G2" s="116"/>
      <c r="H2" s="112" t="s">
        <v>163</v>
      </c>
      <c r="I2" s="104"/>
      <c r="J2" s="104"/>
      <c r="K2" s="113" t="s">
        <v>164</v>
      </c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D2" s="5" t="str">
        <f>IF(Configuração!$C$26="","",("QC-"&amp;Configuração!$C$26&amp;TEXT(1,"00")))</f>
        <v/>
      </c>
    </row>
    <row r="3" spans="1:56" ht="28.05" customHeight="1" x14ac:dyDescent="0.3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3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3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3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3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3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3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3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3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3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3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3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3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3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3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3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3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3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3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3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3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3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3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3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3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3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3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3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3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3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3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3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3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3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3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3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3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3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3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3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3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3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3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3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3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3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3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3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3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3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3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3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3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3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3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3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3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3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3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3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3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3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3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3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3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3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3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3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3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3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3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3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3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3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3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3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3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3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3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3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3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3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3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3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3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3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3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3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3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3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3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3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3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3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3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3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3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3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3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3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3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3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3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3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3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3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3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3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3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3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3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3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3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3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3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3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3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3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3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3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3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3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3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3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3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3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3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3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3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3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3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3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3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3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3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3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3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3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3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3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3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3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3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3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3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3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3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3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3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3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3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3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3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3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3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3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3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3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3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3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3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3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3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3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3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3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3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3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3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3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3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3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3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3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3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3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3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3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3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3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3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3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3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3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3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3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3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3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3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3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3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3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3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3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3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3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3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3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3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3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3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3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3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3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3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3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3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3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3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3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3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3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3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3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3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3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3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3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3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3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3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3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3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3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3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3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3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3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3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3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3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3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3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3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3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3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3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3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3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3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3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3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3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3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3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3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3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3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3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3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3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3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3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3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3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3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3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3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3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3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3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3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3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3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3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3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3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3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3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3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3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3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3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3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3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3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3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3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3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3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3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3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3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3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3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3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3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3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3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3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3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3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3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3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3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3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3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3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3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3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3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3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3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3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3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3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3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3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3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3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3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3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3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3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3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3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3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3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3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3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3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3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3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3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3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3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3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3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3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3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3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3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3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3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3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3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3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3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3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3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3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3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3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3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3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3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3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3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3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3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3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3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3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3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3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3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3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3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3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3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3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3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3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3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3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3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3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3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3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3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3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3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3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3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3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3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3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3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3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3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3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3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3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3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3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3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3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3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3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3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3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3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3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3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3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3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3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3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3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3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3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3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3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3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3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3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3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3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3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3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3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3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3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3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3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3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3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3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3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3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3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3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3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3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3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3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3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3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3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3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3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3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3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3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3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3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3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3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3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3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3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3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3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3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3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3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3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3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3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3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3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3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3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3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3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3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3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3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3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3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3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3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3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3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3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3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3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3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3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3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3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3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3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3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3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3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3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3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3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3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3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3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3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3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3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3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3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3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3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3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3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3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3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3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3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3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3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3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3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3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3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3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3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3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3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3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3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3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3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3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3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3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3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3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3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3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3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3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3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3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3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3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3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3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3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3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3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3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3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3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3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3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3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3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3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3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3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3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3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3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3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3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3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3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3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3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3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3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3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3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3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3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3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3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3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3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3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3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3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3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3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3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3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3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3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3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3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3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3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3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3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3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3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3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3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3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3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3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3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3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3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3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3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3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3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3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3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3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3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3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3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3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3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3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3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3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3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3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3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3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3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3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3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3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3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3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3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3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3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3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3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3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3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3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3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3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3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3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3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3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3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3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3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3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3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3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3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3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3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3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3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3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3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3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3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3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3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3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3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3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3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3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3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3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3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3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3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3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3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3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3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3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3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3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3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3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3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3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3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3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3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3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3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3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3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3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3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3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3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3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3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3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3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3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3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3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3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3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3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3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3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3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3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3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3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3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3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3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3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3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3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3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3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3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3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3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3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3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3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3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3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3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3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3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3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3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3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3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3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3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3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3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3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3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3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3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3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3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3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3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3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3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3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3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3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3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3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3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3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3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3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3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3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3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3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3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3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3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3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3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3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3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3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3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3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3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3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3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3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3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3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3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3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3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3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3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3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3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3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3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3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3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3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3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3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3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3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3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3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3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3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3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3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3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3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3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3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3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3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3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3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3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3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3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3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3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3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3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3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3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3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3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3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3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3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3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3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3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3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3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3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3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3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3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3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3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3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3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3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3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3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3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3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3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3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3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3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3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3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3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3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3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3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3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3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3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3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3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3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3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3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3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3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3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3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3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3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3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3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3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3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3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3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3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3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3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3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3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3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3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3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3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3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3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3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3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3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3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3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3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3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3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3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3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3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3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3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3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3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3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3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3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3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3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3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3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3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3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3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3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3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3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3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3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3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3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3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3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3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3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3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3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3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3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3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3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3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3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3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3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3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3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3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3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3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3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3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3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3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3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3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3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3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3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3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3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3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3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3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3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3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3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3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3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3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3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3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3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3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3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3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3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3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3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3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3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3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3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3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3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3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3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3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3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3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3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3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3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3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3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3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3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3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3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3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3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3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3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3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3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3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3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3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3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3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3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3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3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3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3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3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3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3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3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3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3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3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3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3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3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3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3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3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3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3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3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3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3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3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3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3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3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3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3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3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3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3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3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3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3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3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8" t="s">
        <v>218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19.95" customHeight="1" x14ac:dyDescent="0.3">
      <c r="A2" s="109" t="s">
        <v>219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ht="17.399999999999999" x14ac:dyDescent="0.3">
      <c r="A3" s="47" t="s">
        <v>220</v>
      </c>
      <c r="B3" s="52">
        <v>13</v>
      </c>
      <c r="C3" s="117" t="str">
        <f>IFERROR(INDEX(Analitos!$A$4:$A$43,$B$3),"")</f>
        <v>Glicose</v>
      </c>
      <c r="D3" s="104"/>
      <c r="F3" s="47" t="s">
        <v>221</v>
      </c>
      <c r="G3" s="53"/>
      <c r="H3" s="104"/>
      <c r="I3" s="104"/>
      <c r="M3" s="54" t="b">
        <v>1</v>
      </c>
      <c r="N3" s="54" t="b">
        <v>0</v>
      </c>
      <c r="O3" s="12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4"/>
      <c r="Q3" s="104"/>
      <c r="R3" s="104"/>
    </row>
    <row r="4" spans="1:18" x14ac:dyDescent="0.3">
      <c r="A4" s="112" t="s">
        <v>222</v>
      </c>
      <c r="B4" s="104"/>
      <c r="C4" s="119" t="str">
        <f>"Analito "&amp;$B$3&amp;" de "&amp;SUMPRODUCT(--(Analitos!$A$4:$A$43&lt;&gt;""))&amp;"    ·    Lote em uso: "&amp;loteAtivo</f>
        <v xml:space="preserve">Analito 13 de 31    ·    Lote em uso: </v>
      </c>
      <c r="D4" s="104"/>
      <c r="E4" s="104"/>
      <c r="F4" s="47" t="s">
        <v>223</v>
      </c>
      <c r="G4" s="53"/>
      <c r="M4" s="54" t="b">
        <v>1</v>
      </c>
      <c r="N4" s="54" t="b">
        <v>0</v>
      </c>
      <c r="O4" s="104"/>
      <c r="P4" s="104"/>
      <c r="Q4" s="104"/>
      <c r="R4" s="104"/>
    </row>
    <row r="5" spans="1:18" x14ac:dyDescent="0.3">
      <c r="A5" s="118" t="s">
        <v>224</v>
      </c>
      <c r="B5" s="104"/>
      <c r="C5" s="104"/>
      <c r="D5" s="104"/>
      <c r="E5" s="104"/>
      <c r="F5" s="104"/>
      <c r="G5" s="104"/>
      <c r="H5" s="104"/>
      <c r="I5" s="104"/>
      <c r="J5" s="104"/>
      <c r="L5" s="118" t="s">
        <v>225</v>
      </c>
      <c r="M5" s="104"/>
      <c r="N5" s="104"/>
      <c r="O5" s="104"/>
      <c r="P5" s="104"/>
      <c r="Q5" s="104"/>
      <c r="R5" s="104"/>
    </row>
    <row r="6" spans="1:18" ht="28.05" customHeight="1" x14ac:dyDescent="0.3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3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 t="str">
        <f>IFERROR(INDEX(engETp,MATCH(selAnalito,engEspAnalito,0)),"")</f>
        <v/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 t="str">
        <f>IFERROR(INDEX(engETp,MATCH(selAnalito,engEspAnalito,0)),"")</f>
        <v/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8" t="s">
        <v>243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ht="19.95" customHeight="1" x14ac:dyDescent="0.3">
      <c r="A2" s="1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28.05" customHeight="1" x14ac:dyDescent="0.3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05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05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8" t="s">
        <v>253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9.95" customHeight="1" x14ac:dyDescent="0.3">
      <c r="A2" s="109" t="s">
        <v>254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28.05" customHeight="1" x14ac:dyDescent="0.3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8" t="s">
        <v>272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21" ht="19.95" customHeight="1" x14ac:dyDescent="0.3">
      <c r="A2" s="109" t="s">
        <v>273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0" t="s">
        <v>276</v>
      </c>
      <c r="G3" s="104"/>
      <c r="H3" s="104"/>
      <c r="I3" s="104"/>
      <c r="J3" s="104"/>
      <c r="K3" s="104"/>
      <c r="L3" s="104"/>
      <c r="M3" s="104"/>
    </row>
    <row r="4" spans="1:21" ht="15.6" x14ac:dyDescent="0.3">
      <c r="A4" s="47" t="s">
        <v>277</v>
      </c>
      <c r="B4" s="65"/>
      <c r="F4" s="110" t="s">
        <v>278</v>
      </c>
      <c r="G4" s="104"/>
      <c r="H4" s="104"/>
      <c r="I4" s="104"/>
      <c r="J4" s="104"/>
      <c r="K4" s="104"/>
      <c r="L4" s="104"/>
      <c r="M4" s="104"/>
    </row>
    <row r="6" spans="1:21" ht="28.05" customHeight="1" x14ac:dyDescent="0.3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IF($A7="","",IFERROR(INDEX(engETp,MATCH($A7,engEspAnalito,0)),""))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IF($A8="","",IFERROR(INDEX(engETp,MATCH($A8,engEspAnalito,0)),""))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 t="str">
        <f>IF($A9="","",IFERROR(INDEX(engETp,MATCH($A9,engEspAnalito,0)),""))</f>
        <v/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 t="str">
        <f t="shared" si="5"/>
        <v/>
      </c>
      <c r="L9" s="20" t="str">
        <f t="shared" si="6"/>
        <v/>
      </c>
      <c r="M9" s="38" t="str">
        <f t="shared" si="7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 t="str">
        <f>IF($A10="","",IFERROR(INDEX(engETp,MATCH($A10,engEspAnalito,0)),""))</f>
        <v/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 t="str">
        <f t="shared" si="5"/>
        <v/>
      </c>
      <c r="L10" s="20" t="str">
        <f t="shared" si="6"/>
        <v/>
      </c>
      <c r="M10" s="38" t="str">
        <f t="shared" si="7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 t="str">
        <f>IF($A11="","",IFERROR(INDEX(engETp,MATCH($A11,engEspAnalito,0)),""))</f>
        <v/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 t="str">
        <f>IF($A12="","",IFERROR(INDEX(engETp,MATCH($A12,engEspAnalito,0)),""))</f>
        <v/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IF($A13="","",IFERROR(INDEX(engETp,MATCH($A13,engEspAnalito,0)),""))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IF($A14="","",IFERROR(INDEX(engETp,MATCH($A14,engEspAnalito,0)),""))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 t="str">
        <f>IF($A15="","",IFERROR(INDEX(engETp,MATCH($A15,engEspAnalito,0)),""))</f>
        <v/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 t="str">
        <f>IF($A16="","",IFERROR(INDEX(engETp,MATCH($A16,engEspAnalito,0)),""))</f>
        <v/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 t="str">
        <f>IF($A17="","",IFERROR(INDEX(engETp,MATCH($A17,engEspAnalito,0)),""))</f>
        <v/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 t="str">
        <f>IF($A18="","",IFERROR(INDEX(engETp,MATCH($A18,engEspAnalito,0)),""))</f>
        <v/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IF($A19="","",IFERROR(INDEX(engETp,MATCH($A19,engEspAnalito,0)),""))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IF($A20="","",IFERROR(INDEX(engETp,MATCH($A20,engEspAnalito,0)),""))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 t="str">
        <f>IF($A21="","",IFERROR(INDEX(engETp,MATCH($A21,engEspAnalito,0)),""))</f>
        <v/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 t="str">
        <f>IF($A22="","",IFERROR(INDEX(engETp,MATCH($A22,engEspAnalito,0)),""))</f>
        <v/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 t="str">
        <f>IF($A23="","",IFERROR(INDEX(engETp,MATCH($A23,engEspAnalito,0)),""))</f>
        <v/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 t="str">
        <f>IF($A24="","",IFERROR(INDEX(engETp,MATCH($A24,engEspAnalito,0)),""))</f>
        <v/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 t="str">
        <f>IF($A25="","",IFERROR(INDEX(engETp,MATCH($A25,engEspAnalito,0)),""))</f>
        <v/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 t="str">
        <f>IF($A26="","",IFERROR(INDEX(engETp,MATCH($A26,engEspAnalito,0)),""))</f>
        <v/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IF($A27="","",IFERROR(INDEX(engETp,MATCH($A27,engEspAnalito,0)),""))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IF($A28="","",IFERROR(INDEX(engETp,MATCH($A28,engEspAnalito,0)),""))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 t="str">
        <f>IF($A29="","",IFERROR(INDEX(engETp,MATCH($A29,engEspAnalito,0)),""))</f>
        <v/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 t="str">
        <f>IF($A30="","",IFERROR(INDEX(engETp,MATCH($A30,engEspAnalito,0)),""))</f>
        <v/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 t="str">
        <f>IF($A31="","",IFERROR(INDEX(engETp,MATCH($A31,engEspAnalito,0)),""))</f>
        <v/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 t="str">
        <f>IF($A32="","",IFERROR(INDEX(engETp,MATCH($A32,engEspAnalito,0)),""))</f>
        <v/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IF($A33="","",IFERROR(INDEX(engETp,MATCH($A33,engEspAnalito,0)),""))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IF($A34="","",IFERROR(INDEX(engETp,MATCH($A34,engEspAnalito,0)),""))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IF($A35="","",IFERROR(INDEX(engETp,MATCH($A35,engEspAnalito,0)),""))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IF($A36="","",IFERROR(INDEX(engETp,MATCH($A36,engEspAnalito,0)),""))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 t="str">
        <f>IF($A37="","",IFERROR(INDEX(engETp,MATCH($A37,engEspAnalito,0)),""))</f>
        <v/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 t="str">
        <f>IF($A38="","",IFERROR(INDEX(engETp,MATCH($A38,engEspAnalito,0)),""))</f>
        <v/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0</v>
      </c>
      <c r="D39" s="63" t="str">
        <f t="shared" ref="D39:D70" si="9">IF($C39=0,"",AVERAGEIFS(rValor,rAnalito,$A39,rNivel,$B39,rData,"&gt;="&amp;DATE($B$3,1,1),rData,"&lt;="&amp;DATE($D$3,12,31),rLote,IF($B$4="","*",$B$4),rStatus,"Ativo"))</f>
        <v/>
      </c>
      <c r="E39" s="63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1">IF(OR($D39="",$D39=0,$E39=""),"",$E39/$D39*100)</f>
        <v/>
      </c>
      <c r="G39" s="64" t="str">
        <f>IF($A39="","",IFERROR(INDEX(engETp,MATCH($A39,engEspAnalito,0)),""))</f>
        <v/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0</v>
      </c>
      <c r="D40" s="63" t="str">
        <f t="shared" si="9"/>
        <v/>
      </c>
      <c r="E40" s="63" t="str">
        <f t="shared" si="10"/>
        <v/>
      </c>
      <c r="F40" s="64" t="str">
        <f t="shared" si="11"/>
        <v/>
      </c>
      <c r="G40" s="64" t="str">
        <f>IF($A40="","",IFERROR(INDEX(engETp,MATCH($A40,engEspAnalito,0)),""))</f>
        <v/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0</v>
      </c>
      <c r="D41" s="63" t="str">
        <f t="shared" si="9"/>
        <v/>
      </c>
      <c r="E41" s="63" t="str">
        <f t="shared" si="10"/>
        <v/>
      </c>
      <c r="F41" s="64" t="str">
        <f t="shared" si="11"/>
        <v/>
      </c>
      <c r="G41" s="64" t="str">
        <f>IF($A41="","",IFERROR(INDEX(engETp,MATCH($A41,engEspAnalito,0)),""))</f>
        <v/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0</v>
      </c>
      <c r="D42" s="63" t="str">
        <f t="shared" si="9"/>
        <v/>
      </c>
      <c r="E42" s="63" t="str">
        <f t="shared" si="10"/>
        <v/>
      </c>
      <c r="F42" s="64" t="str">
        <f t="shared" si="11"/>
        <v/>
      </c>
      <c r="G42" s="64" t="str">
        <f>IF($A42="","",IFERROR(INDEX(engETp,MATCH($A42,engEspAnalito,0)),""))</f>
        <v/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0</v>
      </c>
      <c r="D43" s="63" t="str">
        <f t="shared" si="9"/>
        <v/>
      </c>
      <c r="E43" s="63" t="str">
        <f t="shared" si="10"/>
        <v/>
      </c>
      <c r="F43" s="64" t="str">
        <f t="shared" si="11"/>
        <v/>
      </c>
      <c r="G43" s="64" t="str">
        <f>IF($A43="","",IFERROR(INDEX(engETp,MATCH($A43,engEspAnalito,0)),""))</f>
        <v/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0</v>
      </c>
      <c r="D44" s="63" t="str">
        <f t="shared" si="9"/>
        <v/>
      </c>
      <c r="E44" s="63" t="str">
        <f t="shared" si="10"/>
        <v/>
      </c>
      <c r="F44" s="64" t="str">
        <f t="shared" si="11"/>
        <v/>
      </c>
      <c r="G44" s="64" t="str">
        <f>IF($A44="","",IFERROR(INDEX(engETp,MATCH($A44,engEspAnalito,0)),""))</f>
        <v/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IF($A45="","",IFERROR(INDEX(engETp,MATCH($A45,engEspAnalito,0)),""))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IF($A46="","",IFERROR(INDEX(engETp,MATCH($A46,engEspAnalito,0)),""))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 t="str">
        <f>IF($A47="","",IFERROR(INDEX(engETp,MATCH($A47,engEspAnalito,0)),""))</f>
        <v/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 t="str">
        <f>IF($A48="","",IFERROR(INDEX(engETp,MATCH($A48,engEspAnalito,0)),""))</f>
        <v/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 t="str">
        <f>IF($A49="","",IFERROR(INDEX(engETp,MATCH($A49,engEspAnalito,0)),""))</f>
        <v/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 t="str">
        <f>IF($A50="","",IFERROR(INDEX(engETp,MATCH($A50,engEspAnalito,0)),""))</f>
        <v/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IF($A51="","",IFERROR(INDEX(engETp,MATCH($A51,engEspAnalito,0)),""))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IF($A52="","",IFERROR(INDEX(engETp,MATCH($A52,engEspAnalito,0)),""))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IF($A53="","",IFERROR(INDEX(engETp,MATCH($A53,engEspAnalito,0)),""))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IF($A54="","",IFERROR(INDEX(engETp,MATCH($A54,engEspAnalito,0)),""))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 t="str">
        <f>IF($A55="","",IFERROR(INDEX(engETp,MATCH($A55,engEspAnalito,0)),""))</f>
        <v/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 t="str">
        <f>IF($A56="","",IFERROR(INDEX(engETp,MATCH($A56,engEspAnalito,0)),""))</f>
        <v/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 t="str">
        <f>IF($A57="","",IFERROR(INDEX(engETp,MATCH($A57,engEspAnalito,0)),""))</f>
        <v/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 t="str">
        <f>IF($A58="","",IFERROR(INDEX(engETp,MATCH($A58,engEspAnalito,0)),""))</f>
        <v/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IF($A59="","",IFERROR(INDEX(engETp,MATCH($A59,engEspAnalito,0)),""))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IF($A60="","",IFERROR(INDEX(engETp,MATCH($A60,engEspAnalito,0)),""))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IF($A61="","",IFERROR(INDEX(engETp,MATCH($A61,engEspAnalito,0)),""))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IF($A62="","",IFERROR(INDEX(engETp,MATCH($A62,engEspAnalito,0)),""))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 t="str">
        <f>IF($A63="","",IFERROR(INDEX(engETp,MATCH($A63,engEspAnalito,0)),""))</f>
        <v/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 t="str">
        <f>IF($A64="","",IFERROR(INDEX(engETp,MATCH($A64,engEspAnalito,0)),""))</f>
        <v/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 t="str">
        <f>IF($A65="","",IFERROR(INDEX(engETp,MATCH($A65,engEspAnalito,0)),""))</f>
        <v/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 t="str">
        <f>IF($A66="","",IFERROR(INDEX(engETp,MATCH($A66,engEspAnalito,0)),""))</f>
        <v/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 t="str">
        <f>IF($A67="","",IFERROR(INDEX(engETp,MATCH($A67,engEspAnalito,0)),""))</f>
        <v/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 t="str">
        <f>IF($A68="","",IFERROR(INDEX(engETp,MATCH($A68,engEspAnalito,0)),""))</f>
        <v/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IF($A69="","",IFERROR(INDEX(engETp,MATCH($A69,engEspAnalito,0)),""))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IF($A70="","",IFERROR(INDEX(engETp,MATCH($A70,engEspAnalito,0)),""))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IF($A71="","",IFERROR(INDEX(engETp,MATCH($A71,engEspAnalito,0)),""))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IF($A72="","",IFERROR(INDEX(engETp,MATCH($A72,engEspAnalito,0)),""))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IF($A73="","",IFERROR(INDEX(engETp,MATCH($A73,engEspAnalito,0)),""))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IF($A74="","",IFERROR(INDEX(engETp,MATCH($A74,engEspAnalito,0)),""))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IF($A75="","",IFERROR(INDEX(engETp,MATCH($A75,engEspAnalito,0)),""))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IF($A76="","",IFERROR(INDEX(engETp,MATCH($A76,engEspAnalito,0)),""))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IF($A77="","",IFERROR(INDEX(engETp,MATCH($A77,engEspAnalito,0)),""))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IF($A78="","",IFERROR(INDEX(engETp,MATCH($A78,engEspAnalito,0)),""))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IF($A79="","",IFERROR(INDEX(engETp,MATCH($A79,engEspAnalito,0)),""))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IF($A80="","",IFERROR(INDEX(engETp,MATCH($A80,engEspAnalito,0)),""))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IF($A81="","",IFERROR(INDEX(engETp,MATCH($A81,engEspAnalito,0)),""))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IF($A82="","",IFERROR(INDEX(engETp,MATCH($A82,engEspAnalito,0)),""))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IF($A83="","",IFERROR(INDEX(engETp,MATCH($A83,engEspAnalito,0)),""))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IF($A84="","",IFERROR(INDEX(engETp,MATCH($A84,engEspAnalito,0)),""))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IF($A85="","",IFERROR(INDEX(engETp,MATCH($A85,engEspAnalito,0)),""))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IF($A86="","",IFERROR(INDEX(engETp,MATCH($A86,engEspAnalito,0)),""))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8" t="s">
        <v>281</v>
      </c>
      <c r="B1" s="104"/>
      <c r="C1" s="104"/>
      <c r="D1" s="104"/>
      <c r="E1" s="104"/>
      <c r="F1" s="104"/>
      <c r="G1" s="104"/>
      <c r="H1" s="104"/>
      <c r="I1" s="104"/>
      <c r="J1" s="104"/>
      <c r="M1" s="5" t="s">
        <v>282</v>
      </c>
      <c r="N1" s="66" t="s">
        <v>291</v>
      </c>
    </row>
    <row r="2" spans="1:14" ht="19.95" customHeight="1" x14ac:dyDescent="0.3">
      <c r="A2" s="109" t="s">
        <v>283</v>
      </c>
      <c r="B2" s="104"/>
      <c r="C2" s="104"/>
      <c r="D2" s="104"/>
      <c r="E2" s="104"/>
      <c r="F2" s="104"/>
      <c r="G2" s="104"/>
      <c r="H2" s="104"/>
      <c r="I2" s="104"/>
      <c r="J2" s="104"/>
      <c r="M2" s="5" t="s">
        <v>284</v>
      </c>
      <c r="N2" s="66" t="s">
        <v>293</v>
      </c>
    </row>
    <row r="3" spans="1:14" ht="28.05" customHeight="1" x14ac:dyDescent="0.3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2" t="s">
        <v>290</v>
      </c>
      <c r="H3" s="104"/>
      <c r="I3" s="104"/>
      <c r="J3" s="104"/>
    </row>
    <row r="4" spans="1:14" ht="40.049999999999997" customHeight="1" x14ac:dyDescent="0.3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049999999999997" customHeight="1" x14ac:dyDescent="0.3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05" customHeight="1" x14ac:dyDescent="0.3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05" customHeight="1" x14ac:dyDescent="0.3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21" t="s">
        <v>327</v>
      </c>
      <c r="H11" s="104"/>
      <c r="I11" s="104"/>
      <c r="J11" s="104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8" t="s">
        <v>301</v>
      </c>
      <c r="B1" s="104"/>
      <c r="C1" s="104"/>
      <c r="D1" s="104"/>
      <c r="E1" s="104"/>
      <c r="F1" s="104"/>
      <c r="H1" s="123" t="str">
        <f>"Assinaturas do lote em uso: "&amp;loteAtivo</f>
        <v xml:space="preserve">Assinaturas do lote em uso: </v>
      </c>
      <c r="I1" s="106"/>
      <c r="J1" s="107"/>
    </row>
    <row r="2" spans="1:10" ht="19.95" customHeight="1" x14ac:dyDescent="0.3">
      <c r="A2" s="109" t="s">
        <v>302</v>
      </c>
      <c r="B2" s="104"/>
      <c r="C2" s="104"/>
      <c r="D2" s="104"/>
      <c r="E2" s="104"/>
      <c r="F2" s="104"/>
    </row>
    <row r="3" spans="1:10" ht="28.05" customHeight="1" x14ac:dyDescent="0.3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50000000000003" customHeight="1" x14ac:dyDescent="0.3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50000000000003" customHeight="1" x14ac:dyDescent="0.3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50000000000003" customHeight="1" x14ac:dyDescent="0.3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50000000000003" customHeight="1" x14ac:dyDescent="0.3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50000000000003" customHeight="1" x14ac:dyDescent="0.3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50000000000003" customHeight="1" x14ac:dyDescent="0.3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50000000000003" customHeight="1" x14ac:dyDescent="0.3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50000000000003" customHeight="1" x14ac:dyDescent="0.3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50000000000003" customHeight="1" x14ac:dyDescent="0.3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50000000000003" customHeight="1" x14ac:dyDescent="0.3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50000000000003" customHeight="1" x14ac:dyDescent="0.3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50000000000003" customHeight="1" x14ac:dyDescent="0.3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50000000000003" customHeight="1" x14ac:dyDescent="0.3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50000000000003" customHeight="1" x14ac:dyDescent="0.3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50000000000003" customHeight="1" x14ac:dyDescent="0.3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50000000000003" customHeight="1" x14ac:dyDescent="0.3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50000000000003" customHeight="1" x14ac:dyDescent="0.3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4" t="s">
        <v>321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27" ht="19.95" customHeight="1" x14ac:dyDescent="0.3">
      <c r="A2" s="125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</row>
    <row r="3" spans="1:27" ht="24" customHeight="1" x14ac:dyDescent="0.3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3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3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3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3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3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3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3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3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3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3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3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3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3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3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3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3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3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3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3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3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3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3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3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3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3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3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3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3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3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3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3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3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3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3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3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3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3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3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3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3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3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3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3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3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3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3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3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3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3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3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3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3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3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3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3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3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3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3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3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3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3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3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3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3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3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3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3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3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3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3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3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3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3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3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3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3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3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3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3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3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3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3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3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3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3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3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3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3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3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3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3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3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3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3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3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3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3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3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3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3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3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3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3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3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3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3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3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3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3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3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3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3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3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3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3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3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3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3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3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3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3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3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3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3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3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3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3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3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3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3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3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3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3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3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3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3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3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3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3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3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3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3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3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3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3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3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3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3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3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3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3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3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3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3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3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3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3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3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3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3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3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3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3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3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3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3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3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3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3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3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3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3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3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3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3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3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3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3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3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3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3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3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3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3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3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3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3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3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3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3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3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3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3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3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3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3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3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3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3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3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3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3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3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3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3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3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3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3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3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3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3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3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3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3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3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3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3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3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3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3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3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3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3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3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3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3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3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3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3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3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3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3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3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3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3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3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3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3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3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3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3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3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3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3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3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3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3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3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3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3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3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3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3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3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3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3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3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3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3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3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3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3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3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3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3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3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3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3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3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3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3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3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3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3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3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3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3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3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3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3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3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3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3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3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3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3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3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3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3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3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3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3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3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3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3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3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3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3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3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3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3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3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3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3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3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3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3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3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3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3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3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3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3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3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3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3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3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3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3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3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3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3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3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3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3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3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3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3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3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3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3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3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3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3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3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3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3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3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3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3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3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3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3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3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3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3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3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3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3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3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3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3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3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3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3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3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3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3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3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3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3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3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3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3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3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3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3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3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3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3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3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3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3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3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3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3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3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3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3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3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3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3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3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3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3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3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3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3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3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3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3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3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3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3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3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3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3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3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3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3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3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3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3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3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3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3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3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3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3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3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3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3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3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3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3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3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3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3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3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3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3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3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3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3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3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3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3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3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3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3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3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3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3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3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3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3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3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3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3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3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3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3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3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3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3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3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3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3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3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3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3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3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3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3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3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3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3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3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3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3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3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3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3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3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3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3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3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3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3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3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3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3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3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3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3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3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3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3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3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3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3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3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3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3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3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3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3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3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3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3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3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3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3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3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3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3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3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3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3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3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6" t="s">
        <v>314</v>
      </c>
      <c r="D8" s="104"/>
      <c r="E8" s="104"/>
      <c r="F8" s="104"/>
      <c r="G8" s="104"/>
      <c r="H8" s="104"/>
      <c r="I8" s="104"/>
    </row>
    <row r="9" spans="3:9" ht="18" customHeight="1" x14ac:dyDescent="0.3">
      <c r="C9" s="104"/>
      <c r="D9" s="104"/>
      <c r="E9" s="104"/>
      <c r="F9" s="104"/>
      <c r="G9" s="104"/>
      <c r="H9" s="104"/>
      <c r="I9" s="104"/>
    </row>
    <row r="10" spans="3:9" ht="18" customHeight="1" x14ac:dyDescent="0.3">
      <c r="C10" s="132" t="s">
        <v>315</v>
      </c>
      <c r="D10" s="104"/>
      <c r="E10" s="104"/>
      <c r="F10" s="104"/>
      <c r="G10" s="104"/>
      <c r="H10" s="104"/>
      <c r="I10" s="104"/>
    </row>
    <row r="11" spans="3:9" ht="18" customHeight="1" x14ac:dyDescent="0.3"/>
    <row r="12" spans="3:9" ht="18" customHeight="1" x14ac:dyDescent="0.3"/>
    <row r="13" spans="3:9" ht="18" customHeight="1" x14ac:dyDescent="0.3">
      <c r="C13" s="127" t="s">
        <v>316</v>
      </c>
      <c r="D13" s="104"/>
      <c r="E13" s="133" t="s">
        <v>291</v>
      </c>
      <c r="F13" s="130"/>
      <c r="G13" s="130"/>
      <c r="H13" s="131"/>
    </row>
    <row r="14" spans="3:9" ht="18" customHeight="1" x14ac:dyDescent="0.3"/>
    <row r="15" spans="3:9" ht="18" customHeight="1" x14ac:dyDescent="0.3">
      <c r="C15" s="127" t="s">
        <v>300</v>
      </c>
      <c r="D15" s="104"/>
      <c r="E15" s="129"/>
      <c r="F15" s="130"/>
      <c r="G15" s="130"/>
      <c r="H15" s="131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8"/>
      <c r="D20" s="104"/>
      <c r="E20" s="104"/>
      <c r="F20" s="104"/>
      <c r="G20" s="104"/>
      <c r="H20" s="104"/>
      <c r="I20" s="104"/>
    </row>
    <row r="21" spans="3:9" ht="18" customHeight="1" x14ac:dyDescent="0.3"/>
    <row r="22" spans="3:9" ht="18" customHeight="1" x14ac:dyDescent="0.3">
      <c r="C22" s="112"/>
      <c r="D22" s="104"/>
      <c r="E22" s="104"/>
      <c r="F22" s="104"/>
      <c r="G22" s="104"/>
      <c r="H22" s="104"/>
      <c r="I22" s="104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328</v>
      </c>
    </row>
    <row r="2" spans="2:35" x14ac:dyDescent="0.3">
      <c r="B2" s="94" t="s">
        <v>329</v>
      </c>
    </row>
    <row r="3" spans="2:35" hidden="1" x14ac:dyDescent="0.3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3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9" t="s">
        <v>378</v>
      </c>
    </row>
    <row r="2" spans="1:3" x14ac:dyDescent="0.3">
      <c r="A2" s="98" t="s">
        <v>379</v>
      </c>
      <c r="B2" t="s">
        <v>153</v>
      </c>
    </row>
    <row r="3" spans="1:3" x14ac:dyDescent="0.3">
      <c r="A3" s="98" t="s">
        <v>380</v>
      </c>
      <c r="B3" t="s">
        <v>120</v>
      </c>
    </row>
    <row r="4" spans="1:3" x14ac:dyDescent="0.3">
      <c r="A4" s="98" t="s">
        <v>381</v>
      </c>
      <c r="B4">
        <v>0</v>
      </c>
    </row>
    <row r="6" spans="1:3" x14ac:dyDescent="0.3">
      <c r="A6" s="100" t="s">
        <v>382</v>
      </c>
      <c r="B6" s="100" t="s">
        <v>383</v>
      </c>
      <c r="C6" s="100" t="s">
        <v>384</v>
      </c>
    </row>
    <row r="7" spans="1:3" x14ac:dyDescent="0.3">
      <c r="A7" t="s">
        <v>153</v>
      </c>
      <c r="B7" t="s">
        <v>385</v>
      </c>
      <c r="C7" t="s">
        <v>386</v>
      </c>
    </row>
    <row r="8" spans="1:3" x14ac:dyDescent="0.3">
      <c r="A8" t="s">
        <v>387</v>
      </c>
      <c r="B8" t="s">
        <v>388</v>
      </c>
      <c r="C8" t="s">
        <v>389</v>
      </c>
    </row>
    <row r="9" spans="1:3" x14ac:dyDescent="0.3">
      <c r="A9" t="s">
        <v>390</v>
      </c>
      <c r="B9" t="s">
        <v>391</v>
      </c>
      <c r="C9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9" t="s">
        <v>393</v>
      </c>
    </row>
    <row r="2" spans="1:14" x14ac:dyDescent="0.3">
      <c r="A2" s="94" t="s">
        <v>394</v>
      </c>
    </row>
    <row r="3" spans="1:14" x14ac:dyDescent="0.3">
      <c r="A3" s="101" t="s">
        <v>395</v>
      </c>
      <c r="B3" s="101" t="s">
        <v>255</v>
      </c>
      <c r="C3" s="101" t="s">
        <v>396</v>
      </c>
      <c r="D3" s="101" t="s">
        <v>397</v>
      </c>
      <c r="E3" s="101" t="s">
        <v>88</v>
      </c>
      <c r="F3" s="101" t="s">
        <v>230</v>
      </c>
      <c r="G3" s="101" t="s">
        <v>100</v>
      </c>
      <c r="H3" s="101" t="s">
        <v>101</v>
      </c>
      <c r="I3" s="101" t="s">
        <v>398</v>
      </c>
      <c r="J3" s="101" t="s">
        <v>399</v>
      </c>
      <c r="K3" s="101" t="s">
        <v>400</v>
      </c>
      <c r="L3" s="101" t="s">
        <v>317</v>
      </c>
      <c r="M3" s="101" t="s">
        <v>401</v>
      </c>
      <c r="N3" s="101" t="s">
        <v>402</v>
      </c>
    </row>
    <row r="4" spans="1:14" x14ac:dyDescent="0.3">
      <c r="A4" t="s">
        <v>403</v>
      </c>
      <c r="B4">
        <v>2026</v>
      </c>
      <c r="C4" t="s">
        <v>153</v>
      </c>
      <c r="D4" t="s">
        <v>385</v>
      </c>
      <c r="E4" t="s">
        <v>125</v>
      </c>
      <c r="F4">
        <v>17</v>
      </c>
      <c r="L4" t="s">
        <v>404</v>
      </c>
      <c r="M4" t="s">
        <v>405</v>
      </c>
      <c r="N4" s="102">
        <v>46239.83778696759</v>
      </c>
    </row>
    <row r="5" spans="1:14" x14ac:dyDescent="0.3">
      <c r="A5" t="s">
        <v>406</v>
      </c>
      <c r="B5">
        <v>2026</v>
      </c>
      <c r="C5" t="s">
        <v>153</v>
      </c>
      <c r="D5" t="s">
        <v>385</v>
      </c>
      <c r="E5" t="s">
        <v>137</v>
      </c>
      <c r="F5">
        <v>10</v>
      </c>
      <c r="L5" t="s">
        <v>404</v>
      </c>
      <c r="M5" t="s">
        <v>405</v>
      </c>
      <c r="N5" s="102">
        <v>46239.837787349534</v>
      </c>
    </row>
    <row r="6" spans="1:14" x14ac:dyDescent="0.3">
      <c r="A6" t="s">
        <v>407</v>
      </c>
      <c r="B6">
        <v>2026</v>
      </c>
      <c r="C6" t="s">
        <v>153</v>
      </c>
      <c r="D6" t="s">
        <v>385</v>
      </c>
      <c r="E6" t="s">
        <v>134</v>
      </c>
      <c r="F6">
        <v>20</v>
      </c>
      <c r="L6" t="s">
        <v>404</v>
      </c>
      <c r="M6" t="s">
        <v>405</v>
      </c>
      <c r="N6" s="102">
        <v>46239.837787835648</v>
      </c>
    </row>
    <row r="7" spans="1:14" x14ac:dyDescent="0.3">
      <c r="A7" t="s">
        <v>408</v>
      </c>
      <c r="B7">
        <v>2026</v>
      </c>
      <c r="C7" t="s">
        <v>153</v>
      </c>
      <c r="D7" t="s">
        <v>385</v>
      </c>
      <c r="E7" t="s">
        <v>138</v>
      </c>
      <c r="F7">
        <v>10</v>
      </c>
      <c r="L7" t="s">
        <v>404</v>
      </c>
      <c r="M7" t="s">
        <v>405</v>
      </c>
      <c r="N7" s="102">
        <v>46239.837788206016</v>
      </c>
    </row>
    <row r="8" spans="1:14" x14ac:dyDescent="0.3">
      <c r="A8" t="s">
        <v>409</v>
      </c>
      <c r="B8">
        <v>2026</v>
      </c>
      <c r="C8" t="s">
        <v>153</v>
      </c>
      <c r="D8" t="s">
        <v>385</v>
      </c>
      <c r="E8" t="s">
        <v>126</v>
      </c>
      <c r="F8">
        <v>10</v>
      </c>
      <c r="L8" t="s">
        <v>404</v>
      </c>
      <c r="M8" t="s">
        <v>405</v>
      </c>
      <c r="N8" s="102">
        <v>46239.837788668985</v>
      </c>
    </row>
    <row r="9" spans="1:14" x14ac:dyDescent="0.3">
      <c r="A9" t="s">
        <v>410</v>
      </c>
      <c r="B9">
        <v>2026</v>
      </c>
      <c r="C9" t="s">
        <v>153</v>
      </c>
      <c r="D9" t="s">
        <v>385</v>
      </c>
      <c r="E9" t="s">
        <v>127</v>
      </c>
      <c r="F9">
        <v>30</v>
      </c>
      <c r="L9" t="s">
        <v>404</v>
      </c>
      <c r="M9" t="s">
        <v>405</v>
      </c>
      <c r="N9" s="102">
        <v>46239.83778898148</v>
      </c>
    </row>
    <row r="10" spans="1:14" x14ac:dyDescent="0.3">
      <c r="A10" t="s">
        <v>411</v>
      </c>
      <c r="B10">
        <v>2026</v>
      </c>
      <c r="C10" t="s">
        <v>153</v>
      </c>
      <c r="D10" t="s">
        <v>385</v>
      </c>
      <c r="E10" t="s">
        <v>124</v>
      </c>
      <c r="F10">
        <v>15</v>
      </c>
      <c r="L10" t="s">
        <v>404</v>
      </c>
      <c r="M10" t="s">
        <v>405</v>
      </c>
      <c r="N10" s="102">
        <v>46239.837789351855</v>
      </c>
    </row>
    <row r="11" spans="1:14" x14ac:dyDescent="0.3">
      <c r="A11" t="s">
        <v>412</v>
      </c>
      <c r="B11">
        <v>2026</v>
      </c>
      <c r="C11" t="s">
        <v>153</v>
      </c>
      <c r="D11" t="s">
        <v>385</v>
      </c>
      <c r="E11" t="s">
        <v>139</v>
      </c>
      <c r="F11">
        <v>11</v>
      </c>
      <c r="L11" t="s">
        <v>404</v>
      </c>
      <c r="M11" t="s">
        <v>405</v>
      </c>
      <c r="N11" s="102">
        <v>46239.837789826386</v>
      </c>
    </row>
    <row r="12" spans="1:14" x14ac:dyDescent="0.3">
      <c r="A12" t="s">
        <v>413</v>
      </c>
      <c r="B12">
        <v>2026</v>
      </c>
      <c r="C12" t="s">
        <v>153</v>
      </c>
      <c r="D12" t="s">
        <v>385</v>
      </c>
      <c r="E12" t="s">
        <v>118</v>
      </c>
      <c r="F12">
        <v>10</v>
      </c>
      <c r="L12" t="s">
        <v>404</v>
      </c>
      <c r="M12" t="s">
        <v>405</v>
      </c>
      <c r="N12" s="102">
        <v>46239.837790150465</v>
      </c>
    </row>
    <row r="13" spans="1:14" x14ac:dyDescent="0.3">
      <c r="A13" t="s">
        <v>414</v>
      </c>
      <c r="B13">
        <v>2026</v>
      </c>
      <c r="C13" t="s">
        <v>153</v>
      </c>
      <c r="D13" t="s">
        <v>385</v>
      </c>
      <c r="E13" t="s">
        <v>135</v>
      </c>
      <c r="F13">
        <v>10</v>
      </c>
      <c r="L13" t="s">
        <v>404</v>
      </c>
      <c r="M13" t="s">
        <v>405</v>
      </c>
      <c r="N13" s="102">
        <v>46239.837790717589</v>
      </c>
    </row>
    <row r="14" spans="1:14" x14ac:dyDescent="0.3">
      <c r="A14" t="s">
        <v>415</v>
      </c>
      <c r="B14">
        <v>2026</v>
      </c>
      <c r="C14" t="s">
        <v>153</v>
      </c>
      <c r="D14" t="s">
        <v>385</v>
      </c>
      <c r="E14" t="s">
        <v>128</v>
      </c>
      <c r="F14">
        <v>25</v>
      </c>
      <c r="L14" t="s">
        <v>404</v>
      </c>
      <c r="M14" t="s">
        <v>405</v>
      </c>
      <c r="N14" s="102">
        <v>46239.837791203703</v>
      </c>
    </row>
    <row r="15" spans="1:14" x14ac:dyDescent="0.3">
      <c r="A15" t="s">
        <v>416</v>
      </c>
      <c r="B15">
        <v>2026</v>
      </c>
      <c r="C15" t="s">
        <v>153</v>
      </c>
      <c r="D15" t="s">
        <v>385</v>
      </c>
      <c r="E15" t="s">
        <v>122</v>
      </c>
      <c r="F15">
        <v>9</v>
      </c>
      <c r="L15" t="s">
        <v>404</v>
      </c>
      <c r="M15" t="s">
        <v>405</v>
      </c>
      <c r="N15" s="102">
        <v>46239.837791585647</v>
      </c>
    </row>
    <row r="16" spans="1:14" x14ac:dyDescent="0.3">
      <c r="A16" t="s">
        <v>417</v>
      </c>
      <c r="B16">
        <v>2026</v>
      </c>
      <c r="C16" t="s">
        <v>153</v>
      </c>
      <c r="D16" t="s">
        <v>385</v>
      </c>
      <c r="E16" t="s">
        <v>144</v>
      </c>
      <c r="F16">
        <v>30</v>
      </c>
      <c r="L16" t="s">
        <v>404</v>
      </c>
      <c r="M16" t="s">
        <v>405</v>
      </c>
      <c r="N16" s="102">
        <v>46239.837791967591</v>
      </c>
    </row>
    <row r="17" spans="1:14" x14ac:dyDescent="0.3">
      <c r="A17" t="s">
        <v>418</v>
      </c>
      <c r="B17">
        <v>2026</v>
      </c>
      <c r="C17" t="s">
        <v>153</v>
      </c>
      <c r="D17" t="s">
        <v>385</v>
      </c>
      <c r="E17" t="s">
        <v>132</v>
      </c>
      <c r="F17">
        <v>30</v>
      </c>
      <c r="L17" t="s">
        <v>404</v>
      </c>
      <c r="M17" t="s">
        <v>405</v>
      </c>
      <c r="N17" s="102">
        <v>46239.837792418984</v>
      </c>
    </row>
    <row r="18" spans="1:14" x14ac:dyDescent="0.3">
      <c r="A18" t="s">
        <v>419</v>
      </c>
      <c r="B18">
        <v>2026</v>
      </c>
      <c r="C18" t="s">
        <v>153</v>
      </c>
      <c r="D18" t="s">
        <v>385</v>
      </c>
      <c r="E18" t="s">
        <v>133</v>
      </c>
      <c r="F18">
        <v>22</v>
      </c>
      <c r="L18" t="s">
        <v>404</v>
      </c>
      <c r="M18" t="s">
        <v>405</v>
      </c>
      <c r="N18" s="102">
        <v>46239.837792812497</v>
      </c>
    </row>
    <row r="19" spans="1:14" x14ac:dyDescent="0.3">
      <c r="A19" t="s">
        <v>420</v>
      </c>
      <c r="B19">
        <v>2026</v>
      </c>
      <c r="C19" t="s">
        <v>153</v>
      </c>
      <c r="D19" t="s">
        <v>385</v>
      </c>
      <c r="E19" t="s">
        <v>129</v>
      </c>
      <c r="F19">
        <v>20</v>
      </c>
      <c r="L19" t="s">
        <v>404</v>
      </c>
      <c r="M19" t="s">
        <v>405</v>
      </c>
      <c r="N19" s="102">
        <v>46239.83779341435</v>
      </c>
    </row>
    <row r="20" spans="1:14" x14ac:dyDescent="0.3">
      <c r="A20" t="s">
        <v>421</v>
      </c>
      <c r="B20">
        <v>2026</v>
      </c>
      <c r="C20" t="s">
        <v>153</v>
      </c>
      <c r="D20" t="s">
        <v>385</v>
      </c>
      <c r="E20" t="s">
        <v>131</v>
      </c>
      <c r="F20">
        <v>20</v>
      </c>
      <c r="L20" t="s">
        <v>404</v>
      </c>
      <c r="M20" t="s">
        <v>405</v>
      </c>
      <c r="N20" s="102">
        <v>46239.837793784725</v>
      </c>
    </row>
    <row r="21" spans="1:14" x14ac:dyDescent="0.3">
      <c r="A21" t="s">
        <v>422</v>
      </c>
      <c r="B21">
        <v>2026</v>
      </c>
      <c r="C21" t="s">
        <v>153</v>
      </c>
      <c r="D21" t="s">
        <v>385</v>
      </c>
      <c r="E21" t="s">
        <v>140</v>
      </c>
      <c r="F21">
        <v>4</v>
      </c>
      <c r="L21" t="s">
        <v>404</v>
      </c>
      <c r="M21" t="s">
        <v>405</v>
      </c>
      <c r="N21" s="102">
        <v>46239.837794375002</v>
      </c>
    </row>
    <row r="22" spans="1:14" x14ac:dyDescent="0.3">
      <c r="A22" t="s">
        <v>423</v>
      </c>
      <c r="B22">
        <v>2026</v>
      </c>
      <c r="C22" t="s">
        <v>153</v>
      </c>
      <c r="D22" t="s">
        <v>385</v>
      </c>
      <c r="E22" t="s">
        <v>142</v>
      </c>
      <c r="F22">
        <v>6</v>
      </c>
      <c r="L22" t="s">
        <v>404</v>
      </c>
      <c r="M22" t="s">
        <v>405</v>
      </c>
      <c r="N22" s="102">
        <v>46239.837794768522</v>
      </c>
    </row>
    <row r="23" spans="1:14" x14ac:dyDescent="0.3">
      <c r="A23" t="s">
        <v>424</v>
      </c>
      <c r="B23">
        <v>2026</v>
      </c>
      <c r="C23" t="s">
        <v>153</v>
      </c>
      <c r="D23" t="s">
        <v>385</v>
      </c>
      <c r="E23" t="s">
        <v>143</v>
      </c>
      <c r="F23">
        <v>5</v>
      </c>
      <c r="L23" t="s">
        <v>404</v>
      </c>
      <c r="M23" t="s">
        <v>405</v>
      </c>
      <c r="N23" s="102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4.4" x14ac:dyDescent="0.3"/>
  <cols>
    <col min="1" max="1" width="26.77734375" customWidth="1"/>
    <col min="2" max="2" width="20.77734375" customWidth="1"/>
    <col min="8" max="8" width="14.77734375" customWidth="1"/>
  </cols>
  <sheetData>
    <row r="1" spans="1:8" x14ac:dyDescent="0.3">
      <c r="A1" t="s">
        <v>425</v>
      </c>
      <c r="C1" t="s">
        <v>426</v>
      </c>
    </row>
    <row r="2" spans="1:8" x14ac:dyDescent="0.3">
      <c r="A2" s="94" t="s">
        <v>427</v>
      </c>
    </row>
    <row r="3" spans="1:8" x14ac:dyDescent="0.3">
      <c r="A3" s="100" t="s">
        <v>88</v>
      </c>
      <c r="B3" s="100" t="s">
        <v>396</v>
      </c>
      <c r="C3" s="100" t="s">
        <v>428</v>
      </c>
      <c r="D3" s="100" t="s">
        <v>399</v>
      </c>
      <c r="E3" s="100" t="s">
        <v>400</v>
      </c>
      <c r="F3" s="100" t="s">
        <v>230</v>
      </c>
      <c r="G3" s="100" t="s">
        <v>398</v>
      </c>
      <c r="H3" s="100" t="s">
        <v>395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50</vt:i4>
      </vt:variant>
    </vt:vector>
  </HeadingPairs>
  <TitlesOfParts>
    <vt:vector size="6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engBIAStp</vt:lpstr>
      <vt:lpstr>engCVtp</vt:lpstr>
      <vt:lpstr>engEspAnalito</vt:lpstr>
      <vt:lpstr>engEspAno</vt:lpstr>
      <vt:lpstr>engETp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2026-08-06T00:06:46Z</dcterms:modified>
</cp:coreProperties>
</file>