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806A201C-01F8-4BAB-8C21-EF2036E3FB92}" xr6:coauthVersionLast="47" xr6:coauthVersionMax="47" xr10:uidLastSave="{00000000-0000-0000-0000-000000000000}"/>
  <bookViews>
    <workbookView xWindow="1152" yWindow="1152" windowWidth="17280" windowHeight="8880" firstSheet="9" activeTab="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r:id="rId13"/>
    <sheet name="RegistrosStore" sheetId="14" r:id="rId14"/>
    <sheet name="Resultados" sheetId="16" r:id="rId15"/>
    <sheet name="Login" sheetId="15" r:id="rId16"/>
    <sheet name="Importar" sheetId="17" r:id="rId17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7" l="1"/>
  <c r="J19" i="7" s="1"/>
  <c r="J12" i="7"/>
  <c r="J18" i="7" s="1"/>
  <c r="K5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K93" i="10" l="1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93" i="10" l="1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L12" i="7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L13" i="7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L93" i="10" l="1"/>
  <c r="M93" i="10" s="1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M92" i="10" s="1"/>
  <c r="L91" i="10"/>
  <c r="M91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M90" i="10" s="1"/>
  <c r="L89" i="10"/>
  <c r="M89" i="10" s="1"/>
  <c r="H89" i="10"/>
  <c r="N89" i="10" s="1"/>
  <c r="O89" i="10" s="1"/>
  <c r="P89" i="10" s="1"/>
  <c r="U89" i="10" s="1"/>
  <c r="L88" i="10"/>
  <c r="M88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M87" i="10" s="1"/>
  <c r="L86" i="10"/>
  <c r="M86" i="10" s="1"/>
  <c r="H86" i="10"/>
  <c r="N86" i="10" s="1"/>
  <c r="O86" i="10" s="1"/>
  <c r="P86" i="10" s="1"/>
  <c r="U86" i="10" s="1"/>
  <c r="L85" i="10"/>
  <c r="M85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M84" i="10" s="1"/>
  <c r="H83" i="10"/>
  <c r="N83" i="10" s="1"/>
  <c r="O83" i="10" s="1"/>
  <c r="P83" i="10" s="1"/>
  <c r="U83" i="10" s="1"/>
  <c r="L83" i="10"/>
  <c r="M83" i="10" s="1"/>
  <c r="H82" i="10"/>
  <c r="N82" i="10" s="1"/>
  <c r="O82" i="10" s="1"/>
  <c r="P82" i="10" s="1"/>
  <c r="U82" i="10" s="1"/>
  <c r="L82" i="10"/>
  <c r="M82" i="10" s="1"/>
  <c r="L81" i="10"/>
  <c r="M81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M80" i="10" s="1"/>
  <c r="H79" i="10"/>
  <c r="N79" i="10" s="1"/>
  <c r="O79" i="10" s="1"/>
  <c r="P79" i="10" s="1"/>
  <c r="U79" i="10" s="1"/>
  <c r="L79" i="10"/>
  <c r="M79" i="10" s="1"/>
  <c r="L78" i="10"/>
  <c r="M78" i="10" s="1"/>
  <c r="H78" i="10"/>
  <c r="N78" i="10" s="1"/>
  <c r="O78" i="10" s="1"/>
  <c r="P78" i="10" s="1"/>
  <c r="U78" i="10" s="1"/>
  <c r="L77" i="10"/>
  <c r="M77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M76" i="10" s="1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M17" i="10" s="1"/>
  <c r="K16" i="10"/>
  <c r="L16" i="10" s="1"/>
  <c r="M16" i="10" s="1"/>
  <c r="K25" i="10"/>
  <c r="L25" i="10" s="1"/>
  <c r="M25" i="10" s="1"/>
  <c r="K24" i="10"/>
  <c r="L24" i="10" s="1"/>
  <c r="M24" i="10" s="1"/>
  <c r="K19" i="10"/>
  <c r="L19" i="10" s="1"/>
  <c r="M19" i="10" s="1"/>
  <c r="K18" i="10"/>
  <c r="L18" i="10" s="1"/>
  <c r="M18" i="10" s="1"/>
  <c r="J15" i="10"/>
  <c r="Q15" i="10" s="1"/>
  <c r="J14" i="10"/>
  <c r="Q14" i="10" s="1"/>
  <c r="K14" i="10"/>
  <c r="L14" i="10" s="1"/>
  <c r="M14" i="10" s="1"/>
  <c r="K15" i="10"/>
  <c r="L15" i="10" s="1"/>
  <c r="M15" i="10" s="1"/>
  <c r="K21" i="10"/>
  <c r="L21" i="10" s="1"/>
  <c r="M21" i="10" s="1"/>
  <c r="M13" i="7"/>
  <c r="L19" i="7" s="1"/>
  <c r="K20" i="10"/>
  <c r="L20" i="10" s="1"/>
  <c r="M20" i="10" s="1"/>
  <c r="M12" i="7"/>
  <c r="L18" i="7" s="1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N18" i="10" l="1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O21" i="10" s="1"/>
  <c r="P21" i="10" s="1"/>
  <c r="U21" i="10" s="1"/>
  <c r="N20" i="10"/>
  <c r="O20" i="10" s="1"/>
  <c r="P20" i="10" s="1"/>
  <c r="U20" i="10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H28" i="6"/>
  <c r="K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K38" i="6" s="1"/>
  <c r="H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58" i="6" l="1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L28" i="10" l="1"/>
  <c r="M28" i="10" s="1"/>
  <c r="N28" i="10"/>
  <c r="O28" i="10" s="1"/>
  <c r="P28" i="10" s="1"/>
  <c r="U28" i="10" s="1"/>
  <c r="N29" i="10"/>
  <c r="O29" i="10" s="1"/>
  <c r="P29" i="10" s="1"/>
  <c r="U29" i="10" s="1"/>
  <c r="L29" i="10"/>
  <c r="M29" i="10" s="1"/>
  <c r="N22" i="10"/>
  <c r="O22" i="10" s="1"/>
  <c r="P22" i="10" s="1"/>
  <c r="L22" i="10"/>
  <c r="M22" i="10" s="1"/>
  <c r="N23" i="10"/>
  <c r="O23" i="10" s="1"/>
  <c r="P23" i="10" s="1"/>
  <c r="U23" i="10" s="1"/>
  <c r="L23" i="10"/>
  <c r="M23" i="10" s="1"/>
  <c r="P84" i="6"/>
  <c r="T13" i="3"/>
  <c r="V13" i="3"/>
  <c r="U13" i="3" s="1"/>
  <c r="V10" i="3"/>
  <c r="U10" i="3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K12" i="7" s="1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K13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U22" i="10" l="1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N12" i="7"/>
  <c r="O12" i="7" s="1"/>
  <c r="K18" i="7"/>
  <c r="M18" i="7" s="1"/>
  <c r="N18" i="7" s="1"/>
  <c r="O18" i="7" s="1"/>
  <c r="N13" i="7"/>
  <c r="O13" i="7" s="1"/>
  <c r="K19" i="7"/>
  <c r="M19" i="7" s="1"/>
  <c r="N19" i="7" s="1"/>
  <c r="O19" i="7" s="1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S7" i="7" s="1"/>
  <c r="R8" i="7"/>
  <c r="S8" i="7" s="1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N33" i="10" l="1"/>
  <c r="O33" i="10" s="1"/>
  <c r="P33" i="10" s="1"/>
  <c r="U33" i="10" s="1"/>
  <c r="L33" i="10"/>
  <c r="M33" i="10" s="1"/>
  <c r="N32" i="10"/>
  <c r="O32" i="10" s="1"/>
  <c r="P32" i="10" s="1"/>
  <c r="U32" i="10" s="1"/>
  <c r="L32" i="10"/>
  <c r="M32" i="10" s="1"/>
  <c r="L27" i="10"/>
  <c r="M27" i="10" s="1"/>
  <c r="N27" i="10"/>
  <c r="O27" i="10" s="1"/>
  <c r="P27" i="10" s="1"/>
  <c r="U27" i="10" s="1"/>
  <c r="N26" i="10"/>
  <c r="O26" i="10" s="1"/>
  <c r="P26" i="10" s="1"/>
  <c r="L26" i="10"/>
  <c r="M26" i="10" s="1"/>
  <c r="V15" i="3"/>
  <c r="U15" i="3" s="1"/>
  <c r="T15" i="3"/>
  <c r="V12" i="3"/>
  <c r="U12" i="3" s="1"/>
  <c r="T12" i="3"/>
  <c r="U26" i="10" l="1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M37" i="10" s="1"/>
  <c r="N36" i="10"/>
  <c r="O36" i="10" s="1"/>
  <c r="P36" i="10" s="1"/>
  <c r="U36" i="10" s="1"/>
  <c r="L36" i="10"/>
  <c r="M36" i="10" s="1"/>
  <c r="N31" i="10"/>
  <c r="O31" i="10" s="1"/>
  <c r="P31" i="10" s="1"/>
  <c r="U31" i="10" s="1"/>
  <c r="L31" i="10"/>
  <c r="M31" i="10" s="1"/>
  <c r="L30" i="10"/>
  <c r="M30" i="10" s="1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U30" i="10" l="1"/>
  <c r="N41" i="10"/>
  <c r="O41" i="10" s="1"/>
  <c r="P41" i="10" s="1"/>
  <c r="U41" i="10" s="1"/>
  <c r="L41" i="10"/>
  <c r="M41" i="10" s="1"/>
  <c r="L40" i="10"/>
  <c r="M40" i="10" s="1"/>
  <c r="N40" i="10"/>
  <c r="O40" i="10" s="1"/>
  <c r="P40" i="10" s="1"/>
  <c r="U40" i="10" s="1"/>
  <c r="L35" i="10"/>
  <c r="M35" i="10" s="1"/>
  <c r="N35" i="10"/>
  <c r="O35" i="10" s="1"/>
  <c r="P35" i="10" s="1"/>
  <c r="U35" i="10" s="1"/>
  <c r="L34" i="10"/>
  <c r="M34" i="10" s="1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N45" i="10" l="1"/>
  <c r="O45" i="10" s="1"/>
  <c r="P45" i="10" s="1"/>
  <c r="U45" i="10" s="1"/>
  <c r="L45" i="10"/>
  <c r="M45" i="10" s="1"/>
  <c r="N44" i="10"/>
  <c r="O44" i="10" s="1"/>
  <c r="P44" i="10" s="1"/>
  <c r="U44" i="10" s="1"/>
  <c r="L44" i="10"/>
  <c r="M44" i="10" s="1"/>
  <c r="L39" i="10"/>
  <c r="M39" i="10" s="1"/>
  <c r="N39" i="10"/>
  <c r="O39" i="10" s="1"/>
  <c r="P39" i="10" s="1"/>
  <c r="U39" i="10" s="1"/>
  <c r="N38" i="10"/>
  <c r="O38" i="10" s="1"/>
  <c r="P38" i="10" s="1"/>
  <c r="U38" i="10" s="1"/>
  <c r="L38" i="10"/>
  <c r="M38" i="10" s="1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L49" i="10" l="1"/>
  <c r="M49" i="10" s="1"/>
  <c r="N49" i="10"/>
  <c r="O49" i="10" s="1"/>
  <c r="P49" i="10" s="1"/>
  <c r="U49" i="10" s="1"/>
  <c r="L48" i="10"/>
  <c r="M48" i="10" s="1"/>
  <c r="N48" i="10"/>
  <c r="O48" i="10" s="1"/>
  <c r="P48" i="10" s="1"/>
  <c r="U48" i="10" s="1"/>
  <c r="N43" i="10"/>
  <c r="O43" i="10" s="1"/>
  <c r="P43" i="10" s="1"/>
  <c r="U43" i="10" s="1"/>
  <c r="L43" i="10"/>
  <c r="M43" i="10" s="1"/>
  <c r="L42" i="10"/>
  <c r="M42" i="10" s="1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L53" i="10" l="1"/>
  <c r="M53" i="10" s="1"/>
  <c r="N53" i="10"/>
  <c r="O53" i="10" s="1"/>
  <c r="P53" i="10" s="1"/>
  <c r="U53" i="10" s="1"/>
  <c r="N52" i="10"/>
  <c r="O52" i="10" s="1"/>
  <c r="P52" i="10" s="1"/>
  <c r="U52" i="10" s="1"/>
  <c r="L52" i="10"/>
  <c r="M52" i="10" s="1"/>
  <c r="N47" i="10"/>
  <c r="O47" i="10" s="1"/>
  <c r="P47" i="10" s="1"/>
  <c r="U47" i="10" s="1"/>
  <c r="L47" i="10"/>
  <c r="M47" i="10" s="1"/>
  <c r="L46" i="10"/>
  <c r="M46" i="10" s="1"/>
  <c r="N46" i="10"/>
  <c r="O46" i="10" s="1"/>
  <c r="P46" i="10" s="1"/>
  <c r="U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L57" i="10" l="1"/>
  <c r="M57" i="10" s="1"/>
  <c r="N57" i="10"/>
  <c r="O57" i="10" s="1"/>
  <c r="P57" i="10" s="1"/>
  <c r="U57" i="10" s="1"/>
  <c r="N56" i="10"/>
  <c r="O56" i="10" s="1"/>
  <c r="P56" i="10" s="1"/>
  <c r="U56" i="10" s="1"/>
  <c r="L56" i="10"/>
  <c r="M56" i="10" s="1"/>
  <c r="N51" i="10"/>
  <c r="O51" i="10" s="1"/>
  <c r="P51" i="10" s="1"/>
  <c r="U51" i="10" s="1"/>
  <c r="L51" i="10"/>
  <c r="M51" i="10" s="1"/>
  <c r="N50" i="10"/>
  <c r="O50" i="10" s="1"/>
  <c r="P50" i="10" s="1"/>
  <c r="U50" i="10" s="1"/>
  <c r="L50" i="10"/>
  <c r="M50" i="10" s="1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N61" i="10" l="1"/>
  <c r="O61" i="10" s="1"/>
  <c r="P61" i="10" s="1"/>
  <c r="U61" i="10" s="1"/>
  <c r="L61" i="10"/>
  <c r="M61" i="10" s="1"/>
  <c r="N60" i="10"/>
  <c r="O60" i="10" s="1"/>
  <c r="P60" i="10" s="1"/>
  <c r="U60" i="10" s="1"/>
  <c r="L60" i="10"/>
  <c r="M60" i="10" s="1"/>
  <c r="L55" i="10"/>
  <c r="M55" i="10" s="1"/>
  <c r="N55" i="10"/>
  <c r="O55" i="10" s="1"/>
  <c r="P55" i="10" s="1"/>
  <c r="U55" i="10" s="1"/>
  <c r="N54" i="10"/>
  <c r="O54" i="10" s="1"/>
  <c r="P54" i="10" s="1"/>
  <c r="U54" i="10" s="1"/>
  <c r="L54" i="10"/>
  <c r="M54" i="10" s="1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L65" i="10" l="1"/>
  <c r="M65" i="10" s="1"/>
  <c r="N65" i="10"/>
  <c r="O65" i="10" s="1"/>
  <c r="P65" i="10" s="1"/>
  <c r="U65" i="10" s="1"/>
  <c r="N64" i="10"/>
  <c r="O64" i="10" s="1"/>
  <c r="P64" i="10" s="1"/>
  <c r="U64" i="10" s="1"/>
  <c r="L64" i="10"/>
  <c r="M64" i="10" s="1"/>
  <c r="N59" i="10"/>
  <c r="O59" i="10" s="1"/>
  <c r="P59" i="10" s="1"/>
  <c r="U59" i="10" s="1"/>
  <c r="L59" i="10"/>
  <c r="M59" i="10" s="1"/>
  <c r="N58" i="10"/>
  <c r="O58" i="10" s="1"/>
  <c r="P58" i="10" s="1"/>
  <c r="U58" i="10" s="1"/>
  <c r="L58" i="10"/>
  <c r="M58" i="10" s="1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L69" i="10" l="1"/>
  <c r="M69" i="10" s="1"/>
  <c r="N69" i="10"/>
  <c r="O69" i="10" s="1"/>
  <c r="P69" i="10" s="1"/>
  <c r="U69" i="10" s="1"/>
  <c r="L68" i="10"/>
  <c r="M68" i="10" s="1"/>
  <c r="N68" i="10"/>
  <c r="O68" i="10" s="1"/>
  <c r="P68" i="10" s="1"/>
  <c r="U68" i="10" s="1"/>
  <c r="L63" i="10"/>
  <c r="M63" i="10" s="1"/>
  <c r="N63" i="10"/>
  <c r="O63" i="10" s="1"/>
  <c r="P63" i="10" s="1"/>
  <c r="U63" i="10" s="1"/>
  <c r="L62" i="10"/>
  <c r="M62" i="10" s="1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N73" i="10" l="1"/>
  <c r="O73" i="10" s="1"/>
  <c r="P73" i="10" s="1"/>
  <c r="U73" i="10" s="1"/>
  <c r="L73" i="10"/>
  <c r="M73" i="10" s="1"/>
  <c r="L72" i="10"/>
  <c r="M72" i="10" s="1"/>
  <c r="N72" i="10"/>
  <c r="O72" i="10" s="1"/>
  <c r="P72" i="10" s="1"/>
  <c r="U72" i="10" s="1"/>
  <c r="N67" i="10"/>
  <c r="O67" i="10" s="1"/>
  <c r="P67" i="10" s="1"/>
  <c r="U67" i="10" s="1"/>
  <c r="L67" i="10"/>
  <c r="M67" i="10" s="1"/>
  <c r="N66" i="10"/>
  <c r="O66" i="10" s="1"/>
  <c r="P66" i="10" s="1"/>
  <c r="U66" i="10" s="1"/>
  <c r="L66" i="10"/>
  <c r="M66" i="10" s="1"/>
  <c r="T32" i="3"/>
  <c r="V32" i="3"/>
  <c r="U32" i="3" s="1"/>
  <c r="K71" i="10" l="1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M71" i="10" s="1"/>
  <c r="N70" i="10"/>
  <c r="O70" i="10" s="1"/>
  <c r="P70" i="10" s="1"/>
  <c r="U70" i="10" s="1"/>
  <c r="L70" i="10"/>
  <c r="M70" i="10" s="1"/>
  <c r="J75" i="10"/>
  <c r="Q75" i="10" s="1"/>
  <c r="J74" i="10"/>
  <c r="Q74" i="10" s="1"/>
  <c r="K75" i="10"/>
  <c r="K74" i="10"/>
  <c r="T36" i="3"/>
  <c r="T38" i="3" s="1"/>
  <c r="T40" i="3" s="1"/>
  <c r="T42" i="3" s="1"/>
  <c r="N75" i="10" l="1"/>
  <c r="O75" i="10" s="1"/>
  <c r="P75" i="10" s="1"/>
  <c r="L75" i="10"/>
  <c r="M75" i="10" s="1"/>
  <c r="L74" i="10"/>
  <c r="M74" i="10" s="1"/>
  <c r="N74" i="10"/>
  <c r="O74" i="10" s="1"/>
  <c r="P74" i="10" s="1"/>
  <c r="U74" i="10" s="1"/>
  <c r="F99" i="10" l="1"/>
  <c r="L24" i="7"/>
  <c r="F100" i="10"/>
  <c r="L23" i="7"/>
  <c r="L22" i="7"/>
  <c r="F98" i="10"/>
  <c r="U75" i="10"/>
  <c r="B102" i="10"/>
  <c r="B101" i="10"/>
  <c r="B98" i="10"/>
  <c r="B100" i="10"/>
  <c r="B99" i="10"/>
  <c r="F110" i="10" l="1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<sst xmlns="http://schemas.openxmlformats.org/spreadsheetml/2006/main" count="46342" uniqueCount="447">
  <si>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</si>
  <si>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</si>
  <si>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</si>
  <si>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</si>
  <si>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</si>
  <si>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</si>
  <si>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</si>
  <si>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</si>
  <si>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</si>
  <si>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</si>
  <si>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</si>
  <si>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</si>
  <si>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</si>
  <si>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</si>
  <si>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</si>
  <si>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</si>
  <si>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</si>
  <si>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</si>
  <si>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</si>
  <si>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</si>
  <si>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</si>
  <si>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</si>
  <si>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</si>
  <si>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</si>
  <si>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</si>
  <si>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</si>
  <si>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</si>
  <si>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</si>
  <si>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</si>
  <si>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</si>
  <si>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</si>
  <si>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</si>
  <si>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</si>
  <si>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</si>
  <si>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</si>
  <si>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</si>
  <si>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</si>
  <si>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</si>
  <si>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</si>
  <si>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</si>
  <si>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</si>
  <si>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</si>
  <si>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</si>
  <si>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</si>
  <si>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</si>
  <si>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</si>
  <si>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</si>
  <si>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</si>
  <si>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</si>
  <si>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</si>
  <si>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</si>
  <si>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</si>
  <si>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</si>
  <si>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</si>
  <si>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</si>
  <si>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</si>
  <si>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</si>
  <si>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</si>
  <si>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</si>
  <si>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</si>
  <si>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</si>
  <si>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</si>
  <si>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</si>
  <si>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</si>
  <si>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</si>
  <si>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</si>
  <si>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</si>
  <si>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</si>
  <si>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</si>
  <si>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</si>
  <si>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</si>
  <si>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</si>
  <si>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</si>
  <si>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</si>
  <si>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</si>
  <si>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</si>
  <si>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</si>
  <si>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</si>
  <si>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</si>
  <si>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</si>
  <si>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</si>
  <si>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</si>
  <si>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</si>
  <si>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</si>
  <si>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</si>
  <si>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</si>
  <si>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</si>
  <si>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</si>
  <si>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</si>
  <si>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</si>
  <si>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</si>
  <si>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</si>
  <si>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</si>
  <si>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</si>
  <si>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</si>
  <si>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</si>
  <si>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</si>
  <si>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</si>
  <si>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</si>
  <si>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</si>
  <si>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</si>
  <si>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</si>
  <si>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</si>
  <si>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</si>
  <si>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</si>
  <si>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</si>
  <si>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</si>
  <si>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</si>
  <si>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</si>
  <si>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</si>
  <si>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</si>
  <si>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</si>
  <si>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</si>
  <si>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</si>
  <si>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</si>
  <si>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</si>
  <si>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</si>
  <si>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</si>
  <si>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</si>
  <si>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</si>
  <si>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</si>
  <si>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</si>
  <si>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</si>
  <si>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</si>
  <si>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</si>
  <si>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</si>
  <si>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</si>
  <si>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</si>
  <si>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</si>
  <si>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</si>
  <si>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</si>
  <si>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</si>
  <si>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</si>
  <si>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</si>
  <si>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</si>
  <si>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</si>
  <si>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</si>
  <si>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</si>
  <si>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</si>
  <si>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</si>
  <si>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</si>
  <si>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</si>
  <si>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</si>
  <si>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</si>
  <si>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</si>
  <si>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</si>
  <si>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</si>
  <si>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</si>
  <si>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</si>
  <si>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</si>
  <si>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</si>
  <si>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</si>
  <si>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</si>
  <si>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</si>
  <si>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</si>
  <si>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</si>
  <si>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</si>
  <si>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</si>
  <si>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</si>
  <si>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</si>
  <si>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</si>
  <si>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</si>
  <si>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</si>
  <si>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</si>
  <si>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</si>
  <si>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</si>
  <si>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</si>
  <si>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</si>
  <si>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</si>
  <si>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</si>
  <si>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</si>
  <si>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</si>
  <si>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</si>
  <si>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</si>
  <si>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</si>
  <si>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</si>
  <si>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</si>
  <si>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</si>
  <si>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</si>
  <si>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</si>
  <si>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</si>
  <si>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</si>
  <si>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</si>
  <si>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</si>
  <si>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</si>
  <si>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</si>
  <si>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</si>
  <si>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</si>
  <si>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</si>
  <si>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</si>
  <si>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</si>
  <si>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</si>
  <si>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</si>
  <si>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</si>
  <si>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</si>
  <si>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</si>
  <si>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</si>
  <si>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</si>
  <si>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</si>
  <si>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</si>
  <si>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</si>
  <si>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</si>
  <si>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</si>
  <si>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</si>
  <si>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</si>
  <si>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</si>
  <si>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</si>
  <si>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</si>
  <si>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</si>
  <si>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</si>
  <si>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</si>
  <si>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</si>
  <si>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</si>
  <si>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</si>
  <si>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</si>
  <si>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</si>
  <si>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</si>
  <si>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</si>
  <si>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</si>
  <si>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</si>
  <si>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</si>
  <si>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</si>
  <si>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</si>
  <si>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</si>
  <si>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</si>
  <si>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</si>
  <si>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</si>
  <si>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</si>
  <si>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</si>
  <si>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</si>
  <si>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</si>
  <si>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</si>
  <si>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</si>
  <si>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</si>
  <si>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</si>
  <si>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</si>
  <si>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</si>
  <si>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</si>
  <si>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</si>
  <si>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</si>
  <si>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</si>
  <si>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</si>
  <si>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</si>
  <si>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</si>
  <si>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</si>
  <si>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</si>
  <si>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</si>
  <si>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</si>
  <si>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</si>
  <si>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</si>
  <si>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</si>
  <si>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</si>
  <si>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</si>
  <si>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</si>
  <si>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</si>
  <si>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</si>
  <si>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</si>
  <si>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</si>
  <si>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</si>
  <si>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</si>
  <si>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</si>
  <si>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</si>
  <si>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</si>
  <si>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</si>
  <si>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</si>
  <si>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</si>
  <si>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</si>
  <si>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</si>
  <si>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</si>
  <si>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</si>
  <si>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</si>
  <si>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</si>
  <si>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</si>
  <si>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</si>
  <si>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</si>
  <si>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</si>
  <si>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</si>
  <si>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</si>
  <si>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</si>
  <si>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</si>
  <si>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</si>
  <si>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</si>
  <si>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</si>
  <si>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</si>
  <si>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</si>
  <si>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</si>
  <si>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</si>
  <si>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</si>
  <si>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</si>
  <si>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</si>
  <si>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</si>
  <si>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</si>
  <si>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</si>
  <si>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</si>
  <si>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</si>
  <si>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</si>
  <si>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</si>
  <si>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</si>
  <si>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</si>
  <si>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</si>
  <si>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</si>
  <si>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</si>
  <si>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</si>
  <si>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</si>
  <si>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</si>
  <si>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</si>
  <si>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</si>
  <si>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</si>
  <si>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</si>
  <si>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</si>
  <si>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</si>
  <si>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</si>
  <si>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</si>
  <si>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</si>
  <si>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</si>
  <si>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</si>
  <si>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</si>
  <si>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</si>
  <si>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</si>
  <si>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</si>
  <si>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</si>
  <si>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</si>
  <si>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</si>
  <si>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</si>
  <si>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</si>
  <si>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</si>
  <si>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</si>
  <si>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</si>
  <si>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</si>
  <si>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</si>
  <si>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</si>
  <si>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</si>
  <si>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</si>
  <si>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</si>
  <si>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</si>
  <si>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</si>
  <si>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</si>
  <si>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</si>
  <si>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</si>
  <si>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</si>
  <si>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</si>
  <si>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</si>
  <si>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</si>
  <si>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</si>
  <si>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</si>
  <si>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</si>
  <si>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</si>
  <si>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</si>
  <si>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</si>
  <si>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</si>
  <si>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</si>
  <si>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</si>
  <si>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</si>
  <si>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</si>
  <si>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</si>
  <si>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</si>
  <si>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</si>
  <si>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</si>
  <si>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</si>
  <si>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</si>
  <si>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</si>
  <si>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</si>
  <si>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</si>
  <si>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</si>
  <si>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</si>
  <si>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</si>
  <si>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</si>
  <si>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</si>
  <si>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</si>
  <si>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</si>
  <si>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</si>
  <si>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</si>
  <si>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</si>
  <si>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</si>
  <si>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</si>
  <si>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</si>
  <si>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</si>
  <si>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</si>
  <si>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</si>
  <si>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</si>
  <si>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</si>
  <si>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</si>
  <si>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</si>
  <si>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</si>
  <si>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</si>
  <si>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</si>
  <si>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</si>
  <si>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</si>
  <si>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</si>
  <si>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</si>
  <si>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</si>
  <si>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</si>
  <si>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</si>
  <si>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</si>
  <si>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</si>
  <si>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</si>
  <si>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</si>
  <si>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</si>
  <si>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</si>
  <si>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</si>
  <si>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</si>
  <si>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</si>
  <si>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</si>
  <si>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</si>
  <si>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</si>
  <si>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</si>
  <si>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</si>
  <si>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</si>
  <si>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</si>
  <si>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</si>
  <si>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</si>
  <si>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</si>
  <si>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</si>
  <si>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</si>
  <si>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</si>
  <si>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</si>
  <si>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</si>
  <si>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</si>
  <si>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</si>
  <si>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</si>
  <si>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</si>
  <si>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</si>
  <si>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</si>
  <si>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</si>
  <si>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</si>
  <si>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</si>
  <si>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Inadequado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</si>
  <si>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</si>
  <si>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</si>
  <si>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</si>
  <si>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</si>
  <si>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</si>
  <si>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</si>
  <si>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</si>
  <si>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</si>
  <si>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</si>
  <si>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Só 1-3s, 2-2s e R-4s estão implementadas; 4-1s e 8x são reservas e permanecem em zero.</t>
  </si>
  <si>
    <t>SIX SIGMA — desempenho analítico do método</t>
  </si>
  <si>
    <t>CV % obs</t>
  </si>
  <si>
    <t>Classificação</t>
  </si>
  <si>
    <t>Sigma baixo não reprova corrida: exige mais regras, mais controles e CQ mais frequente.</t>
  </si>
  <si>
    <t>ERRO TOTAL vs ETp — orçamento de erro</t>
  </si>
  <si>
    <t>Margem (p.p.)</t>
  </si>
  <si>
    <t>MARGEM CRÍTICA — todos os analitos</t>
  </si>
  <si>
    <t>Margem crítica (≤10%)</t>
  </si>
  <si>
    <t>Dentro do orçamento</t>
  </si>
  <si>
    <t>Os blocos acima usam o período do Painel; a Estatística usa o período dela. Filtros diferentes, números diferentes — por desenho.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</si>
</sst>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  <xf numFmtId="169" fontId="18" fillId="0" borderId="1" xfId="0" applyNumberFormat="1" applyFont="1" applyBorder="1" applyAlignment="1" applyProtection="1">
      <alignment horizontal="center" vertical="center"/>
      <protection locked="0"/>
    </xf>
    <xf numFmtId="169" fontId="14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Protection="1"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39" t="s">
        <v>0</v>
      </c>
      <c r="B1" s="135"/>
      <c r="C1" s="135"/>
      <c r="D1" s="135"/>
      <c r="E1" s="135"/>
      <c r="F1" s="135"/>
      <c r="G1" s="135"/>
      <c r="H1" s="135"/>
    </row>
    <row r="2" spans="1:8" ht="19.95" customHeight="1" x14ac:dyDescent="0.3">
      <c r="A2" s="140" t="s">
        <v>1</v>
      </c>
      <c r="B2" s="135"/>
      <c r="C2" s="135"/>
      <c r="D2" s="135"/>
      <c r="E2" s="135"/>
      <c r="F2" s="135"/>
      <c r="G2" s="135"/>
      <c r="H2" s="135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36" t="s">
        <v>15</v>
      </c>
      <c r="D12" s="137"/>
      <c r="E12" s="137"/>
      <c r="F12" s="137"/>
      <c r="G12" s="138"/>
    </row>
    <row r="13" spans="1:8" x14ac:dyDescent="0.3">
      <c r="B13" s="47" t="s">
        <v>16</v>
      </c>
      <c r="C13" s="136" t="s">
        <v>17</v>
      </c>
      <c r="D13" s="137"/>
      <c r="E13" s="137"/>
      <c r="F13" s="137"/>
      <c r="G13" s="138"/>
    </row>
    <row r="14" spans="1:8" x14ac:dyDescent="0.3">
      <c r="B14" s="47" t="s">
        <v>18</v>
      </c>
      <c r="C14" s="136" t="s">
        <v>19</v>
      </c>
      <c r="D14" s="137"/>
      <c r="E14" s="137"/>
      <c r="F14" s="137"/>
      <c r="G14" s="138"/>
    </row>
    <row r="15" spans="1:8" x14ac:dyDescent="0.3">
      <c r="B15" s="47" t="s">
        <v>20</v>
      </c>
      <c r="C15" s="136" t="s">
        <v>21</v>
      </c>
      <c r="D15" s="137"/>
      <c r="E15" s="137"/>
      <c r="F15" s="137"/>
      <c r="G15" s="138"/>
    </row>
    <row r="16" spans="1:8" x14ac:dyDescent="0.3">
      <c r="B16" s="47" t="s">
        <v>22</v>
      </c>
      <c r="C16" s="136" t="s">
        <v>23</v>
      </c>
      <c r="D16" s="137"/>
      <c r="E16" s="137"/>
      <c r="F16" s="137"/>
      <c r="G16" s="138"/>
    </row>
    <row r="17" spans="2:7" x14ac:dyDescent="0.3">
      <c r="B17" s="47" t="s">
        <v>24</v>
      </c>
      <c r="C17" s="136" t="s">
        <v>25</v>
      </c>
      <c r="D17" s="137"/>
      <c r="E17" s="137"/>
      <c r="F17" s="137"/>
      <c r="G17" s="138"/>
    </row>
    <row r="18" spans="2:7" x14ac:dyDescent="0.3">
      <c r="B18" s="47" t="s">
        <v>26</v>
      </c>
      <c r="C18" s="136" t="s">
        <v>27</v>
      </c>
      <c r="D18" s="137"/>
      <c r="E18" s="137"/>
      <c r="F18" s="137"/>
      <c r="G18" s="138"/>
    </row>
    <row r="19" spans="2:7" x14ac:dyDescent="0.3">
      <c r="B19" s="47" t="s">
        <v>28</v>
      </c>
      <c r="C19" s="136" t="s">
        <v>29</v>
      </c>
      <c r="D19" s="137"/>
      <c r="E19" s="137"/>
      <c r="F19" s="137"/>
      <c r="G19" s="138"/>
    </row>
    <row r="20" spans="2:7" x14ac:dyDescent="0.3">
      <c r="B20" s="47" t="s">
        <v>30</v>
      </c>
      <c r="C20" s="136" t="s">
        <v>31</v>
      </c>
      <c r="D20" s="137"/>
      <c r="E20" s="137"/>
      <c r="F20" s="137"/>
      <c r="G20" s="138"/>
    </row>
    <row r="22" spans="2:7" ht="15.6" x14ac:dyDescent="0.3">
      <c r="B22" s="44" t="s">
        <v>32</v>
      </c>
    </row>
    <row r="23" spans="2:7" x14ac:dyDescent="0.3">
      <c r="B23" s="134" t="s">
        <v>33</v>
      </c>
      <c r="C23" s="135"/>
      <c r="D23" s="135"/>
      <c r="E23" s="135"/>
      <c r="F23" s="135"/>
      <c r="G23" s="135"/>
    </row>
    <row r="24" spans="2:7" x14ac:dyDescent="0.3">
      <c r="B24" s="134" t="s">
        <v>34</v>
      </c>
      <c r="C24" s="135"/>
      <c r="D24" s="135"/>
      <c r="E24" s="135"/>
      <c r="F24" s="135"/>
      <c r="G24" s="135"/>
    </row>
    <row r="25" spans="2:7" x14ac:dyDescent="0.3">
      <c r="B25" s="134" t="s">
        <v>35</v>
      </c>
      <c r="C25" s="135"/>
      <c r="D25" s="135"/>
      <c r="E25" s="135"/>
      <c r="F25" s="135"/>
      <c r="G25" s="135"/>
    </row>
    <row r="26" spans="2:7" x14ac:dyDescent="0.3">
      <c r="B26" s="134" t="s">
        <v>36</v>
      </c>
      <c r="C26" s="135"/>
      <c r="D26" s="135"/>
      <c r="E26" s="135"/>
      <c r="F26" s="135"/>
      <c r="G26" s="13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39" t="s">
        <v>37</v>
      </c>
      <c r="B1" s="135"/>
      <c r="C1" s="135"/>
      <c r="D1" s="135"/>
      <c r="E1" s="135"/>
      <c r="F1" s="48" t="s">
        <v>38</v>
      </c>
      <c r="G1" s="49" t="s">
        <v>357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41" t="s">
        <v>53</v>
      </c>
      <c r="C19" s="135"/>
      <c r="D19" s="135"/>
    </row>
    <row r="20" spans="2:4" ht="17.399999999999999" x14ac:dyDescent="0.3">
      <c r="B20" s="50" t="s">
        <v>54</v>
      </c>
      <c r="C20" s="3" t="s">
        <v>357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41" t="s">
        <v>57</v>
      </c>
      <c r="C24" s="135"/>
      <c r="D24" s="135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357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39" t="s">
        <v>85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34" ht="19.95" customHeight="1" x14ac:dyDescent="0.3">
      <c r="A2" s="142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55" t="s">
        <v>382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392</v>
      </c>
      <c r="L3" s="57" t="s">
        <v>393</v>
      </c>
      <c r="M3" s="57" t="s">
        <v>394</v>
      </c>
      <c r="N3" s="57" t="s">
        <v>395</v>
      </c>
      <c r="O3" s="57" t="s">
        <v>98</v>
      </c>
      <c r="P3" s="57" t="s">
        <v>99</v>
      </c>
      <c r="Q3" s="57" t="s">
        <v>100</v>
      </c>
      <c r="R3" s="57" t="s">
        <v>378</v>
      </c>
      <c r="S3" s="57" t="s">
        <v>403</v>
      </c>
      <c r="T3" s="57" t="s">
        <v>379</v>
      </c>
      <c r="U3" s="57" t="s">
        <v>380</v>
      </c>
      <c r="V3" s="58" t="s">
        <v>101</v>
      </c>
      <c r="W3" s="58" t="s">
        <v>102</v>
      </c>
      <c r="X3" s="58" t="s">
        <v>100</v>
      </c>
      <c r="Y3" s="58" t="s">
        <v>356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341</v>
      </c>
      <c r="B4" s="8" t="s">
        <v>342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356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343</v>
      </c>
      <c r="B7" s="8" t="s">
        <v>342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356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344</v>
      </c>
      <c r="B10" s="8" t="s">
        <v>342</v>
      </c>
      <c r="C10" s="8" t="s">
        <v>345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346</v>
      </c>
      <c r="B14" s="8" t="s">
        <v>342</v>
      </c>
      <c r="C14" s="8" t="s">
        <v>345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347</v>
      </c>
      <c r="B17" s="8" t="s">
        <v>342</v>
      </c>
      <c r="C17" s="8" t="s">
        <v>348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349</v>
      </c>
      <c r="B18" s="8" t="s">
        <v>342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350</v>
      </c>
      <c r="B23" s="8" t="s">
        <v>342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351</v>
      </c>
      <c r="B26" s="8" t="s">
        <v>342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352</v>
      </c>
      <c r="B27" s="8" t="s">
        <v>342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356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353</v>
      </c>
      <c r="B30" s="8" t="s">
        <v>342</v>
      </c>
      <c r="C30" s="8" t="s">
        <v>354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356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355</v>
      </c>
      <c r="B31" s="8" t="s">
        <v>342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386</v>
      </c>
      <c r="B46" s="63">
        <v>2025</v>
      </c>
    </row>
    <row r="47" spans="1:42" s="65" customFormat="1" ht="60" customHeight="1" x14ac:dyDescent="0.3">
      <c r="A47" s="64" t="s">
        <v>383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390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389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384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385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388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387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386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390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389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384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385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388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387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386</v>
      </c>
      <c r="B64" s="63" t="s">
        <v>391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390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389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384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385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388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387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386</v>
      </c>
      <c r="B73" s="63" t="s">
        <v>391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390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389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384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385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388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387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386</v>
      </c>
      <c r="B82" s="63" t="s">
        <v>391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390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389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384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385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388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387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357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357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357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357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357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357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357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357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357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357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357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357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357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357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357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357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357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357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357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357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357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357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357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357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357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357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357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357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357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357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357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357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357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357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357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357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357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357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357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357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44" t="s">
        <v>152</v>
      </c>
      <c r="B1" s="144"/>
      <c r="C1" s="144"/>
      <c r="D1" s="144"/>
      <c r="E1" s="144"/>
      <c r="F1" s="144"/>
      <c r="G1" s="144"/>
      <c r="H1" s="71"/>
      <c r="BD1" s="72" t="s">
        <v>153</v>
      </c>
    </row>
    <row r="2" spans="1:56" ht="19.95" customHeight="1" x14ac:dyDescent="0.3">
      <c r="A2" s="145" t="s">
        <v>154</v>
      </c>
      <c r="B2" s="145"/>
      <c r="C2" s="145"/>
      <c r="D2" s="145"/>
      <c r="E2" s="145"/>
      <c r="F2" s="145"/>
      <c r="G2" s="145"/>
      <c r="H2" s="143" t="s">
        <v>155</v>
      </c>
      <c r="I2" s="135"/>
      <c r="J2" s="135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296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297</v>
      </c>
      <c r="G3" s="57" t="s">
        <v>221</v>
      </c>
      <c r="BA3" s="72" t="s">
        <v>159</v>
      </c>
      <c r="BB3" s="72" t="s">
        <v>160</v>
      </c>
      <c r="BC3" s="1" t="s">
        <v>298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358</v>
      </c>
      <c r="E4" s="6" t="s">
        <v>341</v>
      </c>
      <c r="F4" s="10">
        <v>4.66</v>
      </c>
      <c r="G4" s="23" t="s">
        <v>295</v>
      </c>
      <c r="H4" s="25"/>
      <c r="BA4" s="73" t="s">
        <v>357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358</v>
      </c>
      <c r="E5" s="6" t="s">
        <v>118</v>
      </c>
      <c r="F5" s="10">
        <v>4.4000000000000004</v>
      </c>
      <c r="G5" s="23" t="s">
        <v>295</v>
      </c>
      <c r="H5" s="25"/>
      <c r="BA5" s="73" t="s">
        <v>357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358</v>
      </c>
      <c r="E6" s="6" t="s">
        <v>130</v>
      </c>
      <c r="F6" s="10">
        <v>3.83</v>
      </c>
      <c r="G6" s="23" t="s">
        <v>295</v>
      </c>
      <c r="H6" s="25"/>
      <c r="BA6" s="73" t="s">
        <v>357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358</v>
      </c>
      <c r="E7" s="6" t="s">
        <v>343</v>
      </c>
      <c r="F7" s="10">
        <v>0.314</v>
      </c>
      <c r="G7" s="23" t="s">
        <v>295</v>
      </c>
      <c r="H7" s="25"/>
      <c r="BA7" s="73" t="s">
        <v>357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358</v>
      </c>
      <c r="E8" s="6" t="s">
        <v>127</v>
      </c>
      <c r="F8" s="10">
        <v>1.21</v>
      </c>
      <c r="G8" s="23" t="s">
        <v>295</v>
      </c>
      <c r="H8" s="25"/>
      <c r="BA8" s="73" t="s">
        <v>357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358</v>
      </c>
      <c r="E9" s="6" t="s">
        <v>131</v>
      </c>
      <c r="F9" s="10">
        <v>9</v>
      </c>
      <c r="G9" s="23" t="s">
        <v>295</v>
      </c>
      <c r="H9" s="25"/>
      <c r="BA9" s="73" t="s">
        <v>357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358</v>
      </c>
      <c r="E10" s="6" t="s">
        <v>344</v>
      </c>
      <c r="F10" s="10">
        <v>348</v>
      </c>
      <c r="G10" s="23" t="s">
        <v>295</v>
      </c>
      <c r="H10" s="25"/>
      <c r="BA10" s="73" t="s">
        <v>357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358</v>
      </c>
      <c r="E11" s="6" t="s">
        <v>119</v>
      </c>
      <c r="F11" s="10">
        <v>237</v>
      </c>
      <c r="G11" s="23" t="s">
        <v>295</v>
      </c>
      <c r="H11" s="25"/>
      <c r="BA11" s="73" t="s">
        <v>357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358</v>
      </c>
      <c r="E12" s="6" t="s">
        <v>120</v>
      </c>
      <c r="F12" s="10">
        <v>77</v>
      </c>
      <c r="G12" s="23" t="s">
        <v>295</v>
      </c>
      <c r="H12" s="25"/>
      <c r="BA12" s="73" t="s">
        <v>357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358</v>
      </c>
      <c r="E13" s="6" t="s">
        <v>117</v>
      </c>
      <c r="F13" s="10">
        <v>2.58</v>
      </c>
      <c r="G13" s="23" t="s">
        <v>295</v>
      </c>
      <c r="H13" s="25"/>
      <c r="BA13" s="73" t="s">
        <v>357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358</v>
      </c>
      <c r="E14" s="6" t="s">
        <v>346</v>
      </c>
      <c r="F14" s="10">
        <v>231</v>
      </c>
      <c r="G14" s="23" t="s">
        <v>295</v>
      </c>
      <c r="H14" s="25"/>
      <c r="BA14" s="73" t="s">
        <v>357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358</v>
      </c>
      <c r="E15" s="6" t="s">
        <v>132</v>
      </c>
      <c r="F15" s="10">
        <v>3.45</v>
      </c>
      <c r="G15" s="23" t="s">
        <v>295</v>
      </c>
      <c r="H15" s="25"/>
      <c r="BA15" s="73" t="s">
        <v>357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358</v>
      </c>
      <c r="E16" s="6" t="s">
        <v>111</v>
      </c>
      <c r="F16" s="10">
        <v>89</v>
      </c>
      <c r="G16" s="23" t="s">
        <v>295</v>
      </c>
      <c r="H16" s="25"/>
      <c r="BA16" s="73" t="s">
        <v>357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358</v>
      </c>
      <c r="E17" s="6" t="s">
        <v>347</v>
      </c>
      <c r="F17" s="10">
        <v>5.0999999999999996</v>
      </c>
      <c r="G17" s="23" t="s">
        <v>295</v>
      </c>
      <c r="H17" s="25"/>
      <c r="BA17" s="73" t="s">
        <v>357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358</v>
      </c>
      <c r="E18" s="6" t="s">
        <v>349</v>
      </c>
      <c r="F18" s="10">
        <v>2.15</v>
      </c>
      <c r="G18" s="23" t="s">
        <v>295</v>
      </c>
      <c r="H18" s="25"/>
      <c r="BA18" s="73" t="s">
        <v>357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358</v>
      </c>
      <c r="E19" s="6" t="s">
        <v>128</v>
      </c>
      <c r="F19" s="10">
        <v>7.1</v>
      </c>
      <c r="G19" s="23" t="s">
        <v>295</v>
      </c>
      <c r="H19" s="25"/>
      <c r="BA19" s="73" t="s">
        <v>357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358</v>
      </c>
      <c r="E20" s="6" t="s">
        <v>121</v>
      </c>
      <c r="F20" s="10">
        <v>163</v>
      </c>
      <c r="G20" s="23" t="s">
        <v>295</v>
      </c>
      <c r="H20" s="25"/>
      <c r="BA20" s="73" t="s">
        <v>357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358</v>
      </c>
      <c r="E21" s="6" t="s">
        <v>115</v>
      </c>
      <c r="F21" s="10">
        <v>34</v>
      </c>
      <c r="G21" s="23" t="s">
        <v>295</v>
      </c>
      <c r="H21" s="25"/>
      <c r="BA21" s="73" t="s">
        <v>357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358</v>
      </c>
      <c r="E22" s="6" t="s">
        <v>137</v>
      </c>
      <c r="F22" s="10">
        <v>72</v>
      </c>
      <c r="G22" s="23" t="s">
        <v>295</v>
      </c>
      <c r="H22" s="25"/>
      <c r="BA22" s="73" t="s">
        <v>357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358</v>
      </c>
      <c r="E23" s="6" t="s">
        <v>350</v>
      </c>
      <c r="F23" s="10">
        <v>150</v>
      </c>
      <c r="G23" s="23" t="s">
        <v>295</v>
      </c>
      <c r="H23" s="25"/>
      <c r="BA23" s="73" t="s">
        <v>357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358</v>
      </c>
      <c r="E24" s="6" t="s">
        <v>125</v>
      </c>
      <c r="F24" s="10">
        <v>116</v>
      </c>
      <c r="G24" s="23" t="s">
        <v>295</v>
      </c>
      <c r="H24" s="25"/>
      <c r="BA24" s="73" t="s">
        <v>357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358</v>
      </c>
      <c r="E25" s="6" t="s">
        <v>126</v>
      </c>
      <c r="F25" s="10">
        <v>81</v>
      </c>
      <c r="G25" s="23" t="s">
        <v>295</v>
      </c>
      <c r="H25" s="25"/>
      <c r="BA25" s="73" t="s">
        <v>357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358</v>
      </c>
      <c r="E26" s="6" t="s">
        <v>351</v>
      </c>
      <c r="F26" s="10">
        <v>149</v>
      </c>
      <c r="G26" s="23" t="s">
        <v>295</v>
      </c>
      <c r="H26" s="25"/>
      <c r="BA26" s="73" t="s">
        <v>357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358</v>
      </c>
      <c r="E27" s="6" t="s">
        <v>352</v>
      </c>
      <c r="F27" s="10">
        <v>59</v>
      </c>
      <c r="G27" s="23" t="s">
        <v>295</v>
      </c>
      <c r="H27" s="25"/>
      <c r="BA27" s="73" t="s">
        <v>357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358</v>
      </c>
      <c r="E28" s="6" t="s">
        <v>122</v>
      </c>
      <c r="F28" s="10">
        <v>45</v>
      </c>
      <c r="G28" s="23" t="s">
        <v>295</v>
      </c>
      <c r="H28" s="25"/>
      <c r="BA28" s="73" t="s">
        <v>357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358</v>
      </c>
      <c r="E29" s="6" t="s">
        <v>124</v>
      </c>
      <c r="F29" s="10">
        <v>36</v>
      </c>
      <c r="G29" s="23" t="s">
        <v>295</v>
      </c>
      <c r="H29" s="25"/>
      <c r="BA29" s="73" t="s">
        <v>357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358</v>
      </c>
      <c r="E30" s="6" t="s">
        <v>353</v>
      </c>
      <c r="F30" s="10">
        <v>1.05</v>
      </c>
      <c r="G30" s="23" t="s">
        <v>295</v>
      </c>
      <c r="H30" s="25"/>
      <c r="BA30" s="73" t="s">
        <v>357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358</v>
      </c>
      <c r="E31" s="6" t="s">
        <v>355</v>
      </c>
      <c r="F31" s="10">
        <v>34.1</v>
      </c>
      <c r="G31" s="23" t="s">
        <v>295</v>
      </c>
      <c r="H31" s="25"/>
      <c r="BA31" s="73" t="s">
        <v>357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358</v>
      </c>
      <c r="E32" s="6" t="s">
        <v>133</v>
      </c>
      <c r="F32" s="10">
        <v>142</v>
      </c>
      <c r="G32" s="23" t="s">
        <v>295</v>
      </c>
      <c r="H32" s="25"/>
      <c r="BA32" s="73" t="s">
        <v>357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358</v>
      </c>
      <c r="E33" s="6" t="s">
        <v>135</v>
      </c>
      <c r="F33" s="10">
        <v>3.6</v>
      </c>
      <c r="G33" s="23" t="s">
        <v>295</v>
      </c>
      <c r="H33" s="25"/>
      <c r="BA33" s="73" t="s">
        <v>357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358</v>
      </c>
      <c r="E34" s="6" t="s">
        <v>136</v>
      </c>
      <c r="F34" s="10">
        <v>121</v>
      </c>
      <c r="G34" s="23" t="s">
        <v>295</v>
      </c>
      <c r="H34" s="25"/>
      <c r="BA34" s="73" t="s">
        <v>357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358</v>
      </c>
      <c r="E35" s="6" t="s">
        <v>341</v>
      </c>
      <c r="F35" s="10">
        <v>4.91</v>
      </c>
      <c r="G35" s="23" t="s">
        <v>295</v>
      </c>
      <c r="H35" s="25"/>
      <c r="BA35" s="73" t="s">
        <v>357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358</v>
      </c>
      <c r="E36" s="6" t="s">
        <v>118</v>
      </c>
      <c r="F36" s="10">
        <v>4.7</v>
      </c>
      <c r="G36" s="23" t="s">
        <v>295</v>
      </c>
      <c r="H36" s="25"/>
      <c r="BA36" s="73" t="s">
        <v>357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358</v>
      </c>
      <c r="E37" s="6" t="s">
        <v>130</v>
      </c>
      <c r="F37" s="10">
        <v>3.92</v>
      </c>
      <c r="G37" s="23" t="s">
        <v>295</v>
      </c>
      <c r="H37" s="25"/>
      <c r="BA37" s="73" t="s">
        <v>357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358</v>
      </c>
      <c r="E38" s="6" t="s">
        <v>343</v>
      </c>
      <c r="F38" s="10">
        <v>0.311</v>
      </c>
      <c r="G38" s="23" t="s">
        <v>295</v>
      </c>
      <c r="H38" s="25"/>
      <c r="BA38" s="73" t="s">
        <v>357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358</v>
      </c>
      <c r="E39" s="6" t="s">
        <v>127</v>
      </c>
      <c r="F39" s="10">
        <v>1.2150000000000001</v>
      </c>
      <c r="G39" s="23" t="s">
        <v>295</v>
      </c>
      <c r="H39" s="25"/>
      <c r="BA39" s="73" t="s">
        <v>357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358</v>
      </c>
      <c r="E40" s="6" t="s">
        <v>131</v>
      </c>
      <c r="F40" s="10">
        <v>9.1</v>
      </c>
      <c r="G40" s="23" t="s">
        <v>295</v>
      </c>
      <c r="H40" s="25"/>
      <c r="BA40" s="73" t="s">
        <v>357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358</v>
      </c>
      <c r="E41" s="6" t="s">
        <v>344</v>
      </c>
      <c r="F41" s="10">
        <v>316</v>
      </c>
      <c r="G41" s="23" t="s">
        <v>295</v>
      </c>
      <c r="H41" s="25"/>
      <c r="BA41" s="73" t="s">
        <v>357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358</v>
      </c>
      <c r="E42" s="6" t="s">
        <v>119</v>
      </c>
      <c r="F42" s="10">
        <v>231</v>
      </c>
      <c r="G42" s="23" t="s">
        <v>295</v>
      </c>
      <c r="H42" s="25"/>
      <c r="BA42" s="73" t="s">
        <v>357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358</v>
      </c>
      <c r="E43" s="6" t="s">
        <v>120</v>
      </c>
      <c r="F43" s="10">
        <v>79</v>
      </c>
      <c r="G43" s="23" t="s">
        <v>295</v>
      </c>
      <c r="H43" s="25"/>
      <c r="BA43" s="73" t="s">
        <v>357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358</v>
      </c>
      <c r="E44" s="6" t="s">
        <v>117</v>
      </c>
      <c r="F44" s="10">
        <v>2.72</v>
      </c>
      <c r="G44" s="23" t="s">
        <v>295</v>
      </c>
      <c r="H44" s="25"/>
      <c r="BA44" s="73" t="s">
        <v>357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358</v>
      </c>
      <c r="E45" s="6" t="s">
        <v>346</v>
      </c>
      <c r="F45" s="10">
        <v>233</v>
      </c>
      <c r="G45" s="23" t="s">
        <v>295</v>
      </c>
      <c r="H45" s="25"/>
      <c r="BA45" s="73" t="s">
        <v>357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358</v>
      </c>
      <c r="E46" s="6" t="s">
        <v>132</v>
      </c>
      <c r="F46" s="10">
        <v>3.65</v>
      </c>
      <c r="G46" s="23" t="s">
        <v>295</v>
      </c>
      <c r="H46" s="25"/>
      <c r="BA46" s="73" t="s">
        <v>357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358</v>
      </c>
      <c r="E47" s="6" t="s">
        <v>111</v>
      </c>
      <c r="F47" s="10">
        <v>89</v>
      </c>
      <c r="G47" s="23" t="s">
        <v>295</v>
      </c>
      <c r="H47" s="25"/>
      <c r="BA47" s="73" t="s">
        <v>357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358</v>
      </c>
      <c r="E48" s="6" t="s">
        <v>347</v>
      </c>
      <c r="F48" s="10">
        <v>5.28</v>
      </c>
      <c r="G48" s="23" t="s">
        <v>295</v>
      </c>
      <c r="H48" s="25"/>
      <c r="BA48" s="73" t="s">
        <v>357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358</v>
      </c>
      <c r="E49" s="6" t="s">
        <v>349</v>
      </c>
      <c r="F49" s="10">
        <v>2.2000000000000002</v>
      </c>
      <c r="G49" s="23" t="s">
        <v>295</v>
      </c>
      <c r="H49" s="25"/>
      <c r="BA49" s="73" t="s">
        <v>357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358</v>
      </c>
      <c r="E50" s="6" t="s">
        <v>128</v>
      </c>
      <c r="F50" s="10">
        <v>6.8</v>
      </c>
      <c r="G50" s="23" t="s">
        <v>295</v>
      </c>
      <c r="H50" s="25"/>
      <c r="BA50" s="73" t="s">
        <v>357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358</v>
      </c>
      <c r="E51" s="6" t="s">
        <v>121</v>
      </c>
      <c r="F51" s="10">
        <v>159</v>
      </c>
      <c r="G51" s="23" t="s">
        <v>295</v>
      </c>
      <c r="H51" s="25"/>
      <c r="BA51" s="73" t="s">
        <v>357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358</v>
      </c>
      <c r="E52" s="6" t="s">
        <v>115</v>
      </c>
      <c r="F52" s="10">
        <v>33</v>
      </c>
      <c r="G52" s="23" t="s">
        <v>295</v>
      </c>
      <c r="H52" s="25"/>
      <c r="BA52" s="73" t="s">
        <v>357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358</v>
      </c>
      <c r="E53" s="6" t="s">
        <v>137</v>
      </c>
      <c r="F53" s="10">
        <v>75</v>
      </c>
      <c r="G53" s="23" t="s">
        <v>295</v>
      </c>
      <c r="H53" s="25"/>
      <c r="BA53" s="73" t="s">
        <v>357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358</v>
      </c>
      <c r="E54" s="6" t="s">
        <v>350</v>
      </c>
      <c r="F54" s="10">
        <v>144</v>
      </c>
      <c r="G54" s="23" t="s">
        <v>295</v>
      </c>
      <c r="H54" s="25"/>
      <c r="BA54" s="73" t="s">
        <v>357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358</v>
      </c>
      <c r="E55" s="6" t="s">
        <v>125</v>
      </c>
      <c r="F55" s="10">
        <v>104</v>
      </c>
      <c r="G55" s="23" t="s">
        <v>295</v>
      </c>
      <c r="H55" s="25"/>
      <c r="BA55" s="73" t="s">
        <v>357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358</v>
      </c>
      <c r="E56" s="6" t="s">
        <v>126</v>
      </c>
      <c r="F56" s="10">
        <v>80</v>
      </c>
      <c r="G56" s="23" t="s">
        <v>295</v>
      </c>
      <c r="H56" s="25"/>
      <c r="BA56" s="73" t="s">
        <v>357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358</v>
      </c>
      <c r="E57" s="6" t="s">
        <v>351</v>
      </c>
      <c r="F57" s="10">
        <v>159</v>
      </c>
      <c r="G57" s="23" t="s">
        <v>295</v>
      </c>
      <c r="H57" s="25"/>
      <c r="BA57" s="73" t="s">
        <v>357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358</v>
      </c>
      <c r="E58" s="6" t="s">
        <v>352</v>
      </c>
      <c r="F58" s="10">
        <v>61</v>
      </c>
      <c r="G58" s="23" t="s">
        <v>295</v>
      </c>
      <c r="H58" s="25"/>
      <c r="BA58" s="73" t="s">
        <v>357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358</v>
      </c>
      <c r="E59" s="6" t="s">
        <v>122</v>
      </c>
      <c r="F59" s="10">
        <v>48</v>
      </c>
      <c r="G59" s="23" t="s">
        <v>295</v>
      </c>
      <c r="H59" s="25"/>
      <c r="BA59" s="73" t="s">
        <v>357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358</v>
      </c>
      <c r="E60" s="6" t="s">
        <v>124</v>
      </c>
      <c r="F60" s="10">
        <v>32</v>
      </c>
      <c r="G60" s="23" t="s">
        <v>295</v>
      </c>
      <c r="H60" s="25"/>
      <c r="BA60" s="73" t="s">
        <v>357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358</v>
      </c>
      <c r="E61" s="6" t="s">
        <v>353</v>
      </c>
      <c r="F61" s="10">
        <v>0.96</v>
      </c>
      <c r="G61" s="23" t="s">
        <v>295</v>
      </c>
      <c r="H61" s="25"/>
      <c r="BA61" s="73" t="s">
        <v>357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358</v>
      </c>
      <c r="E62" s="6" t="s">
        <v>355</v>
      </c>
      <c r="F62" s="10">
        <v>42</v>
      </c>
      <c r="G62" s="23" t="s">
        <v>295</v>
      </c>
      <c r="H62" s="25"/>
      <c r="BA62" s="73" t="s">
        <v>357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358</v>
      </c>
      <c r="E63" s="6" t="s">
        <v>133</v>
      </c>
      <c r="F63" s="10">
        <v>146</v>
      </c>
      <c r="G63" s="23" t="s">
        <v>295</v>
      </c>
      <c r="H63" s="25"/>
      <c r="BA63" s="73" t="s">
        <v>357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358</v>
      </c>
      <c r="E64" s="6" t="s">
        <v>135</v>
      </c>
      <c r="F64" s="10">
        <v>3.7</v>
      </c>
      <c r="G64" s="23" t="s">
        <v>295</v>
      </c>
      <c r="H64" s="25"/>
      <c r="BA64" s="73" t="s">
        <v>357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358</v>
      </c>
      <c r="E65" s="6" t="s">
        <v>136</v>
      </c>
      <c r="F65" s="10">
        <v>116</v>
      </c>
      <c r="G65" s="23" t="s">
        <v>295</v>
      </c>
      <c r="H65" s="25"/>
      <c r="BA65" s="73" t="s">
        <v>357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358</v>
      </c>
      <c r="E66" s="6" t="s">
        <v>341</v>
      </c>
      <c r="F66" s="10">
        <v>4.67</v>
      </c>
      <c r="G66" s="23" t="s">
        <v>295</v>
      </c>
      <c r="H66" s="25"/>
      <c r="BA66" s="73" t="s">
        <v>357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358</v>
      </c>
      <c r="E67" s="6" t="s">
        <v>118</v>
      </c>
      <c r="F67" s="10">
        <v>4.8</v>
      </c>
      <c r="G67" s="23" t="s">
        <v>295</v>
      </c>
      <c r="H67" s="25"/>
      <c r="BA67" s="73" t="s">
        <v>357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358</v>
      </c>
      <c r="E68" s="6" t="s">
        <v>130</v>
      </c>
      <c r="F68" s="10">
        <v>3.96</v>
      </c>
      <c r="G68" s="23" t="s">
        <v>295</v>
      </c>
      <c r="H68" s="25"/>
      <c r="BA68" s="73" t="s">
        <v>357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358</v>
      </c>
      <c r="E69" s="6" t="s">
        <v>343</v>
      </c>
      <c r="F69" s="10">
        <v>0.316</v>
      </c>
      <c r="G69" s="23" t="s">
        <v>295</v>
      </c>
      <c r="H69" s="25"/>
      <c r="BA69" s="73" t="s">
        <v>357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358</v>
      </c>
      <c r="E70" s="6" t="s">
        <v>127</v>
      </c>
      <c r="F70" s="10">
        <v>1.196</v>
      </c>
      <c r="G70" s="23" t="s">
        <v>295</v>
      </c>
      <c r="H70" s="25"/>
      <c r="BA70" s="73" t="s">
        <v>357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358</v>
      </c>
      <c r="E71" s="6" t="s">
        <v>131</v>
      </c>
      <c r="F71" s="10">
        <v>8.8000000000000007</v>
      </c>
      <c r="G71" s="23" t="s">
        <v>295</v>
      </c>
      <c r="H71" s="25"/>
      <c r="BA71" s="73" t="s">
        <v>357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358</v>
      </c>
      <c r="E72" s="6" t="s">
        <v>344</v>
      </c>
      <c r="F72" s="10">
        <v>325</v>
      </c>
      <c r="G72" s="23" t="s">
        <v>295</v>
      </c>
      <c r="H72" s="25"/>
      <c r="BA72" s="73" t="s">
        <v>357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358</v>
      </c>
      <c r="E73" s="6" t="s">
        <v>119</v>
      </c>
      <c r="F73" s="10">
        <v>238</v>
      </c>
      <c r="G73" s="23" t="s">
        <v>295</v>
      </c>
      <c r="H73" s="25"/>
      <c r="BA73" s="73" t="s">
        <v>357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358</v>
      </c>
      <c r="E74" s="6" t="s">
        <v>120</v>
      </c>
      <c r="F74" s="10">
        <v>80</v>
      </c>
      <c r="G74" s="23" t="s">
        <v>295</v>
      </c>
      <c r="H74" s="25"/>
      <c r="BA74" s="73" t="s">
        <v>357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358</v>
      </c>
      <c r="E75" s="6" t="s">
        <v>117</v>
      </c>
      <c r="F75" s="10">
        <v>2.78</v>
      </c>
      <c r="G75" s="23" t="s">
        <v>295</v>
      </c>
      <c r="H75" s="25"/>
      <c r="BA75" s="73" t="s">
        <v>357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358</v>
      </c>
      <c r="E76" s="6" t="s">
        <v>346</v>
      </c>
      <c r="F76" s="10">
        <v>234</v>
      </c>
      <c r="G76" s="23" t="s">
        <v>295</v>
      </c>
      <c r="H76" s="25"/>
      <c r="BA76" s="73" t="s">
        <v>357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358</v>
      </c>
      <c r="E77" s="6" t="s">
        <v>132</v>
      </c>
      <c r="F77" s="10">
        <v>3.61</v>
      </c>
      <c r="G77" s="23" t="s">
        <v>295</v>
      </c>
      <c r="H77" s="25"/>
      <c r="BA77" s="73" t="s">
        <v>357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358</v>
      </c>
      <c r="E78" s="6" t="s">
        <v>111</v>
      </c>
      <c r="F78" s="10">
        <v>90</v>
      </c>
      <c r="G78" s="23" t="s">
        <v>295</v>
      </c>
      <c r="H78" s="25"/>
      <c r="BA78" s="73" t="s">
        <v>357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358</v>
      </c>
      <c r="E79" s="6" t="s">
        <v>347</v>
      </c>
      <c r="F79" s="10">
        <v>5.19</v>
      </c>
      <c r="G79" s="23" t="s">
        <v>295</v>
      </c>
      <c r="H79" s="25"/>
      <c r="BA79" s="73" t="s">
        <v>357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358</v>
      </c>
      <c r="E80" s="6" t="s">
        <v>349</v>
      </c>
      <c r="F80" s="10">
        <v>2.2000000000000002</v>
      </c>
      <c r="G80" s="23" t="s">
        <v>295</v>
      </c>
      <c r="H80" s="25"/>
      <c r="BA80" s="73" t="s">
        <v>357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358</v>
      </c>
      <c r="E81" s="6" t="s">
        <v>128</v>
      </c>
      <c r="F81" s="10">
        <v>6.7</v>
      </c>
      <c r="G81" s="23" t="s">
        <v>295</v>
      </c>
      <c r="H81" s="25"/>
      <c r="BA81" s="73" t="s">
        <v>357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358</v>
      </c>
      <c r="E82" s="6" t="s">
        <v>121</v>
      </c>
      <c r="F82" s="10">
        <v>158</v>
      </c>
      <c r="G82" s="23" t="s">
        <v>295</v>
      </c>
      <c r="H82" s="25"/>
      <c r="BA82" s="73" t="s">
        <v>357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358</v>
      </c>
      <c r="E83" s="6" t="s">
        <v>115</v>
      </c>
      <c r="F83" s="10">
        <v>32</v>
      </c>
      <c r="G83" s="23" t="s">
        <v>295</v>
      </c>
      <c r="H83" s="25"/>
      <c r="BA83" s="73" t="s">
        <v>357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358</v>
      </c>
      <c r="E84" s="6" t="s">
        <v>137</v>
      </c>
      <c r="F84" s="10">
        <v>74</v>
      </c>
      <c r="G84" s="23" t="s">
        <v>295</v>
      </c>
      <c r="H84" s="25"/>
      <c r="BA84" s="73" t="s">
        <v>357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358</v>
      </c>
      <c r="E85" s="6" t="s">
        <v>350</v>
      </c>
      <c r="F85" s="10">
        <v>148</v>
      </c>
      <c r="G85" s="23" t="s">
        <v>295</v>
      </c>
      <c r="H85" s="25"/>
      <c r="BA85" s="73" t="s">
        <v>357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358</v>
      </c>
      <c r="E86" s="6" t="s">
        <v>125</v>
      </c>
      <c r="F86" s="10">
        <v>106</v>
      </c>
      <c r="G86" s="23" t="s">
        <v>295</v>
      </c>
      <c r="H86" s="25"/>
      <c r="BA86" s="73" t="s">
        <v>357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358</v>
      </c>
      <c r="E87" s="6" t="s">
        <v>126</v>
      </c>
      <c r="F87" s="10">
        <v>76</v>
      </c>
      <c r="G87" s="23" t="s">
        <v>295</v>
      </c>
      <c r="H87" s="25"/>
      <c r="BA87" s="73" t="s">
        <v>357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358</v>
      </c>
      <c r="E88" s="6" t="s">
        <v>351</v>
      </c>
      <c r="F88" s="10">
        <v>150</v>
      </c>
      <c r="G88" s="23" t="s">
        <v>295</v>
      </c>
      <c r="H88" s="25"/>
      <c r="BA88" s="73" t="s">
        <v>357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358</v>
      </c>
      <c r="E89" s="6" t="s">
        <v>352</v>
      </c>
      <c r="F89" s="10">
        <v>60</v>
      </c>
      <c r="G89" s="23" t="s">
        <v>295</v>
      </c>
      <c r="H89" s="25"/>
      <c r="BA89" s="73" t="s">
        <v>357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358</v>
      </c>
      <c r="E90" s="6" t="s">
        <v>122</v>
      </c>
      <c r="F90" s="10">
        <v>46</v>
      </c>
      <c r="G90" s="23" t="s">
        <v>295</v>
      </c>
      <c r="H90" s="25"/>
      <c r="BA90" s="73" t="s">
        <v>357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358</v>
      </c>
      <c r="E91" s="6" t="s">
        <v>124</v>
      </c>
      <c r="F91" s="10">
        <v>31</v>
      </c>
      <c r="G91" s="23" t="s">
        <v>295</v>
      </c>
      <c r="H91" s="25"/>
      <c r="BA91" s="73" t="s">
        <v>357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358</v>
      </c>
      <c r="E92" s="6" t="s">
        <v>353</v>
      </c>
      <c r="F92" s="10">
        <v>0.98</v>
      </c>
      <c r="G92" s="23" t="s">
        <v>295</v>
      </c>
      <c r="H92" s="25"/>
      <c r="BA92" s="73" t="s">
        <v>357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358</v>
      </c>
      <c r="E93" s="6" t="s">
        <v>355</v>
      </c>
      <c r="F93" s="10">
        <v>35.299999999999997</v>
      </c>
      <c r="G93" s="23" t="s">
        <v>295</v>
      </c>
      <c r="H93" s="25"/>
      <c r="BA93" s="73" t="s">
        <v>357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358</v>
      </c>
      <c r="E94" s="6" t="s">
        <v>133</v>
      </c>
      <c r="F94" s="10">
        <v>145</v>
      </c>
      <c r="G94" s="23" t="s">
        <v>295</v>
      </c>
      <c r="H94" s="25"/>
      <c r="BA94" s="73" t="s">
        <v>357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358</v>
      </c>
      <c r="E95" s="6" t="s">
        <v>135</v>
      </c>
      <c r="F95" s="10">
        <v>3.7</v>
      </c>
      <c r="G95" s="23" t="s">
        <v>295</v>
      </c>
      <c r="H95" s="25"/>
      <c r="BA95" s="73" t="s">
        <v>357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358</v>
      </c>
      <c r="E96" s="6" t="s">
        <v>136</v>
      </c>
      <c r="F96" s="10">
        <v>119</v>
      </c>
      <c r="G96" s="23" t="s">
        <v>295</v>
      </c>
      <c r="H96" s="25"/>
      <c r="BA96" s="73" t="s">
        <v>357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358</v>
      </c>
      <c r="E97" s="6" t="s">
        <v>341</v>
      </c>
      <c r="F97" s="10">
        <v>4.49</v>
      </c>
      <c r="G97" s="23" t="s">
        <v>295</v>
      </c>
      <c r="H97" s="25"/>
      <c r="BA97" s="73" t="s">
        <v>357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358</v>
      </c>
      <c r="E98" s="6" t="s">
        <v>118</v>
      </c>
      <c r="F98" s="10">
        <v>4.5999999999999996</v>
      </c>
      <c r="G98" s="23" t="s">
        <v>295</v>
      </c>
      <c r="H98" s="25"/>
      <c r="BA98" s="73" t="s">
        <v>357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358</v>
      </c>
      <c r="E99" s="6" t="s">
        <v>130</v>
      </c>
      <c r="F99" s="10">
        <v>3.92</v>
      </c>
      <c r="G99" s="23" t="s">
        <v>295</v>
      </c>
      <c r="H99" s="25"/>
      <c r="BA99" s="73" t="s">
        <v>357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358</v>
      </c>
      <c r="E100" s="6" t="s">
        <v>343</v>
      </c>
      <c r="F100" s="10">
        <v>0.31</v>
      </c>
      <c r="G100" s="23" t="s">
        <v>295</v>
      </c>
      <c r="H100" s="25"/>
      <c r="BA100" s="73" t="s">
        <v>357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358</v>
      </c>
      <c r="E101" s="6" t="s">
        <v>127</v>
      </c>
      <c r="F101" s="10">
        <v>1.1779999999999999</v>
      </c>
      <c r="G101" s="23" t="s">
        <v>295</v>
      </c>
      <c r="H101" s="25"/>
      <c r="BA101" s="73" t="s">
        <v>357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358</v>
      </c>
      <c r="E102" s="6" t="s">
        <v>131</v>
      </c>
      <c r="F102" s="10">
        <v>8.9</v>
      </c>
      <c r="G102" s="23" t="s">
        <v>295</v>
      </c>
      <c r="H102" s="25"/>
      <c r="BA102" s="73" t="s">
        <v>357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358</v>
      </c>
      <c r="E103" s="6" t="s">
        <v>344</v>
      </c>
      <c r="F103" s="10">
        <v>332</v>
      </c>
      <c r="G103" s="23" t="s">
        <v>295</v>
      </c>
      <c r="H103" s="25"/>
      <c r="BA103" s="73" t="s">
        <v>357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358</v>
      </c>
      <c r="E104" s="6" t="s">
        <v>119</v>
      </c>
      <c r="F104" s="10">
        <v>236</v>
      </c>
      <c r="G104" s="23" t="s">
        <v>295</v>
      </c>
      <c r="H104" s="25"/>
      <c r="BA104" s="73" t="s">
        <v>357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358</v>
      </c>
      <c r="E105" s="6" t="s">
        <v>120</v>
      </c>
      <c r="F105" s="10">
        <v>79</v>
      </c>
      <c r="G105" s="23" t="s">
        <v>295</v>
      </c>
      <c r="H105" s="25"/>
      <c r="BA105" s="73" t="s">
        <v>357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358</v>
      </c>
      <c r="E106" s="6" t="s">
        <v>117</v>
      </c>
      <c r="F106" s="10">
        <v>2.57</v>
      </c>
      <c r="G106" s="23" t="s">
        <v>295</v>
      </c>
      <c r="H106" s="25"/>
      <c r="BA106" s="73" t="s">
        <v>357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358</v>
      </c>
      <c r="E107" s="6" t="s">
        <v>346</v>
      </c>
      <c r="F107" s="10">
        <v>229</v>
      </c>
      <c r="G107" s="23" t="s">
        <v>295</v>
      </c>
      <c r="H107" s="25"/>
      <c r="BA107" s="73" t="s">
        <v>357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358</v>
      </c>
      <c r="E108" s="6" t="s">
        <v>132</v>
      </c>
      <c r="F108" s="10">
        <v>3.51</v>
      </c>
      <c r="G108" s="23" t="s">
        <v>295</v>
      </c>
      <c r="H108" s="25"/>
      <c r="BA108" s="73" t="s">
        <v>357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358</v>
      </c>
      <c r="E109" s="6" t="s">
        <v>111</v>
      </c>
      <c r="F109" s="10">
        <v>87</v>
      </c>
      <c r="G109" s="23" t="s">
        <v>295</v>
      </c>
      <c r="H109" s="25"/>
      <c r="BA109" s="73" t="s">
        <v>357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358</v>
      </c>
      <c r="E110" s="6" t="s">
        <v>347</v>
      </c>
      <c r="F110" s="10">
        <v>5.18</v>
      </c>
      <c r="G110" s="23" t="s">
        <v>295</v>
      </c>
      <c r="H110" s="25"/>
      <c r="BA110" s="73" t="s">
        <v>357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358</v>
      </c>
      <c r="E111" s="6" t="s">
        <v>349</v>
      </c>
      <c r="F111" s="10">
        <v>2.2000000000000002</v>
      </c>
      <c r="G111" s="23" t="s">
        <v>295</v>
      </c>
      <c r="H111" s="25"/>
      <c r="BA111" s="73" t="s">
        <v>357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358</v>
      </c>
      <c r="E112" s="6" t="s">
        <v>128</v>
      </c>
      <c r="F112" s="10">
        <v>6.9</v>
      </c>
      <c r="G112" s="23" t="s">
        <v>295</v>
      </c>
      <c r="H112" s="25"/>
      <c r="BA112" s="73" t="s">
        <v>357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358</v>
      </c>
      <c r="E113" s="6" t="s">
        <v>121</v>
      </c>
      <c r="F113" s="10">
        <v>160</v>
      </c>
      <c r="G113" s="23" t="s">
        <v>295</v>
      </c>
      <c r="H113" s="25"/>
      <c r="BA113" s="73" t="s">
        <v>357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358</v>
      </c>
      <c r="E114" s="6" t="s">
        <v>115</v>
      </c>
      <c r="F114" s="10">
        <v>33</v>
      </c>
      <c r="G114" s="23" t="s">
        <v>295</v>
      </c>
      <c r="H114" s="25"/>
      <c r="BA114" s="73" t="s">
        <v>357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358</v>
      </c>
      <c r="E115" s="6" t="s">
        <v>137</v>
      </c>
      <c r="F115" s="10">
        <v>74</v>
      </c>
      <c r="G115" s="23" t="s">
        <v>295</v>
      </c>
      <c r="H115" s="25"/>
      <c r="BA115" s="73" t="s">
        <v>357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358</v>
      </c>
      <c r="E116" s="6" t="s">
        <v>350</v>
      </c>
      <c r="F116" s="10">
        <v>150</v>
      </c>
      <c r="G116" s="23" t="s">
        <v>295</v>
      </c>
      <c r="H116" s="25"/>
      <c r="BA116" s="73" t="s">
        <v>357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358</v>
      </c>
      <c r="E117" s="6" t="s">
        <v>125</v>
      </c>
      <c r="F117" s="10">
        <v>116</v>
      </c>
      <c r="G117" s="23" t="s">
        <v>295</v>
      </c>
      <c r="H117" s="25"/>
      <c r="BA117" s="73" t="s">
        <v>357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358</v>
      </c>
      <c r="E118" s="6" t="s">
        <v>126</v>
      </c>
      <c r="F118" s="10">
        <v>78</v>
      </c>
      <c r="G118" s="23" t="s">
        <v>295</v>
      </c>
      <c r="H118" s="25"/>
      <c r="BA118" s="73" t="s">
        <v>357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358</v>
      </c>
      <c r="E119" s="6" t="s">
        <v>351</v>
      </c>
      <c r="F119" s="10">
        <v>156</v>
      </c>
      <c r="G119" s="23" t="s">
        <v>295</v>
      </c>
      <c r="H119" s="25"/>
      <c r="BA119" s="73" t="s">
        <v>357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358</v>
      </c>
      <c r="E120" s="6" t="s">
        <v>352</v>
      </c>
      <c r="F120" s="10">
        <v>58</v>
      </c>
      <c r="G120" s="23" t="s">
        <v>295</v>
      </c>
      <c r="H120" s="25"/>
      <c r="BA120" s="73" t="s">
        <v>357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358</v>
      </c>
      <c r="E121" s="6" t="s">
        <v>122</v>
      </c>
      <c r="F121" s="10">
        <v>45</v>
      </c>
      <c r="G121" s="23" t="s">
        <v>295</v>
      </c>
      <c r="H121" s="25"/>
      <c r="BA121" s="73" t="s">
        <v>357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358</v>
      </c>
      <c r="E122" s="6" t="s">
        <v>124</v>
      </c>
      <c r="F122" s="10">
        <v>31</v>
      </c>
      <c r="G122" s="23" t="s">
        <v>295</v>
      </c>
      <c r="H122" s="25"/>
      <c r="BA122" s="73" t="s">
        <v>357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358</v>
      </c>
      <c r="E123" s="6" t="s">
        <v>353</v>
      </c>
      <c r="F123" s="10">
        <v>0.99</v>
      </c>
      <c r="G123" s="23" t="s">
        <v>295</v>
      </c>
      <c r="H123" s="25"/>
      <c r="BA123" s="73" t="s">
        <v>357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358</v>
      </c>
      <c r="E124" s="6" t="s">
        <v>355</v>
      </c>
      <c r="F124" s="10">
        <v>34</v>
      </c>
      <c r="G124" s="23" t="s">
        <v>295</v>
      </c>
      <c r="H124" s="25"/>
      <c r="BA124" s="73" t="s">
        <v>357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358</v>
      </c>
      <c r="E125" s="6" t="s">
        <v>133</v>
      </c>
      <c r="F125" s="10">
        <v>144</v>
      </c>
      <c r="G125" s="23" t="s">
        <v>295</v>
      </c>
      <c r="H125" s="25"/>
      <c r="BA125" s="73" t="s">
        <v>357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358</v>
      </c>
      <c r="E126" s="6" t="s">
        <v>135</v>
      </c>
      <c r="F126" s="10">
        <v>3.8</v>
      </c>
      <c r="G126" s="23" t="s">
        <v>295</v>
      </c>
      <c r="H126" s="25"/>
      <c r="BA126" s="73" t="s">
        <v>357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358</v>
      </c>
      <c r="E127" s="6" t="s">
        <v>136</v>
      </c>
      <c r="F127" s="10">
        <v>118</v>
      </c>
      <c r="G127" s="23" t="s">
        <v>295</v>
      </c>
      <c r="H127" s="25"/>
      <c r="BA127" s="73" t="s">
        <v>357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358</v>
      </c>
      <c r="E128" s="6" t="s">
        <v>341</v>
      </c>
      <c r="F128" s="10">
        <v>4.45</v>
      </c>
      <c r="G128" s="23" t="s">
        <v>295</v>
      </c>
      <c r="H128" s="25"/>
      <c r="BA128" s="73" t="s">
        <v>357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358</v>
      </c>
      <c r="E129" s="6" t="s">
        <v>118</v>
      </c>
      <c r="F129" s="10">
        <v>4.7</v>
      </c>
      <c r="G129" s="23" t="s">
        <v>295</v>
      </c>
      <c r="H129" s="25"/>
      <c r="BA129" s="73" t="s">
        <v>357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358</v>
      </c>
      <c r="E130" s="6" t="s">
        <v>130</v>
      </c>
      <c r="F130" s="10">
        <v>4.016</v>
      </c>
      <c r="G130" s="23" t="s">
        <v>295</v>
      </c>
      <c r="H130" s="25"/>
      <c r="BA130" s="73" t="s">
        <v>357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358</v>
      </c>
      <c r="E131" s="6" t="s">
        <v>343</v>
      </c>
      <c r="F131" s="10">
        <v>0.3</v>
      </c>
      <c r="G131" s="23" t="s">
        <v>295</v>
      </c>
      <c r="H131" s="25"/>
      <c r="BA131" s="73" t="s">
        <v>357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358</v>
      </c>
      <c r="E132" s="6" t="s">
        <v>127</v>
      </c>
      <c r="F132" s="10">
        <v>1.177</v>
      </c>
      <c r="G132" s="23" t="s">
        <v>295</v>
      </c>
      <c r="H132" s="25"/>
      <c r="BA132" s="73" t="s">
        <v>357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358</v>
      </c>
      <c r="E133" s="6" t="s">
        <v>131</v>
      </c>
      <c r="F133" s="10">
        <v>8.4</v>
      </c>
      <c r="G133" s="23" t="s">
        <v>295</v>
      </c>
      <c r="H133" s="25"/>
      <c r="BA133" s="73" t="s">
        <v>357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358</v>
      </c>
      <c r="E134" s="6" t="s">
        <v>344</v>
      </c>
      <c r="F134" s="10">
        <v>321</v>
      </c>
      <c r="G134" s="23" t="s">
        <v>295</v>
      </c>
      <c r="H134" s="25"/>
      <c r="BA134" s="73" t="s">
        <v>357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358</v>
      </c>
      <c r="E135" s="6" t="s">
        <v>119</v>
      </c>
      <c r="F135" s="10">
        <v>237</v>
      </c>
      <c r="G135" s="23" t="s">
        <v>295</v>
      </c>
      <c r="H135" s="25"/>
      <c r="BA135" s="73" t="s">
        <v>357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358</v>
      </c>
      <c r="E136" s="6" t="s">
        <v>120</v>
      </c>
      <c r="F136" s="10">
        <v>80</v>
      </c>
      <c r="G136" s="23" t="s">
        <v>295</v>
      </c>
      <c r="H136" s="25"/>
      <c r="BA136" s="73" t="s">
        <v>357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358</v>
      </c>
      <c r="E137" s="6" t="s">
        <v>117</v>
      </c>
      <c r="F137" s="10">
        <v>2.63</v>
      </c>
      <c r="G137" s="23" t="s">
        <v>295</v>
      </c>
      <c r="H137" s="25"/>
      <c r="BA137" s="73" t="s">
        <v>357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358</v>
      </c>
      <c r="E138" s="6" t="s">
        <v>346</v>
      </c>
      <c r="F138" s="10">
        <v>232</v>
      </c>
      <c r="G138" s="23" t="s">
        <v>295</v>
      </c>
      <c r="H138" s="25"/>
      <c r="BA138" s="73" t="s">
        <v>357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358</v>
      </c>
      <c r="E139" s="6" t="s">
        <v>132</v>
      </c>
      <c r="F139" s="10">
        <v>3.61</v>
      </c>
      <c r="G139" s="23" t="s">
        <v>295</v>
      </c>
      <c r="H139" s="25"/>
      <c r="BA139" s="73" t="s">
        <v>357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358</v>
      </c>
      <c r="E140" s="6" t="s">
        <v>111</v>
      </c>
      <c r="F140" s="10">
        <v>87</v>
      </c>
      <c r="G140" s="23" t="s">
        <v>295</v>
      </c>
      <c r="H140" s="25"/>
      <c r="BA140" s="73" t="s">
        <v>357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358</v>
      </c>
      <c r="E141" s="6" t="s">
        <v>347</v>
      </c>
      <c r="F141" s="10">
        <v>5.2</v>
      </c>
      <c r="G141" s="23" t="s">
        <v>295</v>
      </c>
      <c r="H141" s="25"/>
      <c r="BA141" s="73" t="s">
        <v>357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358</v>
      </c>
      <c r="E142" s="6" t="s">
        <v>349</v>
      </c>
      <c r="F142" s="10">
        <v>1.99</v>
      </c>
      <c r="G142" s="23" t="s">
        <v>295</v>
      </c>
      <c r="H142" s="25"/>
      <c r="BA142" s="73" t="s">
        <v>357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358</v>
      </c>
      <c r="E143" s="6" t="s">
        <v>128</v>
      </c>
      <c r="F143" s="10">
        <v>7</v>
      </c>
      <c r="G143" s="23" t="s">
        <v>295</v>
      </c>
      <c r="H143" s="25"/>
      <c r="BA143" s="73" t="s">
        <v>357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358</v>
      </c>
      <c r="E144" s="6" t="s">
        <v>121</v>
      </c>
      <c r="F144" s="10">
        <v>162</v>
      </c>
      <c r="G144" s="23" t="s">
        <v>295</v>
      </c>
      <c r="H144" s="25"/>
      <c r="BA144" s="73" t="s">
        <v>357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358</v>
      </c>
      <c r="E145" s="6" t="s">
        <v>115</v>
      </c>
      <c r="F145" s="10">
        <v>30</v>
      </c>
      <c r="G145" s="23" t="s">
        <v>295</v>
      </c>
      <c r="H145" s="25"/>
      <c r="BA145" s="73" t="s">
        <v>357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358</v>
      </c>
      <c r="E146" s="6" t="s">
        <v>137</v>
      </c>
      <c r="F146" s="10">
        <v>74</v>
      </c>
      <c r="G146" s="23" t="s">
        <v>295</v>
      </c>
      <c r="H146" s="25"/>
      <c r="BA146" s="73" t="s">
        <v>357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358</v>
      </c>
      <c r="E147" s="6" t="s">
        <v>350</v>
      </c>
      <c r="F147" s="10">
        <v>144</v>
      </c>
      <c r="G147" s="23" t="s">
        <v>295</v>
      </c>
      <c r="H147" s="25"/>
      <c r="BA147" s="73" t="s">
        <v>357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358</v>
      </c>
      <c r="E148" s="6" t="s">
        <v>125</v>
      </c>
      <c r="F148" s="10">
        <v>118</v>
      </c>
      <c r="G148" s="23" t="s">
        <v>295</v>
      </c>
      <c r="H148" s="25"/>
      <c r="BA148" s="73" t="s">
        <v>357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358</v>
      </c>
      <c r="E149" s="6" t="s">
        <v>126</v>
      </c>
      <c r="F149" s="10">
        <v>79</v>
      </c>
      <c r="G149" s="23" t="s">
        <v>295</v>
      </c>
      <c r="H149" s="25"/>
      <c r="BA149" s="73" t="s">
        <v>357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358</v>
      </c>
      <c r="E150" s="6" t="s">
        <v>351</v>
      </c>
      <c r="F150" s="10">
        <v>160</v>
      </c>
      <c r="G150" s="23" t="s">
        <v>295</v>
      </c>
      <c r="H150" s="25"/>
      <c r="BA150" s="73" t="s">
        <v>357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358</v>
      </c>
      <c r="E151" s="6" t="s">
        <v>352</v>
      </c>
      <c r="F151" s="10">
        <v>60</v>
      </c>
      <c r="G151" s="23" t="s">
        <v>295</v>
      </c>
      <c r="H151" s="25"/>
      <c r="BA151" s="73" t="s">
        <v>357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358</v>
      </c>
      <c r="E152" s="6" t="s">
        <v>122</v>
      </c>
      <c r="F152" s="10">
        <v>49</v>
      </c>
      <c r="G152" s="23" t="s">
        <v>295</v>
      </c>
      <c r="H152" s="25"/>
      <c r="BA152" s="73" t="s">
        <v>357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358</v>
      </c>
      <c r="E153" s="6" t="s">
        <v>124</v>
      </c>
      <c r="F153" s="10">
        <v>32</v>
      </c>
      <c r="G153" s="23" t="s">
        <v>295</v>
      </c>
      <c r="H153" s="25"/>
      <c r="BA153" s="73" t="s">
        <v>357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358</v>
      </c>
      <c r="E154" s="6" t="s">
        <v>353</v>
      </c>
      <c r="F154" s="10">
        <v>0.96</v>
      </c>
      <c r="G154" s="23" t="s">
        <v>295</v>
      </c>
      <c r="H154" s="25"/>
      <c r="BA154" s="73" t="s">
        <v>357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358</v>
      </c>
      <c r="E155" s="6" t="s">
        <v>355</v>
      </c>
      <c r="F155" s="10">
        <v>33.299999999999997</v>
      </c>
      <c r="G155" s="23" t="s">
        <v>295</v>
      </c>
      <c r="H155" s="25"/>
      <c r="BA155" s="73" t="s">
        <v>357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358</v>
      </c>
      <c r="E156" s="6" t="s">
        <v>133</v>
      </c>
      <c r="F156" s="10">
        <v>145</v>
      </c>
      <c r="G156" s="23" t="s">
        <v>295</v>
      </c>
      <c r="H156" s="25"/>
      <c r="BA156" s="73" t="s">
        <v>357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358</v>
      </c>
      <c r="E157" s="6" t="s">
        <v>135</v>
      </c>
      <c r="F157" s="10">
        <v>3.8</v>
      </c>
      <c r="G157" s="23" t="s">
        <v>295</v>
      </c>
      <c r="H157" s="25"/>
      <c r="BA157" s="73" t="s">
        <v>357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358</v>
      </c>
      <c r="E158" s="6" t="s">
        <v>136</v>
      </c>
      <c r="F158" s="10">
        <v>117</v>
      </c>
      <c r="G158" s="23" t="s">
        <v>295</v>
      </c>
      <c r="H158" s="25"/>
      <c r="BA158" s="73" t="s">
        <v>357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358</v>
      </c>
      <c r="E159" s="6" t="s">
        <v>341</v>
      </c>
      <c r="F159" s="10">
        <v>4.45</v>
      </c>
      <c r="G159" s="23" t="s">
        <v>295</v>
      </c>
      <c r="H159" s="25"/>
      <c r="BA159" s="73" t="s">
        <v>357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358</v>
      </c>
      <c r="E160" s="6" t="s">
        <v>118</v>
      </c>
      <c r="F160" s="10">
        <v>4.7</v>
      </c>
      <c r="G160" s="23" t="s">
        <v>295</v>
      </c>
      <c r="H160" s="25"/>
      <c r="BA160" s="73" t="s">
        <v>357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358</v>
      </c>
      <c r="E161" s="6" t="s">
        <v>130</v>
      </c>
      <c r="F161" s="10">
        <v>4.1029999999999998</v>
      </c>
      <c r="G161" s="23" t="s">
        <v>295</v>
      </c>
      <c r="H161" s="25"/>
      <c r="BA161" s="73" t="s">
        <v>357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358</v>
      </c>
      <c r="E162" s="6" t="s">
        <v>343</v>
      </c>
      <c r="F162" s="10">
        <v>0.30299999999999999</v>
      </c>
      <c r="G162" s="23" t="s">
        <v>295</v>
      </c>
      <c r="H162" s="25"/>
      <c r="BA162" s="73" t="s">
        <v>357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358</v>
      </c>
      <c r="E163" s="6" t="s">
        <v>127</v>
      </c>
      <c r="F163" s="10">
        <v>1.1879999999999999</v>
      </c>
      <c r="G163" s="23" t="s">
        <v>295</v>
      </c>
      <c r="H163" s="25"/>
      <c r="BA163" s="73" t="s">
        <v>357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358</v>
      </c>
      <c r="E164" s="6" t="s">
        <v>131</v>
      </c>
      <c r="F164" s="10">
        <v>8.6999999999999993</v>
      </c>
      <c r="G164" s="23" t="s">
        <v>295</v>
      </c>
      <c r="H164" s="25"/>
      <c r="BA164" s="73" t="s">
        <v>357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358</v>
      </c>
      <c r="E165" s="6" t="s">
        <v>344</v>
      </c>
      <c r="F165" s="10">
        <v>335</v>
      </c>
      <c r="G165" s="23" t="s">
        <v>295</v>
      </c>
      <c r="H165" s="25"/>
      <c r="BA165" s="73" t="s">
        <v>357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358</v>
      </c>
      <c r="E166" s="6" t="s">
        <v>119</v>
      </c>
      <c r="F166" s="10">
        <v>237</v>
      </c>
      <c r="G166" s="23" t="s">
        <v>295</v>
      </c>
      <c r="H166" s="25"/>
      <c r="BA166" s="73" t="s">
        <v>357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358</v>
      </c>
      <c r="E167" s="6" t="s">
        <v>120</v>
      </c>
      <c r="F167" s="10">
        <v>79</v>
      </c>
      <c r="G167" s="23" t="s">
        <v>295</v>
      </c>
      <c r="H167" s="25"/>
      <c r="BA167" s="73" t="s">
        <v>357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358</v>
      </c>
      <c r="E168" s="6" t="s">
        <v>117</v>
      </c>
      <c r="F168" s="10">
        <v>2.64</v>
      </c>
      <c r="G168" s="23" t="s">
        <v>295</v>
      </c>
      <c r="H168" s="25"/>
      <c r="BA168" s="73" t="s">
        <v>357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358</v>
      </c>
      <c r="E169" s="6" t="s">
        <v>346</v>
      </c>
      <c r="F169" s="10">
        <v>230</v>
      </c>
      <c r="G169" s="23" t="s">
        <v>295</v>
      </c>
      <c r="H169" s="25"/>
      <c r="BA169" s="73" t="s">
        <v>357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358</v>
      </c>
      <c r="E170" s="6" t="s">
        <v>132</v>
      </c>
      <c r="F170" s="10">
        <v>3.57</v>
      </c>
      <c r="G170" s="23" t="s">
        <v>295</v>
      </c>
      <c r="H170" s="25"/>
      <c r="BA170" s="73" t="s">
        <v>357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358</v>
      </c>
      <c r="E171" s="6" t="s">
        <v>111</v>
      </c>
      <c r="F171" s="10">
        <v>87</v>
      </c>
      <c r="G171" s="23" t="s">
        <v>295</v>
      </c>
      <c r="H171" s="25"/>
      <c r="BA171" s="73" t="s">
        <v>357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358</v>
      </c>
      <c r="E172" s="6" t="s">
        <v>347</v>
      </c>
      <c r="F172" s="10">
        <v>5.1100000000000003</v>
      </c>
      <c r="G172" s="23" t="s">
        <v>295</v>
      </c>
      <c r="H172" s="25"/>
      <c r="BA172" s="73" t="s">
        <v>357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358</v>
      </c>
      <c r="E173" s="6" t="s">
        <v>349</v>
      </c>
      <c r="F173" s="10">
        <v>2.13</v>
      </c>
      <c r="G173" s="23" t="s">
        <v>295</v>
      </c>
      <c r="H173" s="25"/>
      <c r="BA173" s="73" t="s">
        <v>357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358</v>
      </c>
      <c r="E174" s="6" t="s">
        <v>128</v>
      </c>
      <c r="F174" s="10">
        <v>7</v>
      </c>
      <c r="G174" s="23" t="s">
        <v>295</v>
      </c>
      <c r="H174" s="25"/>
      <c r="BA174" s="73" t="s">
        <v>357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358</v>
      </c>
      <c r="E175" s="6" t="s">
        <v>121</v>
      </c>
      <c r="F175" s="10">
        <v>160</v>
      </c>
      <c r="G175" s="23" t="s">
        <v>295</v>
      </c>
      <c r="H175" s="25"/>
      <c r="BA175" s="73" t="s">
        <v>357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358</v>
      </c>
      <c r="E176" s="6" t="s">
        <v>115</v>
      </c>
      <c r="F176" s="10">
        <v>34</v>
      </c>
      <c r="G176" s="23" t="s">
        <v>295</v>
      </c>
      <c r="H176" s="25"/>
      <c r="BA176" s="73" t="s">
        <v>357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358</v>
      </c>
      <c r="E177" s="6" t="s">
        <v>137</v>
      </c>
      <c r="F177" s="10">
        <v>75</v>
      </c>
      <c r="G177" s="23" t="s">
        <v>295</v>
      </c>
      <c r="H177" s="25"/>
      <c r="BA177" s="73" t="s">
        <v>357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358</v>
      </c>
      <c r="E178" s="6" t="s">
        <v>350</v>
      </c>
      <c r="F178" s="10">
        <v>143</v>
      </c>
      <c r="G178" s="23" t="s">
        <v>295</v>
      </c>
      <c r="H178" s="25"/>
      <c r="BA178" s="73" t="s">
        <v>357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358</v>
      </c>
      <c r="E179" s="6" t="s">
        <v>125</v>
      </c>
      <c r="F179" s="10">
        <v>107</v>
      </c>
      <c r="G179" s="23" t="s">
        <v>295</v>
      </c>
      <c r="H179" s="25"/>
      <c r="BA179" s="73" t="s">
        <v>357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358</v>
      </c>
      <c r="E180" s="6" t="s">
        <v>126</v>
      </c>
      <c r="F180" s="10">
        <v>78</v>
      </c>
      <c r="G180" s="23" t="s">
        <v>295</v>
      </c>
      <c r="H180" s="25"/>
      <c r="BA180" s="73" t="s">
        <v>357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358</v>
      </c>
      <c r="E181" s="6" t="s">
        <v>351</v>
      </c>
      <c r="F181" s="10">
        <v>170</v>
      </c>
      <c r="G181" s="23" t="s">
        <v>295</v>
      </c>
      <c r="H181" s="25"/>
      <c r="BA181" s="73" t="s">
        <v>357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358</v>
      </c>
      <c r="E182" s="6" t="s">
        <v>352</v>
      </c>
      <c r="F182" s="10">
        <v>61</v>
      </c>
      <c r="G182" s="23" t="s">
        <v>295</v>
      </c>
      <c r="H182" s="25"/>
      <c r="BA182" s="73" t="s">
        <v>357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358</v>
      </c>
      <c r="E183" s="6" t="s">
        <v>122</v>
      </c>
      <c r="F183" s="10">
        <v>49</v>
      </c>
      <c r="G183" s="23" t="s">
        <v>295</v>
      </c>
      <c r="H183" s="25"/>
      <c r="BA183" s="73" t="s">
        <v>357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358</v>
      </c>
      <c r="E184" s="6" t="s">
        <v>124</v>
      </c>
      <c r="F184" s="10">
        <v>32</v>
      </c>
      <c r="G184" s="23" t="s">
        <v>295</v>
      </c>
      <c r="H184" s="25"/>
      <c r="BA184" s="73" t="s">
        <v>357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358</v>
      </c>
      <c r="E185" s="6" t="s">
        <v>353</v>
      </c>
      <c r="F185" s="10">
        <v>1.06</v>
      </c>
      <c r="G185" s="23" t="s">
        <v>295</v>
      </c>
      <c r="H185" s="25"/>
      <c r="BA185" s="73" t="s">
        <v>357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358</v>
      </c>
      <c r="E186" s="6" t="s">
        <v>355</v>
      </c>
      <c r="F186" s="10">
        <v>32.6</v>
      </c>
      <c r="G186" s="23" t="s">
        <v>295</v>
      </c>
      <c r="H186" s="25"/>
      <c r="BA186" s="73" t="s">
        <v>357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358</v>
      </c>
      <c r="E187" s="6" t="s">
        <v>133</v>
      </c>
      <c r="F187" s="10">
        <v>143</v>
      </c>
      <c r="G187" s="23" t="s">
        <v>295</v>
      </c>
      <c r="H187" s="25"/>
      <c r="BA187" s="73" t="s">
        <v>357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358</v>
      </c>
      <c r="E188" s="6" t="s">
        <v>135</v>
      </c>
      <c r="F188" s="10">
        <v>3.6</v>
      </c>
      <c r="G188" s="23" t="s">
        <v>295</v>
      </c>
      <c r="H188" s="25"/>
      <c r="BA188" s="73" t="s">
        <v>357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358</v>
      </c>
      <c r="E189" s="6" t="s">
        <v>136</v>
      </c>
      <c r="F189" s="10">
        <v>116</v>
      </c>
      <c r="G189" s="23" t="s">
        <v>295</v>
      </c>
      <c r="H189" s="25"/>
      <c r="BA189" s="73" t="s">
        <v>357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358</v>
      </c>
      <c r="E190" s="6" t="s">
        <v>341</v>
      </c>
      <c r="F190" s="10">
        <v>4.5</v>
      </c>
      <c r="G190" s="23" t="s">
        <v>295</v>
      </c>
      <c r="H190" s="25"/>
      <c r="BA190" s="73" t="s">
        <v>357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358</v>
      </c>
      <c r="E191" s="6" t="s">
        <v>118</v>
      </c>
      <c r="F191" s="10">
        <v>4.7</v>
      </c>
      <c r="G191" s="23" t="s">
        <v>295</v>
      </c>
      <c r="H191" s="25"/>
      <c r="BA191" s="73" t="s">
        <v>357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358</v>
      </c>
      <c r="E192" s="6" t="s">
        <v>130</v>
      </c>
      <c r="F192" s="10">
        <v>4.1189999999999998</v>
      </c>
      <c r="G192" s="23" t="s">
        <v>295</v>
      </c>
      <c r="H192" s="25"/>
      <c r="BA192" s="73" t="s">
        <v>357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358</v>
      </c>
      <c r="E193" s="6" t="s">
        <v>343</v>
      </c>
      <c r="F193" s="10">
        <v>0.309</v>
      </c>
      <c r="G193" s="23" t="s">
        <v>295</v>
      </c>
      <c r="H193" s="25"/>
      <c r="BA193" s="73" t="s">
        <v>357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358</v>
      </c>
      <c r="E194" s="6" t="s">
        <v>127</v>
      </c>
      <c r="F194" s="10">
        <v>1.1759999999999999</v>
      </c>
      <c r="G194" s="23" t="s">
        <v>295</v>
      </c>
      <c r="H194" s="25"/>
      <c r="BA194" s="73" t="s">
        <v>357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358</v>
      </c>
      <c r="E195" s="6" t="s">
        <v>131</v>
      </c>
      <c r="F195" s="10">
        <v>8.6</v>
      </c>
      <c r="G195" s="23" t="s">
        <v>295</v>
      </c>
      <c r="H195" s="25"/>
      <c r="BA195" s="73" t="s">
        <v>357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358</v>
      </c>
      <c r="E196" s="6" t="s">
        <v>344</v>
      </c>
      <c r="F196" s="10">
        <v>331</v>
      </c>
      <c r="G196" s="23" t="s">
        <v>295</v>
      </c>
      <c r="H196" s="25"/>
      <c r="BA196" s="73" t="s">
        <v>357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358</v>
      </c>
      <c r="E197" s="6" t="s">
        <v>119</v>
      </c>
      <c r="F197" s="10">
        <v>237</v>
      </c>
      <c r="G197" s="23" t="s">
        <v>295</v>
      </c>
      <c r="H197" s="25"/>
      <c r="BA197" s="73" t="s">
        <v>357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358</v>
      </c>
      <c r="E198" s="6" t="s">
        <v>120</v>
      </c>
      <c r="F198" s="10">
        <v>79</v>
      </c>
      <c r="G198" s="23" t="s">
        <v>295</v>
      </c>
      <c r="H198" s="25"/>
      <c r="BA198" s="73" t="s">
        <v>357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358</v>
      </c>
      <c r="E199" s="6" t="s">
        <v>117</v>
      </c>
      <c r="F199" s="10">
        <v>2.63</v>
      </c>
      <c r="G199" s="23" t="s">
        <v>295</v>
      </c>
      <c r="H199" s="25"/>
      <c r="BA199" s="73" t="s">
        <v>357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358</v>
      </c>
      <c r="E200" s="6" t="s">
        <v>346</v>
      </c>
      <c r="F200" s="10">
        <v>231</v>
      </c>
      <c r="G200" s="23" t="s">
        <v>295</v>
      </c>
      <c r="H200" s="25"/>
      <c r="BA200" s="73" t="s">
        <v>357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358</v>
      </c>
      <c r="E201" s="6" t="s">
        <v>132</v>
      </c>
      <c r="F201" s="10">
        <v>3.84</v>
      </c>
      <c r="G201" s="23" t="s">
        <v>295</v>
      </c>
      <c r="H201" s="25"/>
      <c r="BA201" s="73" t="s">
        <v>357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358</v>
      </c>
      <c r="E202" s="6" t="s">
        <v>111</v>
      </c>
      <c r="F202" s="10">
        <v>88</v>
      </c>
      <c r="G202" s="23" t="s">
        <v>295</v>
      </c>
      <c r="H202" s="25"/>
      <c r="BA202" s="73" t="s">
        <v>357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358</v>
      </c>
      <c r="E203" s="6" t="s">
        <v>347</v>
      </c>
      <c r="F203" s="10">
        <v>5.24</v>
      </c>
      <c r="G203" s="23" t="s">
        <v>295</v>
      </c>
      <c r="H203" s="25"/>
      <c r="BA203" s="73" t="s">
        <v>357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358</v>
      </c>
      <c r="E204" s="6" t="s">
        <v>349</v>
      </c>
      <c r="F204" s="10">
        <v>2.02</v>
      </c>
      <c r="G204" s="23" t="s">
        <v>295</v>
      </c>
      <c r="H204" s="25"/>
      <c r="BA204" s="73" t="s">
        <v>357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358</v>
      </c>
      <c r="E205" s="6" t="s">
        <v>128</v>
      </c>
      <c r="F205" s="10">
        <v>6.9</v>
      </c>
      <c r="G205" s="23" t="s">
        <v>295</v>
      </c>
      <c r="H205" s="25"/>
      <c r="BA205" s="73" t="s">
        <v>357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358</v>
      </c>
      <c r="E206" s="6" t="s">
        <v>121</v>
      </c>
      <c r="F206" s="10">
        <v>161</v>
      </c>
      <c r="G206" s="23" t="s">
        <v>295</v>
      </c>
      <c r="H206" s="25"/>
      <c r="BA206" s="73" t="s">
        <v>357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358</v>
      </c>
      <c r="E207" s="6" t="s">
        <v>115</v>
      </c>
      <c r="F207" s="10">
        <v>33</v>
      </c>
      <c r="G207" s="23" t="s">
        <v>295</v>
      </c>
      <c r="H207" s="25"/>
      <c r="BA207" s="73" t="s">
        <v>357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358</v>
      </c>
      <c r="E208" s="6" t="s">
        <v>137</v>
      </c>
      <c r="F208" s="10">
        <v>75</v>
      </c>
      <c r="G208" s="23" t="s">
        <v>295</v>
      </c>
      <c r="H208" s="25"/>
      <c r="BA208" s="73" t="s">
        <v>357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358</v>
      </c>
      <c r="E209" s="6" t="s">
        <v>350</v>
      </c>
      <c r="F209" s="10">
        <v>143</v>
      </c>
      <c r="G209" s="23" t="s">
        <v>295</v>
      </c>
      <c r="H209" s="25"/>
      <c r="BA209" s="73" t="s">
        <v>357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358</v>
      </c>
      <c r="E210" s="6" t="s">
        <v>125</v>
      </c>
      <c r="F210" s="10">
        <v>108</v>
      </c>
      <c r="G210" s="23" t="s">
        <v>295</v>
      </c>
      <c r="H210" s="25"/>
      <c r="BA210" s="73" t="s">
        <v>357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358</v>
      </c>
      <c r="E211" s="6" t="s">
        <v>126</v>
      </c>
      <c r="F211" s="10">
        <v>77</v>
      </c>
      <c r="G211" s="23" t="s">
        <v>295</v>
      </c>
      <c r="H211" s="25"/>
      <c r="BA211" s="73" t="s">
        <v>357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358</v>
      </c>
      <c r="E212" s="6" t="s">
        <v>351</v>
      </c>
      <c r="F212" s="10">
        <v>163</v>
      </c>
      <c r="G212" s="23" t="s">
        <v>295</v>
      </c>
      <c r="H212" s="25"/>
      <c r="BA212" s="73" t="s">
        <v>357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358</v>
      </c>
      <c r="E213" s="6" t="s">
        <v>352</v>
      </c>
      <c r="F213" s="10">
        <v>60</v>
      </c>
      <c r="G213" s="23" t="s">
        <v>295</v>
      </c>
      <c r="H213" s="25"/>
      <c r="BA213" s="73" t="s">
        <v>357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358</v>
      </c>
      <c r="E214" s="6" t="s">
        <v>122</v>
      </c>
      <c r="F214" s="10">
        <v>47</v>
      </c>
      <c r="G214" s="23" t="s">
        <v>295</v>
      </c>
      <c r="H214" s="25"/>
      <c r="BA214" s="73" t="s">
        <v>357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358</v>
      </c>
      <c r="E215" s="6" t="s">
        <v>124</v>
      </c>
      <c r="F215" s="10">
        <v>30</v>
      </c>
      <c r="G215" s="23" t="s">
        <v>295</v>
      </c>
      <c r="H215" s="25"/>
      <c r="BA215" s="73" t="s">
        <v>357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358</v>
      </c>
      <c r="E216" s="6" t="s">
        <v>353</v>
      </c>
      <c r="F216" s="10">
        <v>1.05</v>
      </c>
      <c r="G216" s="23" t="s">
        <v>295</v>
      </c>
      <c r="H216" s="25"/>
      <c r="BA216" s="73" t="s">
        <v>357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358</v>
      </c>
      <c r="E217" s="6" t="s">
        <v>355</v>
      </c>
      <c r="F217" s="10">
        <v>36.299999999999997</v>
      </c>
      <c r="G217" s="23" t="s">
        <v>295</v>
      </c>
      <c r="H217" s="25"/>
      <c r="BA217" s="73" t="s">
        <v>357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358</v>
      </c>
      <c r="E218" s="6" t="s">
        <v>133</v>
      </c>
      <c r="F218" s="10">
        <v>142</v>
      </c>
      <c r="G218" s="23" t="s">
        <v>295</v>
      </c>
      <c r="H218" s="25"/>
      <c r="BA218" s="73" t="s">
        <v>357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358</v>
      </c>
      <c r="E219" s="6" t="s">
        <v>135</v>
      </c>
      <c r="F219" s="10">
        <v>3.6</v>
      </c>
      <c r="G219" s="23" t="s">
        <v>295</v>
      </c>
      <c r="H219" s="25"/>
      <c r="BA219" s="73" t="s">
        <v>357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358</v>
      </c>
      <c r="E220" s="6" t="s">
        <v>136</v>
      </c>
      <c r="F220" s="10">
        <v>118</v>
      </c>
      <c r="G220" s="23" t="s">
        <v>295</v>
      </c>
      <c r="H220" s="25"/>
      <c r="BA220" s="73" t="s">
        <v>357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358</v>
      </c>
      <c r="E221" s="6" t="s">
        <v>341</v>
      </c>
      <c r="F221" s="10">
        <v>4.5999999999999996</v>
      </c>
      <c r="G221" s="23" t="s">
        <v>295</v>
      </c>
      <c r="H221" s="25"/>
      <c r="BA221" s="73" t="s">
        <v>357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358</v>
      </c>
      <c r="E222" s="6" t="s">
        <v>118</v>
      </c>
      <c r="F222" s="10">
        <v>4.8</v>
      </c>
      <c r="G222" s="23" t="s">
        <v>295</v>
      </c>
      <c r="H222" s="25"/>
      <c r="BA222" s="73" t="s">
        <v>357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358</v>
      </c>
      <c r="E223" s="6" t="s">
        <v>130</v>
      </c>
      <c r="F223" s="10">
        <v>4.03</v>
      </c>
      <c r="G223" s="23" t="s">
        <v>295</v>
      </c>
      <c r="H223" s="25"/>
      <c r="BA223" s="73" t="s">
        <v>357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358</v>
      </c>
      <c r="E224" s="6" t="s">
        <v>343</v>
      </c>
      <c r="F224" s="10">
        <v>0.315</v>
      </c>
      <c r="G224" s="23" t="s">
        <v>295</v>
      </c>
      <c r="H224" s="25"/>
      <c r="BA224" s="73" t="s">
        <v>357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358</v>
      </c>
      <c r="E225" s="6" t="s">
        <v>127</v>
      </c>
      <c r="F225" s="10">
        <v>1.17</v>
      </c>
      <c r="G225" s="23" t="s">
        <v>295</v>
      </c>
      <c r="H225" s="25"/>
      <c r="BA225" s="73" t="s">
        <v>357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358</v>
      </c>
      <c r="E226" s="6" t="s">
        <v>131</v>
      </c>
      <c r="F226" s="10">
        <v>8.6999999999999993</v>
      </c>
      <c r="G226" s="23" t="s">
        <v>295</v>
      </c>
      <c r="H226" s="25"/>
      <c r="BA226" s="73" t="s">
        <v>357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358</v>
      </c>
      <c r="E227" s="6" t="s">
        <v>344</v>
      </c>
      <c r="F227" s="10">
        <v>323</v>
      </c>
      <c r="G227" s="23" t="s">
        <v>295</v>
      </c>
      <c r="H227" s="25"/>
      <c r="BA227" s="73" t="s">
        <v>357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358</v>
      </c>
      <c r="E228" s="6" t="s">
        <v>119</v>
      </c>
      <c r="F228" s="10">
        <v>238</v>
      </c>
      <c r="G228" s="23" t="s">
        <v>295</v>
      </c>
      <c r="H228" s="25"/>
      <c r="BA228" s="73" t="s">
        <v>357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358</v>
      </c>
      <c r="E229" s="6" t="s">
        <v>120</v>
      </c>
      <c r="F229" s="10">
        <v>80</v>
      </c>
      <c r="G229" s="23" t="s">
        <v>295</v>
      </c>
      <c r="H229" s="25"/>
      <c r="BA229" s="73" t="s">
        <v>357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358</v>
      </c>
      <c r="E230" s="6" t="s">
        <v>117</v>
      </c>
      <c r="F230" s="10">
        <v>2.59</v>
      </c>
      <c r="G230" s="23" t="s">
        <v>295</v>
      </c>
      <c r="H230" s="25"/>
      <c r="BA230" s="73" t="s">
        <v>357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358</v>
      </c>
      <c r="E231" s="6" t="s">
        <v>346</v>
      </c>
      <c r="F231" s="10">
        <v>229</v>
      </c>
      <c r="G231" s="23" t="s">
        <v>295</v>
      </c>
      <c r="H231" s="25"/>
      <c r="BA231" s="73" t="s">
        <v>357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358</v>
      </c>
      <c r="E232" s="6" t="s">
        <v>132</v>
      </c>
      <c r="F232" s="10">
        <v>3.6</v>
      </c>
      <c r="G232" s="23" t="s">
        <v>295</v>
      </c>
      <c r="H232" s="25"/>
      <c r="BA232" s="73" t="s">
        <v>357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358</v>
      </c>
      <c r="E233" s="6" t="s">
        <v>111</v>
      </c>
      <c r="F233" s="10">
        <v>86</v>
      </c>
      <c r="G233" s="23" t="s">
        <v>295</v>
      </c>
      <c r="H233" s="25"/>
      <c r="BA233" s="73" t="s">
        <v>357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358</v>
      </c>
      <c r="E234" s="6" t="s">
        <v>347</v>
      </c>
      <c r="F234" s="10">
        <v>5.36</v>
      </c>
      <c r="G234" s="23" t="s">
        <v>295</v>
      </c>
      <c r="H234" s="25"/>
      <c r="BA234" s="73" t="s">
        <v>357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358</v>
      </c>
      <c r="E235" s="6" t="s">
        <v>349</v>
      </c>
      <c r="F235" s="10">
        <v>1.98</v>
      </c>
      <c r="G235" s="23" t="s">
        <v>295</v>
      </c>
      <c r="H235" s="25"/>
      <c r="BA235" s="73" t="s">
        <v>357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358</v>
      </c>
      <c r="E236" s="6" t="s">
        <v>128</v>
      </c>
      <c r="F236" s="10">
        <v>7</v>
      </c>
      <c r="G236" s="23" t="s">
        <v>295</v>
      </c>
      <c r="H236" s="25"/>
      <c r="BA236" s="73" t="s">
        <v>357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358</v>
      </c>
      <c r="E237" s="6" t="s">
        <v>121</v>
      </c>
      <c r="F237" s="10">
        <v>158</v>
      </c>
      <c r="G237" s="23" t="s">
        <v>295</v>
      </c>
      <c r="H237" s="25"/>
      <c r="BA237" s="73" t="s">
        <v>357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358</v>
      </c>
      <c r="E238" s="6" t="s">
        <v>115</v>
      </c>
      <c r="F238" s="10">
        <v>34</v>
      </c>
      <c r="G238" s="23" t="s">
        <v>295</v>
      </c>
      <c r="H238" s="25"/>
      <c r="BA238" s="73" t="s">
        <v>357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358</v>
      </c>
      <c r="E239" s="6" t="s">
        <v>137</v>
      </c>
      <c r="F239" s="10">
        <v>74</v>
      </c>
      <c r="G239" s="23" t="s">
        <v>295</v>
      </c>
      <c r="H239" s="25"/>
      <c r="BA239" s="73" t="s">
        <v>357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358</v>
      </c>
      <c r="E240" s="6" t="s">
        <v>350</v>
      </c>
      <c r="F240" s="10">
        <v>143</v>
      </c>
      <c r="G240" s="23" t="s">
        <v>295</v>
      </c>
      <c r="H240" s="25"/>
      <c r="BA240" s="73" t="s">
        <v>357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358</v>
      </c>
      <c r="E241" s="6" t="s">
        <v>125</v>
      </c>
      <c r="F241" s="10">
        <v>105</v>
      </c>
      <c r="G241" s="23" t="s">
        <v>295</v>
      </c>
      <c r="H241" s="25"/>
      <c r="BA241" s="73" t="s">
        <v>357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358</v>
      </c>
      <c r="E242" s="6" t="s">
        <v>126</v>
      </c>
      <c r="F242" s="10">
        <v>80</v>
      </c>
      <c r="G242" s="23" t="s">
        <v>295</v>
      </c>
      <c r="H242" s="25"/>
      <c r="BA242" s="73" t="s">
        <v>357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358</v>
      </c>
      <c r="E243" s="6" t="s">
        <v>351</v>
      </c>
      <c r="F243" s="10">
        <v>152</v>
      </c>
      <c r="G243" s="23" t="s">
        <v>295</v>
      </c>
      <c r="H243" s="25"/>
      <c r="BA243" s="73" t="s">
        <v>357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358</v>
      </c>
      <c r="E244" s="6" t="s">
        <v>352</v>
      </c>
      <c r="F244" s="10">
        <v>61</v>
      </c>
      <c r="G244" s="23" t="s">
        <v>295</v>
      </c>
      <c r="H244" s="25"/>
      <c r="BA244" s="73" t="s">
        <v>357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358</v>
      </c>
      <c r="E245" s="6" t="s">
        <v>122</v>
      </c>
      <c r="F245" s="10">
        <v>48</v>
      </c>
      <c r="G245" s="23" t="s">
        <v>295</v>
      </c>
      <c r="H245" s="25"/>
      <c r="BA245" s="73" t="s">
        <v>357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358</v>
      </c>
      <c r="E246" s="6" t="s">
        <v>124</v>
      </c>
      <c r="F246" s="10">
        <v>30</v>
      </c>
      <c r="G246" s="23" t="s">
        <v>295</v>
      </c>
      <c r="H246" s="25"/>
      <c r="BA246" s="73" t="s">
        <v>357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358</v>
      </c>
      <c r="E247" s="6" t="s">
        <v>353</v>
      </c>
      <c r="F247" s="10">
        <v>1.05</v>
      </c>
      <c r="G247" s="23" t="s">
        <v>295</v>
      </c>
      <c r="H247" s="25"/>
      <c r="BA247" s="73" t="s">
        <v>357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358</v>
      </c>
      <c r="E248" s="6" t="s">
        <v>355</v>
      </c>
      <c r="F248" s="10">
        <v>35.200000000000003</v>
      </c>
      <c r="G248" s="23" t="s">
        <v>295</v>
      </c>
      <c r="H248" s="25"/>
      <c r="BA248" s="73" t="s">
        <v>357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358</v>
      </c>
      <c r="E249" s="6" t="s">
        <v>133</v>
      </c>
      <c r="F249" s="10">
        <v>140</v>
      </c>
      <c r="G249" s="23" t="s">
        <v>295</v>
      </c>
      <c r="H249" s="25"/>
      <c r="BA249" s="73" t="s">
        <v>357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358</v>
      </c>
      <c r="E250" s="6" t="s">
        <v>135</v>
      </c>
      <c r="F250" s="10">
        <v>3.6</v>
      </c>
      <c r="G250" s="23" t="s">
        <v>295</v>
      </c>
      <c r="H250" s="25"/>
      <c r="BA250" s="73" t="s">
        <v>357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358</v>
      </c>
      <c r="E251" s="6" t="s">
        <v>136</v>
      </c>
      <c r="F251" s="10">
        <v>116</v>
      </c>
      <c r="G251" s="23" t="s">
        <v>295</v>
      </c>
      <c r="H251" s="25"/>
      <c r="BA251" s="73" t="s">
        <v>357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358</v>
      </c>
      <c r="E252" s="6" t="s">
        <v>341</v>
      </c>
      <c r="F252" s="10">
        <v>4.57</v>
      </c>
      <c r="G252" s="23" t="s">
        <v>295</v>
      </c>
      <c r="H252" s="25"/>
      <c r="BA252" s="73" t="s">
        <v>357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358</v>
      </c>
      <c r="E253" s="6" t="s">
        <v>118</v>
      </c>
      <c r="F253" s="10">
        <v>4.7</v>
      </c>
      <c r="G253" s="23" t="s">
        <v>295</v>
      </c>
      <c r="H253" s="25"/>
      <c r="BA253" s="73" t="s">
        <v>357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358</v>
      </c>
      <c r="E254" s="6" t="s">
        <v>130</v>
      </c>
      <c r="F254" s="10">
        <v>4.0650000000000004</v>
      </c>
      <c r="G254" s="23" t="s">
        <v>295</v>
      </c>
      <c r="H254" s="25"/>
      <c r="BA254" s="73" t="s">
        <v>357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358</v>
      </c>
      <c r="E255" s="6" t="s">
        <v>343</v>
      </c>
      <c r="F255" s="10">
        <v>0.313</v>
      </c>
      <c r="G255" s="23" t="s">
        <v>295</v>
      </c>
      <c r="H255" s="25"/>
      <c r="BA255" s="73" t="s">
        <v>357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358</v>
      </c>
      <c r="E256" s="6" t="s">
        <v>127</v>
      </c>
      <c r="F256" s="10">
        <v>1.145</v>
      </c>
      <c r="G256" s="23" t="s">
        <v>295</v>
      </c>
      <c r="H256" s="25"/>
      <c r="BA256" s="73" t="s">
        <v>357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358</v>
      </c>
      <c r="E257" s="6" t="s">
        <v>131</v>
      </c>
      <c r="F257" s="10">
        <v>8.5</v>
      </c>
      <c r="G257" s="23" t="s">
        <v>295</v>
      </c>
      <c r="H257" s="25"/>
      <c r="BA257" s="73" t="s">
        <v>357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358</v>
      </c>
      <c r="E258" s="6" t="s">
        <v>344</v>
      </c>
      <c r="F258" s="10">
        <v>325</v>
      </c>
      <c r="G258" s="23" t="s">
        <v>295</v>
      </c>
      <c r="H258" s="25"/>
      <c r="BA258" s="73" t="s">
        <v>357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358</v>
      </c>
      <c r="E259" s="6" t="s">
        <v>119</v>
      </c>
      <c r="F259" s="10">
        <v>227</v>
      </c>
      <c r="G259" s="23" t="s">
        <v>295</v>
      </c>
      <c r="H259" s="25"/>
      <c r="BA259" s="73" t="s">
        <v>357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358</v>
      </c>
      <c r="E260" s="6" t="s">
        <v>120</v>
      </c>
      <c r="F260" s="10">
        <v>77</v>
      </c>
      <c r="G260" s="23" t="s">
        <v>295</v>
      </c>
      <c r="H260" s="25"/>
      <c r="BA260" s="73" t="s">
        <v>357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358</v>
      </c>
      <c r="E261" s="6" t="s">
        <v>117</v>
      </c>
      <c r="F261" s="10">
        <v>2.59</v>
      </c>
      <c r="G261" s="23" t="s">
        <v>295</v>
      </c>
      <c r="H261" s="25"/>
      <c r="BA261" s="73" t="s">
        <v>357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358</v>
      </c>
      <c r="E262" s="6" t="s">
        <v>346</v>
      </c>
      <c r="F262" s="10">
        <v>231</v>
      </c>
      <c r="G262" s="23" t="s">
        <v>295</v>
      </c>
      <c r="H262" s="25"/>
      <c r="BA262" s="73" t="s">
        <v>357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358</v>
      </c>
      <c r="E263" s="6" t="s">
        <v>132</v>
      </c>
      <c r="F263" s="10">
        <v>3.56</v>
      </c>
      <c r="G263" s="23" t="s">
        <v>295</v>
      </c>
      <c r="H263" s="25"/>
      <c r="BA263" s="73" t="s">
        <v>357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358</v>
      </c>
      <c r="E264" s="6" t="s">
        <v>111</v>
      </c>
      <c r="F264" s="10">
        <v>88</v>
      </c>
      <c r="G264" s="23" t="s">
        <v>295</v>
      </c>
      <c r="H264" s="25"/>
      <c r="BA264" s="73" t="s">
        <v>357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358</v>
      </c>
      <c r="E265" s="6" t="s">
        <v>347</v>
      </c>
      <c r="F265" s="10">
        <v>5.22</v>
      </c>
      <c r="G265" s="23" t="s">
        <v>295</v>
      </c>
      <c r="H265" s="25"/>
      <c r="BA265" s="73" t="s">
        <v>357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358</v>
      </c>
      <c r="E266" s="6" t="s">
        <v>349</v>
      </c>
      <c r="F266" s="10">
        <v>2.09</v>
      </c>
      <c r="G266" s="23" t="s">
        <v>295</v>
      </c>
      <c r="H266" s="25"/>
      <c r="BA266" s="73" t="s">
        <v>357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358</v>
      </c>
      <c r="E267" s="6" t="s">
        <v>128</v>
      </c>
      <c r="F267" s="10">
        <v>6.9</v>
      </c>
      <c r="G267" s="23" t="s">
        <v>295</v>
      </c>
      <c r="H267" s="25"/>
      <c r="BA267" s="73" t="s">
        <v>357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358</v>
      </c>
      <c r="E268" s="6" t="s">
        <v>121</v>
      </c>
      <c r="F268" s="10">
        <v>163</v>
      </c>
      <c r="G268" s="23" t="s">
        <v>295</v>
      </c>
      <c r="H268" s="25"/>
      <c r="BA268" s="73" t="s">
        <v>357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358</v>
      </c>
      <c r="E269" s="6" t="s">
        <v>115</v>
      </c>
      <c r="F269" s="10">
        <v>35</v>
      </c>
      <c r="G269" s="23" t="s">
        <v>295</v>
      </c>
      <c r="H269" s="25"/>
      <c r="BA269" s="73" t="s">
        <v>357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358</v>
      </c>
      <c r="E270" s="6" t="s">
        <v>137</v>
      </c>
      <c r="F270" s="10">
        <v>74</v>
      </c>
      <c r="G270" s="23" t="s">
        <v>295</v>
      </c>
      <c r="H270" s="25"/>
      <c r="BA270" s="73" t="s">
        <v>357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358</v>
      </c>
      <c r="E271" s="6" t="s">
        <v>350</v>
      </c>
      <c r="F271" s="10">
        <v>140</v>
      </c>
      <c r="G271" s="23" t="s">
        <v>295</v>
      </c>
      <c r="H271" s="25"/>
      <c r="BA271" s="73" t="s">
        <v>357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358</v>
      </c>
      <c r="E272" s="6" t="s">
        <v>125</v>
      </c>
      <c r="F272" s="10">
        <v>114</v>
      </c>
      <c r="G272" s="23" t="s">
        <v>295</v>
      </c>
      <c r="H272" s="25"/>
      <c r="BA272" s="73" t="s">
        <v>357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358</v>
      </c>
      <c r="E273" s="6" t="s">
        <v>126</v>
      </c>
      <c r="F273" s="10">
        <v>78</v>
      </c>
      <c r="G273" s="23" t="s">
        <v>295</v>
      </c>
      <c r="H273" s="25"/>
      <c r="BA273" s="73" t="s">
        <v>357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358</v>
      </c>
      <c r="E274" s="6" t="s">
        <v>351</v>
      </c>
      <c r="F274" s="10">
        <v>146</v>
      </c>
      <c r="G274" s="23" t="s">
        <v>295</v>
      </c>
      <c r="H274" s="25"/>
      <c r="BA274" s="73" t="s">
        <v>357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358</v>
      </c>
      <c r="E275" s="6" t="s">
        <v>352</v>
      </c>
      <c r="F275" s="10">
        <v>59</v>
      </c>
      <c r="G275" s="23" t="s">
        <v>295</v>
      </c>
      <c r="H275" s="25"/>
      <c r="BA275" s="73" t="s">
        <v>357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358</v>
      </c>
      <c r="E276" s="6" t="s">
        <v>122</v>
      </c>
      <c r="F276" s="10">
        <v>45</v>
      </c>
      <c r="G276" s="23" t="s">
        <v>295</v>
      </c>
      <c r="H276" s="25"/>
      <c r="BA276" s="73" t="s">
        <v>357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358</v>
      </c>
      <c r="E277" s="6" t="s">
        <v>124</v>
      </c>
      <c r="F277" s="10">
        <v>30</v>
      </c>
      <c r="G277" s="23" t="s">
        <v>295</v>
      </c>
      <c r="H277" s="25"/>
      <c r="BA277" s="73" t="s">
        <v>357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358</v>
      </c>
      <c r="E278" s="6" t="s">
        <v>353</v>
      </c>
      <c r="F278" s="10">
        <v>1.01</v>
      </c>
      <c r="G278" s="23" t="s">
        <v>295</v>
      </c>
      <c r="H278" s="25"/>
      <c r="BA278" s="73" t="s">
        <v>357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358</v>
      </c>
      <c r="E279" s="6" t="s">
        <v>355</v>
      </c>
      <c r="F279" s="10">
        <v>32.9</v>
      </c>
      <c r="G279" s="23" t="s">
        <v>295</v>
      </c>
      <c r="H279" s="25"/>
      <c r="BA279" s="73" t="s">
        <v>357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358</v>
      </c>
      <c r="E280" s="6" t="s">
        <v>133</v>
      </c>
      <c r="F280" s="10">
        <v>145</v>
      </c>
      <c r="G280" s="23" t="s">
        <v>295</v>
      </c>
      <c r="H280" s="25"/>
      <c r="BA280" s="73" t="s">
        <v>357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358</v>
      </c>
      <c r="E281" s="6" t="s">
        <v>135</v>
      </c>
      <c r="F281" s="10">
        <v>3.7</v>
      </c>
      <c r="G281" s="23" t="s">
        <v>295</v>
      </c>
      <c r="H281" s="25"/>
      <c r="BA281" s="73" t="s">
        <v>357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358</v>
      </c>
      <c r="E282" s="6" t="s">
        <v>136</v>
      </c>
      <c r="F282" s="10">
        <v>119</v>
      </c>
      <c r="G282" s="23" t="s">
        <v>295</v>
      </c>
      <c r="H282" s="25"/>
      <c r="BA282" s="73" t="s">
        <v>357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358</v>
      </c>
      <c r="E283" s="6" t="s">
        <v>341</v>
      </c>
      <c r="F283" s="10">
        <v>4.59</v>
      </c>
      <c r="G283" s="23" t="s">
        <v>295</v>
      </c>
      <c r="H283" s="25"/>
      <c r="BA283" s="73" t="s">
        <v>357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358</v>
      </c>
      <c r="E284" s="6" t="s">
        <v>118</v>
      </c>
      <c r="F284" s="10">
        <v>4.5999999999999996</v>
      </c>
      <c r="G284" s="23" t="s">
        <v>295</v>
      </c>
      <c r="H284" s="25"/>
      <c r="BA284" s="73" t="s">
        <v>357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358</v>
      </c>
      <c r="E285" s="6" t="s">
        <v>130</v>
      </c>
      <c r="F285" s="10">
        <v>4.0330000000000004</v>
      </c>
      <c r="G285" s="23" t="s">
        <v>295</v>
      </c>
      <c r="H285" s="25"/>
      <c r="BA285" s="73" t="s">
        <v>357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358</v>
      </c>
      <c r="E286" s="6" t="s">
        <v>343</v>
      </c>
      <c r="F286" s="10">
        <v>0.28999999999999998</v>
      </c>
      <c r="G286" s="23" t="s">
        <v>295</v>
      </c>
      <c r="H286" s="25"/>
      <c r="BA286" s="73" t="s">
        <v>357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358</v>
      </c>
      <c r="E287" s="6" t="s">
        <v>127</v>
      </c>
      <c r="F287" s="10">
        <v>1.1180000000000001</v>
      </c>
      <c r="G287" s="23" t="s">
        <v>295</v>
      </c>
      <c r="H287" s="25"/>
      <c r="BA287" s="73" t="s">
        <v>357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358</v>
      </c>
      <c r="E288" s="6" t="s">
        <v>131</v>
      </c>
      <c r="F288" s="10">
        <v>8.6</v>
      </c>
      <c r="G288" s="23" t="s">
        <v>295</v>
      </c>
      <c r="H288" s="25"/>
      <c r="BA288" s="73" t="s">
        <v>357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358</v>
      </c>
      <c r="E289" s="6" t="s">
        <v>344</v>
      </c>
      <c r="F289" s="10">
        <v>324</v>
      </c>
      <c r="G289" s="23" t="s">
        <v>295</v>
      </c>
      <c r="H289" s="25"/>
      <c r="BA289" s="73" t="s">
        <v>357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358</v>
      </c>
      <c r="E290" s="6" t="s">
        <v>119</v>
      </c>
      <c r="F290" s="10">
        <v>233</v>
      </c>
      <c r="G290" s="23" t="s">
        <v>295</v>
      </c>
      <c r="H290" s="25"/>
      <c r="BA290" s="73" t="s">
        <v>357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358</v>
      </c>
      <c r="E291" s="6" t="s">
        <v>120</v>
      </c>
      <c r="F291" s="10">
        <v>78</v>
      </c>
      <c r="G291" s="23" t="s">
        <v>295</v>
      </c>
      <c r="H291" s="25"/>
      <c r="BA291" s="73" t="s">
        <v>357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358</v>
      </c>
      <c r="E292" s="6" t="s">
        <v>117</v>
      </c>
      <c r="F292" s="10">
        <v>2.58</v>
      </c>
      <c r="G292" s="23" t="s">
        <v>295</v>
      </c>
      <c r="H292" s="25"/>
      <c r="BA292" s="73" t="s">
        <v>357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358</v>
      </c>
      <c r="E293" s="6" t="s">
        <v>346</v>
      </c>
      <c r="F293" s="10">
        <v>229</v>
      </c>
      <c r="G293" s="23" t="s">
        <v>295</v>
      </c>
      <c r="H293" s="25"/>
      <c r="BA293" s="73" t="s">
        <v>357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358</v>
      </c>
      <c r="E294" s="6" t="s">
        <v>132</v>
      </c>
      <c r="F294" s="10">
        <v>3.58</v>
      </c>
      <c r="G294" s="23" t="s">
        <v>295</v>
      </c>
      <c r="H294" s="25"/>
      <c r="BA294" s="73" t="s">
        <v>357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358</v>
      </c>
      <c r="E295" s="6" t="s">
        <v>111</v>
      </c>
      <c r="F295" s="10">
        <v>87</v>
      </c>
      <c r="G295" s="23" t="s">
        <v>295</v>
      </c>
      <c r="H295" s="25"/>
      <c r="BA295" s="73" t="s">
        <v>357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358</v>
      </c>
      <c r="E296" s="6" t="s">
        <v>347</v>
      </c>
      <c r="F296" s="10">
        <v>5.24</v>
      </c>
      <c r="G296" s="23" t="s">
        <v>295</v>
      </c>
      <c r="H296" s="25"/>
      <c r="BA296" s="73" t="s">
        <v>357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358</v>
      </c>
      <c r="E297" s="6" t="s">
        <v>349</v>
      </c>
      <c r="F297" s="10">
        <v>2.1</v>
      </c>
      <c r="G297" s="23" t="s">
        <v>295</v>
      </c>
      <c r="H297" s="25"/>
      <c r="BA297" s="73" t="s">
        <v>357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358</v>
      </c>
      <c r="E298" s="6" t="s">
        <v>128</v>
      </c>
      <c r="F298" s="10">
        <v>6.9</v>
      </c>
      <c r="G298" s="23" t="s">
        <v>295</v>
      </c>
      <c r="H298" s="25"/>
      <c r="BA298" s="73" t="s">
        <v>357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358</v>
      </c>
      <c r="E299" s="6" t="s">
        <v>121</v>
      </c>
      <c r="F299" s="10">
        <v>160</v>
      </c>
      <c r="G299" s="23" t="s">
        <v>295</v>
      </c>
      <c r="H299" s="25"/>
      <c r="BA299" s="73" t="s">
        <v>357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358</v>
      </c>
      <c r="E300" s="6" t="s">
        <v>115</v>
      </c>
      <c r="F300" s="10">
        <v>34</v>
      </c>
      <c r="G300" s="23" t="s">
        <v>295</v>
      </c>
      <c r="H300" s="25"/>
      <c r="BA300" s="73" t="s">
        <v>357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358</v>
      </c>
      <c r="E301" s="6" t="s">
        <v>137</v>
      </c>
      <c r="F301" s="10">
        <v>74</v>
      </c>
      <c r="G301" s="23" t="s">
        <v>295</v>
      </c>
      <c r="H301" s="25"/>
      <c r="BA301" s="73" t="s">
        <v>357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358</v>
      </c>
      <c r="E302" s="6" t="s">
        <v>350</v>
      </c>
      <c r="F302" s="10">
        <v>141</v>
      </c>
      <c r="G302" s="23" t="s">
        <v>295</v>
      </c>
      <c r="H302" s="25"/>
      <c r="BA302" s="73" t="s">
        <v>357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358</v>
      </c>
      <c r="E303" s="6" t="s">
        <v>125</v>
      </c>
      <c r="F303" s="10">
        <v>111</v>
      </c>
      <c r="G303" s="23" t="s">
        <v>295</v>
      </c>
      <c r="H303" s="25"/>
      <c r="BA303" s="73" t="s">
        <v>357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358</v>
      </c>
      <c r="E304" s="6" t="s">
        <v>126</v>
      </c>
      <c r="F304" s="10">
        <v>79</v>
      </c>
      <c r="G304" s="23" t="s">
        <v>295</v>
      </c>
      <c r="H304" s="25"/>
      <c r="BA304" s="73" t="s">
        <v>357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358</v>
      </c>
      <c r="E305" s="6" t="s">
        <v>351</v>
      </c>
      <c r="F305" s="10">
        <v>160</v>
      </c>
      <c r="G305" s="23" t="s">
        <v>295</v>
      </c>
      <c r="H305" s="25"/>
      <c r="BA305" s="73" t="s">
        <v>357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358</v>
      </c>
      <c r="E306" s="6" t="s">
        <v>352</v>
      </c>
      <c r="F306" s="10">
        <v>60</v>
      </c>
      <c r="G306" s="23" t="s">
        <v>295</v>
      </c>
      <c r="H306" s="25"/>
      <c r="BA306" s="73" t="s">
        <v>357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358</v>
      </c>
      <c r="E307" s="6" t="s">
        <v>122</v>
      </c>
      <c r="F307" s="10">
        <v>48</v>
      </c>
      <c r="G307" s="23" t="s">
        <v>295</v>
      </c>
      <c r="H307" s="25"/>
      <c r="BA307" s="73" t="s">
        <v>357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358</v>
      </c>
      <c r="E308" s="6" t="s">
        <v>124</v>
      </c>
      <c r="F308" s="10">
        <v>31</v>
      </c>
      <c r="G308" s="23" t="s">
        <v>295</v>
      </c>
      <c r="H308" s="25"/>
      <c r="BA308" s="73" t="s">
        <v>357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358</v>
      </c>
      <c r="E309" s="6" t="s">
        <v>353</v>
      </c>
      <c r="F309" s="10">
        <v>1</v>
      </c>
      <c r="G309" s="23" t="s">
        <v>295</v>
      </c>
      <c r="H309" s="25"/>
      <c r="BA309" s="73" t="s">
        <v>357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358</v>
      </c>
      <c r="E310" s="6" t="s">
        <v>355</v>
      </c>
      <c r="F310" s="10">
        <v>33.700000000000003</v>
      </c>
      <c r="G310" s="23" t="s">
        <v>295</v>
      </c>
      <c r="H310" s="25"/>
      <c r="BA310" s="73" t="s">
        <v>357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358</v>
      </c>
      <c r="E311" s="6" t="s">
        <v>133</v>
      </c>
      <c r="F311" s="10">
        <v>140</v>
      </c>
      <c r="G311" s="23" t="s">
        <v>295</v>
      </c>
      <c r="H311" s="25"/>
      <c r="BA311" s="73" t="s">
        <v>357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358</v>
      </c>
      <c r="E312" s="6" t="s">
        <v>135</v>
      </c>
      <c r="F312" s="10">
        <v>3.8</v>
      </c>
      <c r="G312" s="23" t="s">
        <v>295</v>
      </c>
      <c r="H312" s="25"/>
      <c r="BA312" s="73" t="s">
        <v>357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358</v>
      </c>
      <c r="E313" s="6" t="s">
        <v>136</v>
      </c>
      <c r="F313" s="10">
        <v>120</v>
      </c>
      <c r="G313" s="23" t="s">
        <v>295</v>
      </c>
      <c r="H313" s="25"/>
      <c r="BA313" s="73" t="s">
        <v>357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358</v>
      </c>
      <c r="E314" s="6" t="s">
        <v>341</v>
      </c>
      <c r="F314" s="10">
        <v>4.6399999999999997</v>
      </c>
      <c r="G314" s="23" t="s">
        <v>295</v>
      </c>
      <c r="H314" s="25"/>
      <c r="BA314" s="73" t="s">
        <v>357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358</v>
      </c>
      <c r="E315" s="6" t="s">
        <v>118</v>
      </c>
      <c r="F315" s="10">
        <v>4.5999999999999996</v>
      </c>
      <c r="G315" s="23" t="s">
        <v>295</v>
      </c>
      <c r="H315" s="25"/>
      <c r="BA315" s="73" t="s">
        <v>357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358</v>
      </c>
      <c r="E316" s="6" t="s">
        <v>130</v>
      </c>
      <c r="F316" s="10">
        <v>4.0430000000000001</v>
      </c>
      <c r="G316" s="23" t="s">
        <v>295</v>
      </c>
      <c r="H316" s="25"/>
      <c r="BA316" s="73" t="s">
        <v>357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358</v>
      </c>
      <c r="E317" s="6" t="s">
        <v>343</v>
      </c>
      <c r="F317" s="10">
        <v>0.27500000000000002</v>
      </c>
      <c r="G317" s="23" t="s">
        <v>295</v>
      </c>
      <c r="H317" s="25"/>
      <c r="BA317" s="73" t="s">
        <v>357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358</v>
      </c>
      <c r="E318" s="6" t="s">
        <v>127</v>
      </c>
      <c r="F318" s="10">
        <v>1.169</v>
      </c>
      <c r="G318" s="23" t="s">
        <v>295</v>
      </c>
      <c r="H318" s="25"/>
      <c r="BA318" s="73" t="s">
        <v>357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358</v>
      </c>
      <c r="E319" s="6" t="s">
        <v>131</v>
      </c>
      <c r="F319" s="10">
        <v>8.6999999999999993</v>
      </c>
      <c r="G319" s="23" t="s">
        <v>295</v>
      </c>
      <c r="H319" s="25"/>
      <c r="BA319" s="73" t="s">
        <v>357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358</v>
      </c>
      <c r="E320" s="6" t="s">
        <v>344</v>
      </c>
      <c r="F320" s="10">
        <v>330</v>
      </c>
      <c r="G320" s="23" t="s">
        <v>295</v>
      </c>
      <c r="H320" s="25"/>
      <c r="BA320" s="73" t="s">
        <v>357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358</v>
      </c>
      <c r="E321" s="6" t="s">
        <v>119</v>
      </c>
      <c r="F321" s="10">
        <v>231</v>
      </c>
      <c r="G321" s="23" t="s">
        <v>295</v>
      </c>
      <c r="H321" s="25"/>
      <c r="BA321" s="73" t="s">
        <v>357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358</v>
      </c>
      <c r="E322" s="6" t="s">
        <v>120</v>
      </c>
      <c r="F322" s="10">
        <v>77</v>
      </c>
      <c r="G322" s="23" t="s">
        <v>295</v>
      </c>
      <c r="H322" s="25"/>
      <c r="BA322" s="73" t="s">
        <v>357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358</v>
      </c>
      <c r="E323" s="6" t="s">
        <v>117</v>
      </c>
      <c r="F323" s="10">
        <v>2.84</v>
      </c>
      <c r="G323" s="23" t="s">
        <v>295</v>
      </c>
      <c r="H323" s="25"/>
      <c r="BA323" s="73" t="s">
        <v>357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358</v>
      </c>
      <c r="E324" s="6" t="s">
        <v>346</v>
      </c>
      <c r="F324" s="10">
        <v>235</v>
      </c>
      <c r="G324" s="23" t="s">
        <v>295</v>
      </c>
      <c r="H324" s="25"/>
      <c r="BA324" s="73" t="s">
        <v>357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358</v>
      </c>
      <c r="E325" s="6" t="s">
        <v>132</v>
      </c>
      <c r="F325" s="10">
        <v>3.5</v>
      </c>
      <c r="G325" s="23" t="s">
        <v>295</v>
      </c>
      <c r="H325" s="25"/>
      <c r="BA325" s="73" t="s">
        <v>357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358</v>
      </c>
      <c r="E326" s="6" t="s">
        <v>111</v>
      </c>
      <c r="F326" s="10">
        <v>89</v>
      </c>
      <c r="G326" s="23" t="s">
        <v>295</v>
      </c>
      <c r="H326" s="25"/>
      <c r="BA326" s="73" t="s">
        <v>357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358</v>
      </c>
      <c r="E327" s="6" t="s">
        <v>347</v>
      </c>
      <c r="F327" s="10">
        <v>5.27</v>
      </c>
      <c r="G327" s="23" t="s">
        <v>295</v>
      </c>
      <c r="H327" s="25"/>
      <c r="BA327" s="73" t="s">
        <v>357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358</v>
      </c>
      <c r="E328" s="6" t="s">
        <v>349</v>
      </c>
      <c r="F328" s="10">
        <v>2.09</v>
      </c>
      <c r="G328" s="23" t="s">
        <v>295</v>
      </c>
      <c r="H328" s="25"/>
      <c r="BA328" s="73" t="s">
        <v>357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358</v>
      </c>
      <c r="E329" s="6" t="s">
        <v>128</v>
      </c>
      <c r="F329" s="10">
        <v>7.1</v>
      </c>
      <c r="G329" s="23" t="s">
        <v>295</v>
      </c>
      <c r="H329" s="25"/>
      <c r="BA329" s="73" t="s">
        <v>357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358</v>
      </c>
      <c r="E330" s="6" t="s">
        <v>121</v>
      </c>
      <c r="F330" s="10">
        <v>161</v>
      </c>
      <c r="G330" s="23" t="s">
        <v>295</v>
      </c>
      <c r="H330" s="25"/>
      <c r="BA330" s="73" t="s">
        <v>357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358</v>
      </c>
      <c r="E331" s="6" t="s">
        <v>115</v>
      </c>
      <c r="F331" s="10">
        <v>36</v>
      </c>
      <c r="G331" s="23" t="s">
        <v>295</v>
      </c>
      <c r="H331" s="25"/>
      <c r="BA331" s="73" t="s">
        <v>357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358</v>
      </c>
      <c r="E332" s="6" t="s">
        <v>137</v>
      </c>
      <c r="F332" s="10">
        <v>75</v>
      </c>
      <c r="G332" s="23" t="s">
        <v>295</v>
      </c>
      <c r="H332" s="25"/>
      <c r="BA332" s="73" t="s">
        <v>357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358</v>
      </c>
      <c r="E333" s="6" t="s">
        <v>350</v>
      </c>
      <c r="F333" s="10">
        <v>140</v>
      </c>
      <c r="G333" s="23" t="s">
        <v>295</v>
      </c>
      <c r="H333" s="25"/>
      <c r="BA333" s="73" t="s">
        <v>357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358</v>
      </c>
      <c r="E334" s="6" t="s">
        <v>125</v>
      </c>
      <c r="F334" s="10">
        <v>125</v>
      </c>
      <c r="G334" s="23" t="s">
        <v>295</v>
      </c>
      <c r="H334" s="25"/>
      <c r="BA334" s="73" t="s">
        <v>357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358</v>
      </c>
      <c r="E335" s="6" t="s">
        <v>126</v>
      </c>
      <c r="F335" s="10">
        <v>80</v>
      </c>
      <c r="G335" s="23" t="s">
        <v>295</v>
      </c>
      <c r="H335" s="25"/>
      <c r="BA335" s="73" t="s">
        <v>357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358</v>
      </c>
      <c r="E336" s="6" t="s">
        <v>351</v>
      </c>
      <c r="F336" s="10">
        <v>167</v>
      </c>
      <c r="G336" s="23" t="s">
        <v>295</v>
      </c>
      <c r="H336" s="25"/>
      <c r="BA336" s="73" t="s">
        <v>357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358</v>
      </c>
      <c r="E337" s="6" t="s">
        <v>352</v>
      </c>
      <c r="F337" s="10">
        <v>58</v>
      </c>
      <c r="G337" s="23" t="s">
        <v>295</v>
      </c>
      <c r="H337" s="25"/>
      <c r="BA337" s="73" t="s">
        <v>357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358</v>
      </c>
      <c r="E338" s="6" t="s">
        <v>122</v>
      </c>
      <c r="F338" s="10">
        <v>48</v>
      </c>
      <c r="G338" s="23" t="s">
        <v>295</v>
      </c>
      <c r="H338" s="25"/>
      <c r="BA338" s="73" t="s">
        <v>357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358</v>
      </c>
      <c r="E339" s="6" t="s">
        <v>124</v>
      </c>
      <c r="F339" s="10">
        <v>30</v>
      </c>
      <c r="G339" s="23" t="s">
        <v>295</v>
      </c>
      <c r="H339" s="25"/>
      <c r="BA339" s="73" t="s">
        <v>357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358</v>
      </c>
      <c r="E340" s="6" t="s">
        <v>353</v>
      </c>
      <c r="F340" s="10">
        <v>1</v>
      </c>
      <c r="G340" s="23" t="s">
        <v>295</v>
      </c>
      <c r="H340" s="25"/>
      <c r="BA340" s="73" t="s">
        <v>357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358</v>
      </c>
      <c r="E341" s="6" t="s">
        <v>355</v>
      </c>
      <c r="F341" s="10">
        <v>32.1</v>
      </c>
      <c r="G341" s="23" t="s">
        <v>295</v>
      </c>
      <c r="H341" s="25"/>
      <c r="BA341" s="73" t="s">
        <v>357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358</v>
      </c>
      <c r="E342" s="6" t="s">
        <v>341</v>
      </c>
      <c r="F342" s="10">
        <v>4.67</v>
      </c>
      <c r="G342" s="23" t="s">
        <v>295</v>
      </c>
      <c r="H342" s="25"/>
      <c r="BA342" s="73" t="s">
        <v>357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358</v>
      </c>
      <c r="E343" s="6" t="s">
        <v>118</v>
      </c>
      <c r="F343" s="10">
        <v>4.8</v>
      </c>
      <c r="G343" s="23" t="s">
        <v>295</v>
      </c>
      <c r="H343" s="25"/>
      <c r="BA343" s="73" t="s">
        <v>357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358</v>
      </c>
      <c r="E344" s="6" t="s">
        <v>130</v>
      </c>
      <c r="F344" s="10">
        <v>4.0439999999999996</v>
      </c>
      <c r="G344" s="23" t="s">
        <v>295</v>
      </c>
      <c r="H344" s="25"/>
      <c r="BA344" s="73" t="s">
        <v>357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358</v>
      </c>
      <c r="E345" s="6" t="s">
        <v>343</v>
      </c>
      <c r="F345" s="10">
        <v>0.29499999999999998</v>
      </c>
      <c r="G345" s="23" t="s">
        <v>295</v>
      </c>
      <c r="H345" s="25"/>
      <c r="BA345" s="73" t="s">
        <v>357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358</v>
      </c>
      <c r="E346" s="6" t="s">
        <v>127</v>
      </c>
      <c r="F346" s="10">
        <v>1.167</v>
      </c>
      <c r="G346" s="23" t="s">
        <v>295</v>
      </c>
      <c r="H346" s="25"/>
      <c r="BA346" s="73" t="s">
        <v>357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358</v>
      </c>
      <c r="E347" s="6" t="s">
        <v>131</v>
      </c>
      <c r="F347" s="10">
        <v>8.5</v>
      </c>
      <c r="G347" s="23" t="s">
        <v>295</v>
      </c>
      <c r="H347" s="25"/>
      <c r="BA347" s="73" t="s">
        <v>357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358</v>
      </c>
      <c r="E348" s="6" t="s">
        <v>344</v>
      </c>
      <c r="F348" s="10">
        <v>327</v>
      </c>
      <c r="G348" s="23" t="s">
        <v>295</v>
      </c>
      <c r="H348" s="25"/>
      <c r="BA348" s="73" t="s">
        <v>357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358</v>
      </c>
      <c r="E349" s="6" t="s">
        <v>119</v>
      </c>
      <c r="F349" s="10">
        <v>239</v>
      </c>
      <c r="G349" s="23" t="s">
        <v>295</v>
      </c>
      <c r="H349" s="25"/>
      <c r="BA349" s="73" t="s">
        <v>357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358</v>
      </c>
      <c r="E350" s="6" t="s">
        <v>120</v>
      </c>
      <c r="F350" s="10">
        <v>79</v>
      </c>
      <c r="G350" s="23" t="s">
        <v>295</v>
      </c>
      <c r="H350" s="25"/>
      <c r="BA350" s="73" t="s">
        <v>357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358</v>
      </c>
      <c r="E351" s="6" t="s">
        <v>117</v>
      </c>
      <c r="F351" s="10">
        <v>2.64</v>
      </c>
      <c r="G351" s="23" t="s">
        <v>295</v>
      </c>
      <c r="H351" s="25"/>
      <c r="BA351" s="73" t="s">
        <v>357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358</v>
      </c>
      <c r="E352" s="6" t="s">
        <v>346</v>
      </c>
      <c r="F352" s="10">
        <v>230</v>
      </c>
      <c r="G352" s="23" t="s">
        <v>295</v>
      </c>
      <c r="H352" s="25"/>
      <c r="BA352" s="73" t="s">
        <v>357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358</v>
      </c>
      <c r="E353" s="6" t="s">
        <v>132</v>
      </c>
      <c r="F353" s="10">
        <v>3.57</v>
      </c>
      <c r="G353" s="23" t="s">
        <v>295</v>
      </c>
      <c r="H353" s="25"/>
      <c r="BA353" s="73" t="s">
        <v>357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358</v>
      </c>
      <c r="E354" s="6" t="s">
        <v>111</v>
      </c>
      <c r="F354" s="10">
        <v>87</v>
      </c>
      <c r="G354" s="23" t="s">
        <v>295</v>
      </c>
      <c r="H354" s="25"/>
      <c r="BA354" s="73" t="s">
        <v>357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358</v>
      </c>
      <c r="E355" s="6" t="s">
        <v>347</v>
      </c>
      <c r="F355" s="10">
        <v>5.35</v>
      </c>
      <c r="G355" s="23" t="s">
        <v>295</v>
      </c>
      <c r="H355" s="25"/>
      <c r="BA355" s="73" t="s">
        <v>357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358</v>
      </c>
      <c r="E356" s="6" t="s">
        <v>349</v>
      </c>
      <c r="F356" s="10">
        <v>2.17</v>
      </c>
      <c r="G356" s="23" t="s">
        <v>295</v>
      </c>
      <c r="H356" s="25"/>
      <c r="BA356" s="73" t="s">
        <v>357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358</v>
      </c>
      <c r="E357" s="6" t="s">
        <v>128</v>
      </c>
      <c r="F357" s="10">
        <v>7</v>
      </c>
      <c r="G357" s="23" t="s">
        <v>295</v>
      </c>
      <c r="H357" s="25"/>
      <c r="BA357" s="73" t="s">
        <v>357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358</v>
      </c>
      <c r="E358" s="6" t="s">
        <v>121</v>
      </c>
      <c r="F358" s="10">
        <v>159</v>
      </c>
      <c r="G358" s="23" t="s">
        <v>295</v>
      </c>
      <c r="H358" s="25"/>
      <c r="BA358" s="73" t="s">
        <v>357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358</v>
      </c>
      <c r="E359" s="6" t="s">
        <v>115</v>
      </c>
      <c r="F359" s="10">
        <v>34</v>
      </c>
      <c r="G359" s="23" t="s">
        <v>295</v>
      </c>
      <c r="H359" s="25"/>
      <c r="BA359" s="73" t="s">
        <v>357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358</v>
      </c>
      <c r="E360" s="6" t="s">
        <v>137</v>
      </c>
      <c r="F360" s="10">
        <v>75</v>
      </c>
      <c r="G360" s="23" t="s">
        <v>295</v>
      </c>
      <c r="H360" s="25"/>
      <c r="BA360" s="73" t="s">
        <v>357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358</v>
      </c>
      <c r="E361" s="6" t="s">
        <v>350</v>
      </c>
      <c r="F361" s="10">
        <v>141</v>
      </c>
      <c r="G361" s="23" t="s">
        <v>295</v>
      </c>
      <c r="H361" s="25"/>
      <c r="BA361" s="73" t="s">
        <v>357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358</v>
      </c>
      <c r="E362" s="6" t="s">
        <v>125</v>
      </c>
      <c r="F362" s="10">
        <v>112</v>
      </c>
      <c r="G362" s="23" t="s">
        <v>295</v>
      </c>
      <c r="H362" s="25"/>
      <c r="BA362" s="73" t="s">
        <v>357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358</v>
      </c>
      <c r="E363" s="6" t="s">
        <v>126</v>
      </c>
      <c r="F363" s="10">
        <v>80</v>
      </c>
      <c r="G363" s="23" t="s">
        <v>295</v>
      </c>
      <c r="H363" s="25"/>
      <c r="BA363" s="73" t="s">
        <v>357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358</v>
      </c>
      <c r="E364" s="6" t="s">
        <v>351</v>
      </c>
      <c r="F364" s="10">
        <v>157</v>
      </c>
      <c r="G364" s="23" t="s">
        <v>295</v>
      </c>
      <c r="H364" s="25"/>
      <c r="BA364" s="73" t="s">
        <v>357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358</v>
      </c>
      <c r="E365" s="6" t="s">
        <v>352</v>
      </c>
      <c r="F365" s="10">
        <v>56</v>
      </c>
      <c r="G365" s="23" t="s">
        <v>295</v>
      </c>
      <c r="H365" s="25"/>
      <c r="BA365" s="73" t="s">
        <v>357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358</v>
      </c>
      <c r="E366" s="6" t="s">
        <v>122</v>
      </c>
      <c r="F366" s="10">
        <v>48</v>
      </c>
      <c r="G366" s="23" t="s">
        <v>295</v>
      </c>
      <c r="H366" s="25"/>
      <c r="BA366" s="73" t="s">
        <v>357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358</v>
      </c>
      <c r="E367" s="6" t="s">
        <v>124</v>
      </c>
      <c r="F367" s="10">
        <v>30</v>
      </c>
      <c r="G367" s="23" t="s">
        <v>295</v>
      </c>
      <c r="H367" s="25"/>
      <c r="BA367" s="73" t="s">
        <v>357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358</v>
      </c>
      <c r="E368" s="6" t="s">
        <v>353</v>
      </c>
      <c r="F368" s="10">
        <v>1</v>
      </c>
      <c r="G368" s="23" t="s">
        <v>295</v>
      </c>
      <c r="H368" s="25"/>
      <c r="BA368" s="73" t="s">
        <v>357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358</v>
      </c>
      <c r="E369" s="6" t="s">
        <v>355</v>
      </c>
      <c r="F369" s="10">
        <v>35.299999999999997</v>
      </c>
      <c r="G369" s="23" t="s">
        <v>295</v>
      </c>
      <c r="H369" s="25"/>
      <c r="BA369" s="73" t="s">
        <v>357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358</v>
      </c>
      <c r="E370" s="6" t="s">
        <v>133</v>
      </c>
      <c r="F370" s="10">
        <v>145</v>
      </c>
      <c r="G370" s="23" t="s">
        <v>295</v>
      </c>
      <c r="H370" s="25"/>
      <c r="BA370" s="73" t="s">
        <v>357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358</v>
      </c>
      <c r="E371" s="6" t="s">
        <v>135</v>
      </c>
      <c r="F371" s="10">
        <v>3.7</v>
      </c>
      <c r="G371" s="23" t="s">
        <v>295</v>
      </c>
      <c r="H371" s="25"/>
      <c r="BA371" s="73" t="s">
        <v>357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358</v>
      </c>
      <c r="E372" s="6" t="s">
        <v>136</v>
      </c>
      <c r="F372" s="10">
        <v>120</v>
      </c>
      <c r="G372" s="23" t="s">
        <v>295</v>
      </c>
      <c r="H372" s="25"/>
      <c r="BA372" s="73" t="s">
        <v>357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358</v>
      </c>
      <c r="E373" s="6" t="s">
        <v>341</v>
      </c>
      <c r="F373" s="10">
        <v>4.68</v>
      </c>
      <c r="G373" s="23" t="s">
        <v>295</v>
      </c>
      <c r="H373" s="25"/>
      <c r="BA373" s="73" t="s">
        <v>357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358</v>
      </c>
      <c r="E374" s="6" t="s">
        <v>118</v>
      </c>
      <c r="F374" s="10">
        <v>4.8</v>
      </c>
      <c r="G374" s="23" t="s">
        <v>295</v>
      </c>
      <c r="H374" s="25"/>
      <c r="BA374" s="73" t="s">
        <v>357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358</v>
      </c>
      <c r="E375" s="6" t="s">
        <v>130</v>
      </c>
      <c r="F375" s="10">
        <v>4.1070000000000002</v>
      </c>
      <c r="G375" s="23" t="s">
        <v>295</v>
      </c>
      <c r="H375" s="25"/>
      <c r="BA375" s="73" t="s">
        <v>357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358</v>
      </c>
      <c r="E376" s="6" t="s">
        <v>343</v>
      </c>
      <c r="F376" s="10">
        <v>0.28999999999999998</v>
      </c>
      <c r="G376" s="23" t="s">
        <v>295</v>
      </c>
      <c r="H376" s="25"/>
      <c r="BA376" s="73" t="s">
        <v>357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358</v>
      </c>
      <c r="E377" s="6" t="s">
        <v>127</v>
      </c>
      <c r="F377" s="10">
        <v>1.1459999999999999</v>
      </c>
      <c r="G377" s="23" t="s">
        <v>295</v>
      </c>
      <c r="H377" s="25"/>
      <c r="BA377" s="73" t="s">
        <v>357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358</v>
      </c>
      <c r="E378" s="6" t="s">
        <v>131</v>
      </c>
      <c r="F378" s="10">
        <v>8.5</v>
      </c>
      <c r="G378" s="23" t="s">
        <v>295</v>
      </c>
      <c r="H378" s="25"/>
      <c r="BA378" s="73" t="s">
        <v>357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358</v>
      </c>
      <c r="E379" s="6" t="s">
        <v>344</v>
      </c>
      <c r="F379" s="10">
        <v>330</v>
      </c>
      <c r="G379" s="23" t="s">
        <v>295</v>
      </c>
      <c r="H379" s="25"/>
      <c r="BA379" s="73" t="s">
        <v>357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358</v>
      </c>
      <c r="E380" s="6" t="s">
        <v>119</v>
      </c>
      <c r="F380" s="10">
        <v>235</v>
      </c>
      <c r="G380" s="23" t="s">
        <v>295</v>
      </c>
      <c r="H380" s="25"/>
      <c r="BA380" s="73" t="s">
        <v>357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358</v>
      </c>
      <c r="E381" s="6" t="s">
        <v>120</v>
      </c>
      <c r="F381" s="10">
        <v>77</v>
      </c>
      <c r="G381" s="23" t="s">
        <v>295</v>
      </c>
      <c r="H381" s="25"/>
      <c r="BA381" s="73" t="s">
        <v>357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358</v>
      </c>
      <c r="E382" s="6" t="s">
        <v>117</v>
      </c>
      <c r="F382" s="10">
        <v>2.64</v>
      </c>
      <c r="G382" s="23" t="s">
        <v>295</v>
      </c>
      <c r="H382" s="25"/>
      <c r="BA382" s="73" t="s">
        <v>357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358</v>
      </c>
      <c r="E383" s="6" t="s">
        <v>346</v>
      </c>
      <c r="F383" s="10">
        <v>229</v>
      </c>
      <c r="G383" s="23" t="s">
        <v>295</v>
      </c>
      <c r="H383" s="25"/>
      <c r="BA383" s="73" t="s">
        <v>357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358</v>
      </c>
      <c r="E384" s="6" t="s">
        <v>132</v>
      </c>
      <c r="F384" s="10">
        <v>3.64</v>
      </c>
      <c r="G384" s="23" t="s">
        <v>295</v>
      </c>
      <c r="H384" s="25"/>
      <c r="BA384" s="73" t="s">
        <v>357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358</v>
      </c>
      <c r="E385" s="6" t="s">
        <v>111</v>
      </c>
      <c r="F385" s="10">
        <v>88</v>
      </c>
      <c r="G385" s="23" t="s">
        <v>295</v>
      </c>
      <c r="H385" s="25"/>
      <c r="BA385" s="73" t="s">
        <v>357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358</v>
      </c>
      <c r="E386" s="6" t="s">
        <v>347</v>
      </c>
      <c r="F386" s="10">
        <v>5.28</v>
      </c>
      <c r="G386" s="23" t="s">
        <v>295</v>
      </c>
      <c r="H386" s="25"/>
      <c r="BA386" s="73" t="s">
        <v>357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358</v>
      </c>
      <c r="E387" s="6" t="s">
        <v>349</v>
      </c>
      <c r="F387" s="10">
        <v>2.2200000000000002</v>
      </c>
      <c r="G387" s="23" t="s">
        <v>295</v>
      </c>
      <c r="H387" s="25"/>
      <c r="BA387" s="73" t="s">
        <v>357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358</v>
      </c>
      <c r="E388" s="6" t="s">
        <v>128</v>
      </c>
      <c r="F388" s="10">
        <v>6.9</v>
      </c>
      <c r="G388" s="23" t="s">
        <v>295</v>
      </c>
      <c r="H388" s="25"/>
      <c r="BA388" s="73" t="s">
        <v>357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358</v>
      </c>
      <c r="E389" s="6" t="s">
        <v>121</v>
      </c>
      <c r="F389" s="10">
        <v>160</v>
      </c>
      <c r="G389" s="23" t="s">
        <v>295</v>
      </c>
      <c r="H389" s="25"/>
      <c r="BA389" s="73" t="s">
        <v>357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358</v>
      </c>
      <c r="E390" s="6" t="s">
        <v>115</v>
      </c>
      <c r="F390" s="10">
        <v>34</v>
      </c>
      <c r="G390" s="23" t="s">
        <v>295</v>
      </c>
      <c r="H390" s="25"/>
      <c r="BA390" s="73" t="s">
        <v>357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358</v>
      </c>
      <c r="E391" s="6" t="s">
        <v>137</v>
      </c>
      <c r="F391" s="10">
        <v>75</v>
      </c>
      <c r="G391" s="23" t="s">
        <v>295</v>
      </c>
      <c r="H391" s="25"/>
      <c r="BA391" s="73" t="s">
        <v>357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358</v>
      </c>
      <c r="E392" s="6" t="s">
        <v>350</v>
      </c>
      <c r="F392" s="10">
        <v>140</v>
      </c>
      <c r="G392" s="23" t="s">
        <v>295</v>
      </c>
      <c r="H392" s="25"/>
      <c r="BA392" s="73" t="s">
        <v>357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358</v>
      </c>
      <c r="E393" s="6" t="s">
        <v>125</v>
      </c>
      <c r="F393" s="10">
        <v>111</v>
      </c>
      <c r="G393" s="23" t="s">
        <v>295</v>
      </c>
      <c r="H393" s="25"/>
      <c r="BA393" s="73" t="s">
        <v>357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358</v>
      </c>
      <c r="E394" s="6" t="s">
        <v>126</v>
      </c>
      <c r="F394" s="10">
        <v>76</v>
      </c>
      <c r="G394" s="23" t="s">
        <v>295</v>
      </c>
      <c r="H394" s="25"/>
      <c r="BA394" s="73" t="s">
        <v>357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358</v>
      </c>
      <c r="E395" s="6" t="s">
        <v>351</v>
      </c>
      <c r="F395" s="10">
        <v>160</v>
      </c>
      <c r="G395" s="23" t="s">
        <v>295</v>
      </c>
      <c r="H395" s="25"/>
      <c r="BA395" s="73" t="s">
        <v>357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358</v>
      </c>
      <c r="E396" s="6" t="s">
        <v>352</v>
      </c>
      <c r="F396" s="10">
        <v>60</v>
      </c>
      <c r="G396" s="23" t="s">
        <v>295</v>
      </c>
      <c r="H396" s="25"/>
      <c r="BA396" s="73" t="s">
        <v>357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358</v>
      </c>
      <c r="E397" s="6" t="s">
        <v>122</v>
      </c>
      <c r="F397" s="10">
        <v>47</v>
      </c>
      <c r="G397" s="23" t="s">
        <v>295</v>
      </c>
      <c r="H397" s="25"/>
      <c r="BA397" s="73" t="s">
        <v>357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358</v>
      </c>
      <c r="E398" s="6" t="s">
        <v>124</v>
      </c>
      <c r="F398" s="10">
        <v>29</v>
      </c>
      <c r="G398" s="23" t="s">
        <v>295</v>
      </c>
      <c r="H398" s="25"/>
      <c r="BA398" s="73" t="s">
        <v>357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358</v>
      </c>
      <c r="E399" s="6" t="s">
        <v>353</v>
      </c>
      <c r="F399" s="10">
        <v>0.98</v>
      </c>
      <c r="G399" s="23" t="s">
        <v>295</v>
      </c>
      <c r="H399" s="25"/>
      <c r="BA399" s="73" t="s">
        <v>357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358</v>
      </c>
      <c r="E400" s="6" t="s">
        <v>355</v>
      </c>
      <c r="F400" s="10">
        <v>11.7</v>
      </c>
      <c r="G400" s="23" t="s">
        <v>295</v>
      </c>
      <c r="H400" s="25"/>
      <c r="BA400" s="73" t="s">
        <v>357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358</v>
      </c>
      <c r="E401" s="6" t="s">
        <v>133</v>
      </c>
      <c r="F401" s="10">
        <v>146</v>
      </c>
      <c r="G401" s="23" t="s">
        <v>295</v>
      </c>
      <c r="H401" s="25"/>
      <c r="BA401" s="73" t="s">
        <v>357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358</v>
      </c>
      <c r="E402" s="6" t="s">
        <v>135</v>
      </c>
      <c r="F402" s="10">
        <v>3.8</v>
      </c>
      <c r="G402" s="23" t="s">
        <v>295</v>
      </c>
      <c r="H402" s="25"/>
      <c r="BA402" s="73" t="s">
        <v>357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358</v>
      </c>
      <c r="E403" s="6" t="s">
        <v>136</v>
      </c>
      <c r="F403" s="10">
        <v>119</v>
      </c>
      <c r="G403" s="23" t="s">
        <v>295</v>
      </c>
      <c r="H403" s="25"/>
      <c r="BA403" s="73" t="s">
        <v>357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358</v>
      </c>
      <c r="E404" s="6" t="s">
        <v>341</v>
      </c>
      <c r="F404" s="10">
        <v>4.72</v>
      </c>
      <c r="G404" s="23" t="s">
        <v>295</v>
      </c>
      <c r="H404" s="25"/>
      <c r="BA404" s="73" t="s">
        <v>357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358</v>
      </c>
      <c r="E405" s="6" t="s">
        <v>118</v>
      </c>
      <c r="F405" s="10">
        <v>4.5999999999999996</v>
      </c>
      <c r="G405" s="23" t="s">
        <v>295</v>
      </c>
      <c r="H405" s="25"/>
      <c r="BA405" s="73" t="s">
        <v>357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358</v>
      </c>
      <c r="E406" s="6" t="s">
        <v>130</v>
      </c>
      <c r="F406" s="10">
        <v>4.0919999999999996</v>
      </c>
      <c r="G406" s="23" t="s">
        <v>295</v>
      </c>
      <c r="H406" s="25"/>
      <c r="BA406" s="73" t="s">
        <v>357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358</v>
      </c>
      <c r="E407" s="6" t="s">
        <v>343</v>
      </c>
      <c r="F407" s="10">
        <v>0.27500000000000002</v>
      </c>
      <c r="G407" s="23" t="s">
        <v>295</v>
      </c>
      <c r="H407" s="25"/>
      <c r="BA407" s="73" t="s">
        <v>357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358</v>
      </c>
      <c r="E408" s="6" t="s">
        <v>127</v>
      </c>
      <c r="F408" s="10">
        <v>1.173</v>
      </c>
      <c r="G408" s="23" t="s">
        <v>295</v>
      </c>
      <c r="H408" s="25"/>
      <c r="BA408" s="73" t="s">
        <v>357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358</v>
      </c>
      <c r="E409" s="6" t="s">
        <v>131</v>
      </c>
      <c r="F409" s="10">
        <v>8.6999999999999993</v>
      </c>
      <c r="G409" s="23" t="s">
        <v>295</v>
      </c>
      <c r="H409" s="25"/>
      <c r="BA409" s="73" t="s">
        <v>357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358</v>
      </c>
      <c r="E410" s="6" t="s">
        <v>344</v>
      </c>
      <c r="F410" s="10">
        <v>329</v>
      </c>
      <c r="G410" s="23" t="s">
        <v>295</v>
      </c>
      <c r="H410" s="25"/>
      <c r="BA410" s="73" t="s">
        <v>357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358</v>
      </c>
      <c r="E411" s="6" t="s">
        <v>119</v>
      </c>
      <c r="F411" s="10">
        <v>235</v>
      </c>
      <c r="G411" s="23" t="s">
        <v>295</v>
      </c>
      <c r="H411" s="25"/>
      <c r="BA411" s="73" t="s">
        <v>357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358</v>
      </c>
      <c r="E412" s="6" t="s">
        <v>120</v>
      </c>
      <c r="F412" s="10">
        <v>77</v>
      </c>
      <c r="G412" s="23" t="s">
        <v>295</v>
      </c>
      <c r="H412" s="25"/>
      <c r="BA412" s="73" t="s">
        <v>357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358</v>
      </c>
      <c r="E413" s="6" t="s">
        <v>117</v>
      </c>
      <c r="F413" s="10">
        <v>2.64</v>
      </c>
      <c r="G413" s="23" t="s">
        <v>295</v>
      </c>
      <c r="H413" s="25"/>
      <c r="BA413" s="73" t="s">
        <v>357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358</v>
      </c>
      <c r="E414" s="6" t="s">
        <v>346</v>
      </c>
      <c r="F414" s="10">
        <v>231</v>
      </c>
      <c r="G414" s="23" t="s">
        <v>295</v>
      </c>
      <c r="H414" s="25"/>
      <c r="BA414" s="73" t="s">
        <v>357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358</v>
      </c>
      <c r="E415" s="6" t="s">
        <v>132</v>
      </c>
      <c r="F415" s="10">
        <v>3.55</v>
      </c>
      <c r="G415" s="23" t="s">
        <v>295</v>
      </c>
      <c r="H415" s="25"/>
      <c r="BA415" s="73" t="s">
        <v>357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358</v>
      </c>
      <c r="E416" s="6" t="s">
        <v>111</v>
      </c>
      <c r="F416" s="10">
        <v>88</v>
      </c>
      <c r="G416" s="23" t="s">
        <v>295</v>
      </c>
      <c r="H416" s="25"/>
      <c r="BA416" s="73" t="s">
        <v>357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358</v>
      </c>
      <c r="E417" s="6" t="s">
        <v>347</v>
      </c>
      <c r="F417" s="10">
        <v>4.99</v>
      </c>
      <c r="G417" s="23" t="s">
        <v>295</v>
      </c>
      <c r="H417" s="25"/>
      <c r="BA417" s="73" t="s">
        <v>357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358</v>
      </c>
      <c r="E418" s="6" t="s">
        <v>349</v>
      </c>
      <c r="F418" s="10">
        <v>2.2000000000000002</v>
      </c>
      <c r="G418" s="23" t="s">
        <v>295</v>
      </c>
      <c r="H418" s="25"/>
      <c r="BA418" s="73" t="s">
        <v>357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358</v>
      </c>
      <c r="E419" s="6" t="s">
        <v>128</v>
      </c>
      <c r="F419" s="10">
        <v>6.9</v>
      </c>
      <c r="G419" s="23" t="s">
        <v>295</v>
      </c>
      <c r="H419" s="25"/>
      <c r="BA419" s="73" t="s">
        <v>357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358</v>
      </c>
      <c r="E420" s="6" t="s">
        <v>121</v>
      </c>
      <c r="F420" s="10">
        <v>161</v>
      </c>
      <c r="G420" s="23" t="s">
        <v>295</v>
      </c>
      <c r="H420" s="25"/>
      <c r="BA420" s="73" t="s">
        <v>357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358</v>
      </c>
      <c r="E421" s="6" t="s">
        <v>115</v>
      </c>
      <c r="F421" s="10">
        <v>31</v>
      </c>
      <c r="G421" s="23" t="s">
        <v>295</v>
      </c>
      <c r="H421" s="25"/>
      <c r="BA421" s="73" t="s">
        <v>357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358</v>
      </c>
      <c r="E422" s="6" t="s">
        <v>137</v>
      </c>
      <c r="F422" s="10">
        <v>75</v>
      </c>
      <c r="G422" s="23" t="s">
        <v>295</v>
      </c>
      <c r="H422" s="25"/>
      <c r="BA422" s="73" t="s">
        <v>357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358</v>
      </c>
      <c r="E423" s="6" t="s">
        <v>350</v>
      </c>
      <c r="F423" s="10">
        <v>140</v>
      </c>
      <c r="G423" s="23" t="s">
        <v>295</v>
      </c>
      <c r="H423" s="25"/>
      <c r="BA423" s="73" t="s">
        <v>357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358</v>
      </c>
      <c r="E424" s="6" t="s">
        <v>125</v>
      </c>
      <c r="F424" s="10">
        <v>124</v>
      </c>
      <c r="G424" s="23" t="s">
        <v>295</v>
      </c>
      <c r="H424" s="25"/>
      <c r="BA424" s="73" t="s">
        <v>357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358</v>
      </c>
      <c r="E425" s="6" t="s">
        <v>126</v>
      </c>
      <c r="F425" s="10">
        <v>79</v>
      </c>
      <c r="G425" s="23" t="s">
        <v>295</v>
      </c>
      <c r="H425" s="25"/>
      <c r="BA425" s="73" t="s">
        <v>357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358</v>
      </c>
      <c r="E426" s="6" t="s">
        <v>351</v>
      </c>
      <c r="F426" s="10">
        <v>167</v>
      </c>
      <c r="G426" s="23" t="s">
        <v>295</v>
      </c>
      <c r="H426" s="25"/>
      <c r="BA426" s="73" t="s">
        <v>357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358</v>
      </c>
      <c r="E427" s="6" t="s">
        <v>352</v>
      </c>
      <c r="F427" s="10">
        <v>56</v>
      </c>
      <c r="G427" s="23" t="s">
        <v>295</v>
      </c>
      <c r="H427" s="25"/>
      <c r="BA427" s="73" t="s">
        <v>357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358</v>
      </c>
      <c r="E428" s="6" t="s">
        <v>122</v>
      </c>
      <c r="F428" s="10">
        <v>46</v>
      </c>
      <c r="G428" s="23" t="s">
        <v>295</v>
      </c>
      <c r="H428" s="25"/>
      <c r="BA428" s="73" t="s">
        <v>357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358</v>
      </c>
      <c r="E429" s="6" t="s">
        <v>124</v>
      </c>
      <c r="F429" s="10">
        <v>28</v>
      </c>
      <c r="G429" s="23" t="s">
        <v>295</v>
      </c>
      <c r="H429" s="25"/>
      <c r="BA429" s="73" t="s">
        <v>357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358</v>
      </c>
      <c r="E430" s="6" t="s">
        <v>353</v>
      </c>
      <c r="F430" s="10">
        <v>0.98</v>
      </c>
      <c r="G430" s="23" t="s">
        <v>295</v>
      </c>
      <c r="H430" s="25"/>
      <c r="BA430" s="73" t="s">
        <v>357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358</v>
      </c>
      <c r="E431" s="6" t="s">
        <v>355</v>
      </c>
      <c r="F431" s="10">
        <v>33.4</v>
      </c>
      <c r="G431" s="23" t="s">
        <v>295</v>
      </c>
      <c r="H431" s="25"/>
      <c r="BA431" s="73" t="s">
        <v>357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358</v>
      </c>
      <c r="E432" s="6" t="s">
        <v>133</v>
      </c>
      <c r="F432" s="10">
        <v>146</v>
      </c>
      <c r="G432" s="23" t="s">
        <v>295</v>
      </c>
      <c r="H432" s="25"/>
      <c r="BA432" s="73" t="s">
        <v>357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358</v>
      </c>
      <c r="E433" s="6" t="s">
        <v>135</v>
      </c>
      <c r="F433" s="10">
        <v>3.7</v>
      </c>
      <c r="G433" s="23" t="s">
        <v>295</v>
      </c>
      <c r="H433" s="25"/>
      <c r="BA433" s="73" t="s">
        <v>357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358</v>
      </c>
      <c r="E434" s="6" t="s">
        <v>136</v>
      </c>
      <c r="F434" s="10">
        <v>115</v>
      </c>
      <c r="G434" s="23" t="s">
        <v>295</v>
      </c>
      <c r="H434" s="25"/>
      <c r="BA434" s="73" t="s">
        <v>357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358</v>
      </c>
      <c r="E435" s="6" t="s">
        <v>341</v>
      </c>
      <c r="F435" s="10">
        <v>4.6399999999999997</v>
      </c>
      <c r="G435" s="23" t="s">
        <v>295</v>
      </c>
      <c r="H435" s="25"/>
      <c r="BA435" s="73" t="s">
        <v>357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358</v>
      </c>
      <c r="E436" s="6" t="s">
        <v>118</v>
      </c>
      <c r="F436" s="10">
        <v>4.5999999999999996</v>
      </c>
      <c r="G436" s="23" t="s">
        <v>295</v>
      </c>
      <c r="H436" s="25"/>
      <c r="BA436" s="73" t="s">
        <v>357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358</v>
      </c>
      <c r="E437" s="6" t="s">
        <v>130</v>
      </c>
      <c r="F437" s="10">
        <v>4.0949999999999998</v>
      </c>
      <c r="G437" s="23" t="s">
        <v>295</v>
      </c>
      <c r="H437" s="25"/>
      <c r="BA437" s="73" t="s">
        <v>357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358</v>
      </c>
      <c r="E438" s="6" t="s">
        <v>343</v>
      </c>
      <c r="F438" s="10">
        <v>0.28699999999999998</v>
      </c>
      <c r="G438" s="23" t="s">
        <v>295</v>
      </c>
      <c r="H438" s="25"/>
      <c r="BA438" s="73" t="s">
        <v>357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358</v>
      </c>
      <c r="E439" s="6" t="s">
        <v>127</v>
      </c>
      <c r="F439" s="10">
        <v>1.1379999999999999</v>
      </c>
      <c r="G439" s="23" t="s">
        <v>295</v>
      </c>
      <c r="H439" s="25"/>
      <c r="BA439" s="73" t="s">
        <v>357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358</v>
      </c>
      <c r="E440" s="6" t="s">
        <v>131</v>
      </c>
      <c r="F440" s="10">
        <v>8.3000000000000007</v>
      </c>
      <c r="G440" s="23" t="s">
        <v>295</v>
      </c>
      <c r="H440" s="25"/>
      <c r="BA440" s="73" t="s">
        <v>357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358</v>
      </c>
      <c r="E441" s="6" t="s">
        <v>344</v>
      </c>
      <c r="F441" s="10">
        <v>322</v>
      </c>
      <c r="G441" s="23" t="s">
        <v>295</v>
      </c>
      <c r="H441" s="25"/>
      <c r="BA441" s="73" t="s">
        <v>357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358</v>
      </c>
      <c r="E442" s="6" t="s">
        <v>119</v>
      </c>
      <c r="F442" s="10">
        <v>235</v>
      </c>
      <c r="G442" s="23" t="s">
        <v>295</v>
      </c>
      <c r="H442" s="25"/>
      <c r="BA442" s="73" t="s">
        <v>357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358</v>
      </c>
      <c r="E443" s="6" t="s">
        <v>120</v>
      </c>
      <c r="F443" s="10">
        <v>77</v>
      </c>
      <c r="G443" s="23" t="s">
        <v>295</v>
      </c>
      <c r="H443" s="25"/>
      <c r="BA443" s="73" t="s">
        <v>357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358</v>
      </c>
      <c r="E444" s="6" t="s">
        <v>117</v>
      </c>
      <c r="F444" s="10">
        <v>2.57</v>
      </c>
      <c r="G444" s="23" t="s">
        <v>295</v>
      </c>
      <c r="H444" s="25"/>
      <c r="BA444" s="73" t="s">
        <v>357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358</v>
      </c>
      <c r="E445" s="6" t="s">
        <v>346</v>
      </c>
      <c r="F445" s="10">
        <v>227</v>
      </c>
      <c r="G445" s="23" t="s">
        <v>295</v>
      </c>
      <c r="H445" s="25"/>
      <c r="BA445" s="73" t="s">
        <v>357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358</v>
      </c>
      <c r="E446" s="6" t="s">
        <v>132</v>
      </c>
      <c r="F446" s="10">
        <v>3.55</v>
      </c>
      <c r="G446" s="23" t="s">
        <v>295</v>
      </c>
      <c r="H446" s="25"/>
      <c r="BA446" s="73" t="s">
        <v>357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358</v>
      </c>
      <c r="E447" s="6" t="s">
        <v>111</v>
      </c>
      <c r="F447" s="10">
        <v>88</v>
      </c>
      <c r="G447" s="23" t="s">
        <v>295</v>
      </c>
      <c r="H447" s="25"/>
      <c r="BA447" s="73" t="s">
        <v>357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358</v>
      </c>
      <c r="E448" s="6" t="s">
        <v>347</v>
      </c>
      <c r="F448" s="10">
        <v>5.2</v>
      </c>
      <c r="G448" s="23" t="s">
        <v>295</v>
      </c>
      <c r="H448" s="25"/>
      <c r="BA448" s="73" t="s">
        <v>357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358</v>
      </c>
      <c r="E449" s="6" t="s">
        <v>349</v>
      </c>
      <c r="F449" s="10">
        <v>1.97</v>
      </c>
      <c r="G449" s="23" t="s">
        <v>295</v>
      </c>
      <c r="H449" s="25"/>
      <c r="BA449" s="73" t="s">
        <v>357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358</v>
      </c>
      <c r="E450" s="6" t="s">
        <v>128</v>
      </c>
      <c r="F450" s="10">
        <v>6.9</v>
      </c>
      <c r="G450" s="23" t="s">
        <v>295</v>
      </c>
      <c r="H450" s="25"/>
      <c r="BA450" s="73" t="s">
        <v>357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358</v>
      </c>
      <c r="E451" s="6" t="s">
        <v>121</v>
      </c>
      <c r="F451" s="10">
        <v>157</v>
      </c>
      <c r="G451" s="23" t="s">
        <v>295</v>
      </c>
      <c r="H451" s="25"/>
      <c r="BA451" s="73" t="s">
        <v>357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358</v>
      </c>
      <c r="E452" s="6" t="s">
        <v>115</v>
      </c>
      <c r="F452" s="10">
        <v>34</v>
      </c>
      <c r="G452" s="23" t="s">
        <v>295</v>
      </c>
      <c r="H452" s="25"/>
      <c r="BA452" s="73" t="s">
        <v>357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358</v>
      </c>
      <c r="E453" s="6" t="s">
        <v>137</v>
      </c>
      <c r="F453" s="10">
        <v>75</v>
      </c>
      <c r="G453" s="23" t="s">
        <v>295</v>
      </c>
      <c r="H453" s="25"/>
      <c r="BA453" s="73" t="s">
        <v>357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358</v>
      </c>
      <c r="E454" s="6" t="s">
        <v>350</v>
      </c>
      <c r="F454" s="10">
        <v>142</v>
      </c>
      <c r="G454" s="23" t="s">
        <v>295</v>
      </c>
      <c r="H454" s="25"/>
      <c r="BA454" s="73" t="s">
        <v>357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358</v>
      </c>
      <c r="E455" s="6" t="s">
        <v>125</v>
      </c>
      <c r="F455" s="10">
        <v>110</v>
      </c>
      <c r="G455" s="23" t="s">
        <v>295</v>
      </c>
      <c r="H455" s="25"/>
      <c r="BA455" s="73" t="s">
        <v>357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358</v>
      </c>
      <c r="E456" s="6" t="s">
        <v>126</v>
      </c>
      <c r="F456" s="10">
        <v>78</v>
      </c>
      <c r="G456" s="23" t="s">
        <v>295</v>
      </c>
      <c r="H456" s="25"/>
      <c r="BA456" s="73" t="s">
        <v>357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358</v>
      </c>
      <c r="E457" s="6" t="s">
        <v>351</v>
      </c>
      <c r="F457" s="10">
        <v>160</v>
      </c>
      <c r="G457" s="23" t="s">
        <v>295</v>
      </c>
      <c r="H457" s="25"/>
      <c r="BA457" s="73" t="s">
        <v>357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358</v>
      </c>
      <c r="E458" s="6" t="s">
        <v>352</v>
      </c>
      <c r="F458" s="10">
        <v>60</v>
      </c>
      <c r="G458" s="23" t="s">
        <v>295</v>
      </c>
      <c r="H458" s="25"/>
      <c r="BA458" s="73" t="s">
        <v>357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358</v>
      </c>
      <c r="E459" s="6" t="s">
        <v>122</v>
      </c>
      <c r="F459" s="10">
        <v>49</v>
      </c>
      <c r="G459" s="23" t="s">
        <v>295</v>
      </c>
      <c r="H459" s="25"/>
      <c r="BA459" s="73" t="s">
        <v>357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358</v>
      </c>
      <c r="E460" s="6" t="s">
        <v>124</v>
      </c>
      <c r="F460" s="10">
        <v>30</v>
      </c>
      <c r="G460" s="23" t="s">
        <v>295</v>
      </c>
      <c r="H460" s="25"/>
      <c r="BA460" s="73" t="s">
        <v>357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358</v>
      </c>
      <c r="E461" s="6" t="s">
        <v>353</v>
      </c>
      <c r="F461" s="10">
        <v>0.99</v>
      </c>
      <c r="G461" s="23" t="s">
        <v>295</v>
      </c>
      <c r="H461" s="25"/>
      <c r="BA461" s="73" t="s">
        <v>357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358</v>
      </c>
      <c r="E462" s="6" t="s">
        <v>355</v>
      </c>
      <c r="F462" s="10">
        <v>38.4</v>
      </c>
      <c r="G462" s="23" t="s">
        <v>295</v>
      </c>
      <c r="H462" s="25"/>
      <c r="BA462" s="73" t="s">
        <v>357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358</v>
      </c>
      <c r="E463" s="6" t="s">
        <v>133</v>
      </c>
      <c r="F463" s="10">
        <v>144</v>
      </c>
      <c r="G463" s="23" t="s">
        <v>295</v>
      </c>
      <c r="H463" s="25"/>
      <c r="BA463" s="73" t="s">
        <v>357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358</v>
      </c>
      <c r="E464" s="6" t="s">
        <v>135</v>
      </c>
      <c r="F464" s="10">
        <v>3.7</v>
      </c>
      <c r="G464" s="23" t="s">
        <v>295</v>
      </c>
      <c r="H464" s="25"/>
      <c r="BA464" s="73" t="s">
        <v>357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358</v>
      </c>
      <c r="E465" s="6" t="s">
        <v>136</v>
      </c>
      <c r="F465" s="10">
        <v>116</v>
      </c>
      <c r="G465" s="23" t="s">
        <v>295</v>
      </c>
      <c r="H465" s="25"/>
      <c r="BA465" s="73" t="s">
        <v>357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358</v>
      </c>
      <c r="E466" s="6" t="s">
        <v>341</v>
      </c>
      <c r="F466" s="10">
        <v>4.6399999999999997</v>
      </c>
      <c r="G466" s="23" t="s">
        <v>295</v>
      </c>
      <c r="H466" s="25"/>
      <c r="BA466" s="73" t="s">
        <v>357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358</v>
      </c>
      <c r="E467" s="6" t="s">
        <v>118</v>
      </c>
      <c r="F467" s="10">
        <v>4.8</v>
      </c>
      <c r="G467" s="23" t="s">
        <v>295</v>
      </c>
      <c r="H467" s="25"/>
      <c r="BA467" s="73" t="s">
        <v>357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358</v>
      </c>
      <c r="E468" s="6" t="s">
        <v>130</v>
      </c>
      <c r="F468" s="10">
        <v>3.7829999999999999</v>
      </c>
      <c r="G468" s="23" t="s">
        <v>295</v>
      </c>
      <c r="H468" s="25"/>
      <c r="BA468" s="73" t="s">
        <v>357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358</v>
      </c>
      <c r="E469" s="6" t="s">
        <v>343</v>
      </c>
      <c r="F469" s="10">
        <v>0.29799999999999999</v>
      </c>
      <c r="G469" s="23" t="s">
        <v>295</v>
      </c>
      <c r="H469" s="25"/>
      <c r="BA469" s="73" t="s">
        <v>357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358</v>
      </c>
      <c r="E470" s="6" t="s">
        <v>127</v>
      </c>
      <c r="F470" s="10">
        <v>1.135</v>
      </c>
      <c r="G470" s="23" t="s">
        <v>295</v>
      </c>
      <c r="H470" s="25"/>
      <c r="BA470" s="73" t="s">
        <v>357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358</v>
      </c>
      <c r="E471" s="6" t="s">
        <v>131</v>
      </c>
      <c r="F471" s="10">
        <v>8.6</v>
      </c>
      <c r="G471" s="23" t="s">
        <v>295</v>
      </c>
      <c r="H471" s="25"/>
      <c r="BA471" s="73" t="s">
        <v>357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358</v>
      </c>
      <c r="E472" s="6" t="s">
        <v>344</v>
      </c>
      <c r="F472" s="10">
        <v>321</v>
      </c>
      <c r="G472" s="23" t="s">
        <v>295</v>
      </c>
      <c r="H472" s="25"/>
      <c r="BA472" s="73" t="s">
        <v>357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358</v>
      </c>
      <c r="E473" s="6" t="s">
        <v>119</v>
      </c>
      <c r="F473" s="10">
        <v>233</v>
      </c>
      <c r="G473" s="23" t="s">
        <v>295</v>
      </c>
      <c r="H473" s="25"/>
      <c r="BA473" s="73" t="s">
        <v>357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358</v>
      </c>
      <c r="E474" s="6" t="s">
        <v>120</v>
      </c>
      <c r="F474" s="10">
        <v>76</v>
      </c>
      <c r="G474" s="23" t="s">
        <v>295</v>
      </c>
      <c r="H474" s="25"/>
      <c r="BA474" s="73" t="s">
        <v>357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358</v>
      </c>
      <c r="E475" s="6" t="s">
        <v>117</v>
      </c>
      <c r="F475" s="10">
        <v>2.6</v>
      </c>
      <c r="G475" s="23" t="s">
        <v>295</v>
      </c>
      <c r="H475" s="25"/>
      <c r="BA475" s="73" t="s">
        <v>357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358</v>
      </c>
      <c r="E476" s="6" t="s">
        <v>346</v>
      </c>
      <c r="F476" s="10">
        <v>227</v>
      </c>
      <c r="G476" s="23" t="s">
        <v>295</v>
      </c>
      <c r="H476" s="25"/>
      <c r="BA476" s="73" t="s">
        <v>357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358</v>
      </c>
      <c r="E477" s="6" t="s">
        <v>132</v>
      </c>
      <c r="F477" s="10">
        <v>3.57</v>
      </c>
      <c r="G477" s="23" t="s">
        <v>295</v>
      </c>
      <c r="H477" s="25"/>
      <c r="BA477" s="73" t="s">
        <v>357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358</v>
      </c>
      <c r="E478" s="6" t="s">
        <v>111</v>
      </c>
      <c r="F478" s="10">
        <v>88</v>
      </c>
      <c r="G478" s="23" t="s">
        <v>295</v>
      </c>
      <c r="H478" s="25"/>
      <c r="BA478" s="73" t="s">
        <v>357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358</v>
      </c>
      <c r="E479" s="6" t="s">
        <v>347</v>
      </c>
      <c r="F479" s="10">
        <v>5.28</v>
      </c>
      <c r="G479" s="23" t="s">
        <v>295</v>
      </c>
      <c r="H479" s="25"/>
      <c r="BA479" s="73" t="s">
        <v>357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358</v>
      </c>
      <c r="E480" s="6" t="s">
        <v>349</v>
      </c>
      <c r="F480" s="10">
        <v>1.99</v>
      </c>
      <c r="G480" s="23" t="s">
        <v>295</v>
      </c>
      <c r="H480" s="25"/>
      <c r="BA480" s="73" t="s">
        <v>357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358</v>
      </c>
      <c r="E481" s="6" t="s">
        <v>128</v>
      </c>
      <c r="F481" s="10">
        <v>6.9</v>
      </c>
      <c r="G481" s="23" t="s">
        <v>295</v>
      </c>
      <c r="H481" s="25"/>
      <c r="BA481" s="73" t="s">
        <v>357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358</v>
      </c>
      <c r="E482" s="6" t="s">
        <v>121</v>
      </c>
      <c r="F482" s="10">
        <v>157</v>
      </c>
      <c r="G482" s="23" t="s">
        <v>295</v>
      </c>
      <c r="H482" s="25"/>
      <c r="BA482" s="73" t="s">
        <v>357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358</v>
      </c>
      <c r="E483" s="6" t="s">
        <v>115</v>
      </c>
      <c r="F483" s="10">
        <v>33</v>
      </c>
      <c r="G483" s="23" t="s">
        <v>295</v>
      </c>
      <c r="H483" s="25"/>
      <c r="BA483" s="73" t="s">
        <v>357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358</v>
      </c>
      <c r="E484" s="6" t="s">
        <v>137</v>
      </c>
      <c r="F484" s="10">
        <v>75</v>
      </c>
      <c r="G484" s="23" t="s">
        <v>295</v>
      </c>
      <c r="H484" s="25"/>
      <c r="BA484" s="73" t="s">
        <v>357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358</v>
      </c>
      <c r="E485" s="6" t="s">
        <v>350</v>
      </c>
      <c r="F485" s="10">
        <v>140</v>
      </c>
      <c r="G485" s="23" t="s">
        <v>295</v>
      </c>
      <c r="H485" s="25"/>
      <c r="BA485" s="73" t="s">
        <v>357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358</v>
      </c>
      <c r="E486" s="6" t="s">
        <v>125</v>
      </c>
      <c r="F486" s="10">
        <v>118</v>
      </c>
      <c r="G486" s="23" t="s">
        <v>295</v>
      </c>
      <c r="H486" s="25"/>
      <c r="BA486" s="73" t="s">
        <v>357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358</v>
      </c>
      <c r="E487" s="6" t="s">
        <v>126</v>
      </c>
      <c r="F487" s="10">
        <v>75</v>
      </c>
      <c r="G487" s="23" t="s">
        <v>295</v>
      </c>
      <c r="H487" s="25"/>
      <c r="BA487" s="73" t="s">
        <v>357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358</v>
      </c>
      <c r="E488" s="6" t="s">
        <v>351</v>
      </c>
      <c r="F488" s="10">
        <v>159</v>
      </c>
      <c r="G488" s="23" t="s">
        <v>295</v>
      </c>
      <c r="H488" s="25"/>
      <c r="BA488" s="73" t="s">
        <v>357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358</v>
      </c>
      <c r="E489" s="6" t="s">
        <v>352</v>
      </c>
      <c r="F489" s="10">
        <v>57</v>
      </c>
      <c r="G489" s="23" t="s">
        <v>295</v>
      </c>
      <c r="H489" s="25"/>
      <c r="BA489" s="73" t="s">
        <v>357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358</v>
      </c>
      <c r="E490" s="6" t="s">
        <v>122</v>
      </c>
      <c r="F490" s="10">
        <v>46</v>
      </c>
      <c r="G490" s="23" t="s">
        <v>295</v>
      </c>
      <c r="H490" s="25"/>
      <c r="BA490" s="73" t="s">
        <v>357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358</v>
      </c>
      <c r="E491" s="6" t="s">
        <v>124</v>
      </c>
      <c r="F491" s="10">
        <v>31</v>
      </c>
      <c r="G491" s="23" t="s">
        <v>295</v>
      </c>
      <c r="H491" s="25"/>
      <c r="BA491" s="73" t="s">
        <v>357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358</v>
      </c>
      <c r="E492" s="6" t="s">
        <v>353</v>
      </c>
      <c r="F492" s="10">
        <v>1.02</v>
      </c>
      <c r="G492" s="23" t="s">
        <v>295</v>
      </c>
      <c r="H492" s="25"/>
      <c r="BA492" s="73" t="s">
        <v>357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358</v>
      </c>
      <c r="E493" s="6" t="s">
        <v>355</v>
      </c>
      <c r="F493" s="10">
        <v>34.4</v>
      </c>
      <c r="G493" s="23" t="s">
        <v>295</v>
      </c>
      <c r="H493" s="25"/>
      <c r="BA493" s="73" t="s">
        <v>357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358</v>
      </c>
      <c r="E494" s="6" t="s">
        <v>133</v>
      </c>
      <c r="F494" s="10">
        <v>145</v>
      </c>
      <c r="G494" s="23" t="s">
        <v>295</v>
      </c>
      <c r="H494" s="25"/>
      <c r="BA494" s="73" t="s">
        <v>357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358</v>
      </c>
      <c r="E495" s="6" t="s">
        <v>135</v>
      </c>
      <c r="F495" s="10">
        <v>3.7</v>
      </c>
      <c r="G495" s="23" t="s">
        <v>295</v>
      </c>
      <c r="H495" s="25"/>
      <c r="BA495" s="73" t="s">
        <v>357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358</v>
      </c>
      <c r="E496" s="6" t="s">
        <v>136</v>
      </c>
      <c r="F496" s="10">
        <v>120</v>
      </c>
      <c r="G496" s="23" t="s">
        <v>295</v>
      </c>
      <c r="H496" s="25"/>
      <c r="BA496" s="73" t="s">
        <v>357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358</v>
      </c>
      <c r="E497" s="6" t="s">
        <v>341</v>
      </c>
      <c r="F497" s="10">
        <v>4.57</v>
      </c>
      <c r="G497" s="23" t="s">
        <v>295</v>
      </c>
      <c r="H497" s="25"/>
      <c r="BA497" s="73" t="s">
        <v>357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358</v>
      </c>
      <c r="E498" s="6" t="s">
        <v>118</v>
      </c>
      <c r="F498" s="10">
        <v>4.8</v>
      </c>
      <c r="G498" s="23" t="s">
        <v>295</v>
      </c>
      <c r="H498" s="25"/>
      <c r="BA498" s="73" t="s">
        <v>357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358</v>
      </c>
      <c r="E499" s="6" t="s">
        <v>130</v>
      </c>
      <c r="F499" s="10">
        <v>3.89</v>
      </c>
      <c r="G499" s="23" t="s">
        <v>295</v>
      </c>
      <c r="H499" s="25"/>
      <c r="BA499" s="73" t="s">
        <v>357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358</v>
      </c>
      <c r="E500" s="6" t="s">
        <v>343</v>
      </c>
      <c r="F500" s="10">
        <v>0.28699999999999998</v>
      </c>
      <c r="G500" s="23" t="s">
        <v>295</v>
      </c>
      <c r="H500" s="25"/>
      <c r="BA500" s="73" t="s">
        <v>357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358</v>
      </c>
      <c r="E501" s="6" t="s">
        <v>127</v>
      </c>
      <c r="F501" s="10">
        <v>1.18</v>
      </c>
      <c r="G501" s="23" t="s">
        <v>295</v>
      </c>
      <c r="H501" s="25"/>
      <c r="BA501" s="73" t="s">
        <v>357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358</v>
      </c>
      <c r="E502" s="6" t="s">
        <v>131</v>
      </c>
      <c r="F502" s="10">
        <v>8.6</v>
      </c>
      <c r="G502" s="23" t="s">
        <v>295</v>
      </c>
      <c r="H502" s="25"/>
      <c r="BA502" s="73" t="s">
        <v>357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358</v>
      </c>
      <c r="E503" s="6" t="s">
        <v>344</v>
      </c>
      <c r="F503" s="10">
        <v>331</v>
      </c>
      <c r="G503" s="23" t="s">
        <v>295</v>
      </c>
      <c r="H503" s="25"/>
      <c r="BA503" s="73" t="s">
        <v>357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358</v>
      </c>
      <c r="E504" s="6" t="s">
        <v>119</v>
      </c>
      <c r="F504" s="10">
        <v>226</v>
      </c>
      <c r="G504" s="23" t="s">
        <v>295</v>
      </c>
      <c r="H504" s="25"/>
      <c r="BA504" s="73" t="s">
        <v>357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358</v>
      </c>
      <c r="E505" s="6" t="s">
        <v>120</v>
      </c>
      <c r="F505" s="10">
        <v>76</v>
      </c>
      <c r="G505" s="23" t="s">
        <v>295</v>
      </c>
      <c r="H505" s="25"/>
      <c r="BA505" s="73" t="s">
        <v>357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358</v>
      </c>
      <c r="E506" s="6" t="s">
        <v>117</v>
      </c>
      <c r="F506" s="10">
        <v>2.62</v>
      </c>
      <c r="G506" s="23" t="s">
        <v>295</v>
      </c>
      <c r="H506" s="25"/>
      <c r="BA506" s="73" t="s">
        <v>357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358</v>
      </c>
      <c r="E507" s="6" t="s">
        <v>346</v>
      </c>
      <c r="F507" s="10">
        <v>228</v>
      </c>
      <c r="G507" s="23" t="s">
        <v>295</v>
      </c>
      <c r="H507" s="25"/>
      <c r="BA507" s="73" t="s">
        <v>357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358</v>
      </c>
      <c r="E508" s="6" t="s">
        <v>132</v>
      </c>
      <c r="F508" s="10">
        <v>3.61</v>
      </c>
      <c r="G508" s="23" t="s">
        <v>295</v>
      </c>
      <c r="H508" s="25"/>
      <c r="BA508" s="73" t="s">
        <v>357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358</v>
      </c>
      <c r="E509" s="6" t="s">
        <v>111</v>
      </c>
      <c r="F509" s="10">
        <v>87</v>
      </c>
      <c r="G509" s="23" t="s">
        <v>295</v>
      </c>
      <c r="H509" s="25"/>
      <c r="BA509" s="73" t="s">
        <v>357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358</v>
      </c>
      <c r="E510" s="6" t="s">
        <v>347</v>
      </c>
      <c r="F510" s="10">
        <v>5.12</v>
      </c>
      <c r="G510" s="23" t="s">
        <v>295</v>
      </c>
      <c r="H510" s="25"/>
      <c r="BA510" s="73" t="s">
        <v>357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358</v>
      </c>
      <c r="E511" s="6" t="s">
        <v>349</v>
      </c>
      <c r="F511" s="10">
        <v>2.1</v>
      </c>
      <c r="G511" s="23" t="s">
        <v>295</v>
      </c>
      <c r="H511" s="25"/>
      <c r="BA511" s="73" t="s">
        <v>357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358</v>
      </c>
      <c r="E512" s="6" t="s">
        <v>128</v>
      </c>
      <c r="F512" s="10">
        <v>6.8</v>
      </c>
      <c r="G512" s="23" t="s">
        <v>295</v>
      </c>
      <c r="H512" s="25"/>
      <c r="BA512" s="73" t="s">
        <v>357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358</v>
      </c>
      <c r="E513" s="6" t="s">
        <v>121</v>
      </c>
      <c r="F513" s="10">
        <v>155</v>
      </c>
      <c r="G513" s="23" t="s">
        <v>295</v>
      </c>
      <c r="H513" s="25"/>
      <c r="BA513" s="73" t="s">
        <v>357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358</v>
      </c>
      <c r="E514" s="6" t="s">
        <v>115</v>
      </c>
      <c r="F514" s="10">
        <v>32</v>
      </c>
      <c r="G514" s="23" t="s">
        <v>295</v>
      </c>
      <c r="H514" s="25"/>
      <c r="BA514" s="73" t="s">
        <v>357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358</v>
      </c>
      <c r="E515" s="6" t="s">
        <v>137</v>
      </c>
      <c r="F515" s="10">
        <v>75</v>
      </c>
      <c r="G515" s="23" t="s">
        <v>295</v>
      </c>
      <c r="H515" s="25"/>
      <c r="BA515" s="73" t="s">
        <v>357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358</v>
      </c>
      <c r="E516" s="6" t="s">
        <v>350</v>
      </c>
      <c r="F516" s="10">
        <v>141</v>
      </c>
      <c r="G516" s="23" t="s">
        <v>295</v>
      </c>
      <c r="H516" s="25"/>
      <c r="BA516" s="73" t="s">
        <v>357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358</v>
      </c>
      <c r="E517" s="6" t="s">
        <v>125</v>
      </c>
      <c r="F517" s="10">
        <v>109</v>
      </c>
      <c r="G517" s="23" t="s">
        <v>295</v>
      </c>
      <c r="H517" s="25"/>
      <c r="BA517" s="73" t="s">
        <v>357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358</v>
      </c>
      <c r="E518" s="6" t="s">
        <v>126</v>
      </c>
      <c r="F518" s="10">
        <v>80</v>
      </c>
      <c r="G518" s="23" t="s">
        <v>295</v>
      </c>
      <c r="H518" s="25"/>
      <c r="BA518" s="73" t="s">
        <v>357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358</v>
      </c>
      <c r="E519" s="6" t="s">
        <v>351</v>
      </c>
      <c r="F519" s="10">
        <v>158</v>
      </c>
      <c r="G519" s="23" t="s">
        <v>295</v>
      </c>
      <c r="H519" s="25"/>
      <c r="BA519" s="73" t="s">
        <v>357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358</v>
      </c>
      <c r="E520" s="6" t="s">
        <v>352</v>
      </c>
      <c r="F520" s="10">
        <v>60</v>
      </c>
      <c r="G520" s="23" t="s">
        <v>295</v>
      </c>
      <c r="H520" s="25"/>
      <c r="BA520" s="73" t="s">
        <v>357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358</v>
      </c>
      <c r="E521" s="6" t="s">
        <v>122</v>
      </c>
      <c r="F521" s="10">
        <v>47</v>
      </c>
      <c r="G521" s="23" t="s">
        <v>295</v>
      </c>
      <c r="H521" s="25"/>
      <c r="BA521" s="73" t="s">
        <v>357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358</v>
      </c>
      <c r="E522" s="6" t="s">
        <v>124</v>
      </c>
      <c r="F522" s="10">
        <v>30</v>
      </c>
      <c r="G522" s="23" t="s">
        <v>295</v>
      </c>
      <c r="H522" s="25"/>
      <c r="BA522" s="73" t="s">
        <v>357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358</v>
      </c>
      <c r="E523" s="6" t="s">
        <v>353</v>
      </c>
      <c r="F523" s="10">
        <v>1.1200000000000001</v>
      </c>
      <c r="G523" s="23" t="s">
        <v>295</v>
      </c>
      <c r="H523" s="25"/>
      <c r="BA523" s="73" t="s">
        <v>357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358</v>
      </c>
      <c r="E524" s="6" t="s">
        <v>355</v>
      </c>
      <c r="F524" s="10">
        <v>34.6</v>
      </c>
      <c r="G524" s="23" t="s">
        <v>295</v>
      </c>
      <c r="H524" s="25"/>
      <c r="BA524" s="73" t="s">
        <v>357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358</v>
      </c>
      <c r="E525" s="6" t="s">
        <v>133</v>
      </c>
      <c r="F525" s="10">
        <v>146</v>
      </c>
      <c r="G525" s="23" t="s">
        <v>295</v>
      </c>
      <c r="H525" s="25"/>
      <c r="BA525" s="73" t="s">
        <v>357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358</v>
      </c>
      <c r="E526" s="6" t="s">
        <v>135</v>
      </c>
      <c r="F526" s="10">
        <v>3.7</v>
      </c>
      <c r="G526" s="23" t="s">
        <v>295</v>
      </c>
      <c r="H526" s="25"/>
      <c r="BA526" s="73" t="s">
        <v>357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358</v>
      </c>
      <c r="E527" s="6" t="s">
        <v>136</v>
      </c>
      <c r="F527" s="10">
        <v>116</v>
      </c>
      <c r="G527" s="23" t="s">
        <v>295</v>
      </c>
      <c r="H527" s="25"/>
      <c r="BA527" s="73" t="s">
        <v>357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358</v>
      </c>
      <c r="E528" s="6" t="s">
        <v>341</v>
      </c>
      <c r="F528" s="10">
        <v>4.53</v>
      </c>
      <c r="G528" s="23" t="s">
        <v>295</v>
      </c>
      <c r="H528" s="25"/>
      <c r="BA528" s="73" t="s">
        <v>357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358</v>
      </c>
      <c r="E529" s="6" t="s">
        <v>118</v>
      </c>
      <c r="F529" s="10">
        <v>4.7</v>
      </c>
      <c r="G529" s="23" t="s">
        <v>295</v>
      </c>
      <c r="H529" s="25"/>
      <c r="BA529" s="73" t="s">
        <v>357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358</v>
      </c>
      <c r="E530" s="6" t="s">
        <v>130</v>
      </c>
      <c r="F530" s="10">
        <v>3.8860000000000001</v>
      </c>
      <c r="G530" s="23" t="s">
        <v>295</v>
      </c>
      <c r="H530" s="25"/>
      <c r="BA530" s="73" t="s">
        <v>357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358</v>
      </c>
      <c r="E531" s="6" t="s">
        <v>343</v>
      </c>
      <c r="F531" s="10">
        <v>0.30299999999999999</v>
      </c>
      <c r="G531" s="23" t="s">
        <v>295</v>
      </c>
      <c r="H531" s="25"/>
      <c r="BA531" s="73" t="s">
        <v>357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358</v>
      </c>
      <c r="E532" s="6" t="s">
        <v>127</v>
      </c>
      <c r="F532" s="10">
        <v>1.137</v>
      </c>
      <c r="G532" s="23" t="s">
        <v>295</v>
      </c>
      <c r="H532" s="25"/>
      <c r="BA532" s="73" t="s">
        <v>357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358</v>
      </c>
      <c r="E533" s="6" t="s">
        <v>131</v>
      </c>
      <c r="F533" s="10">
        <v>8.6999999999999993</v>
      </c>
      <c r="G533" s="23" t="s">
        <v>295</v>
      </c>
      <c r="H533" s="25"/>
      <c r="BA533" s="73" t="s">
        <v>357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358</v>
      </c>
      <c r="E534" s="6" t="s">
        <v>344</v>
      </c>
      <c r="F534" s="10">
        <v>323</v>
      </c>
      <c r="G534" s="23" t="s">
        <v>295</v>
      </c>
      <c r="H534" s="25"/>
      <c r="BA534" s="73" t="s">
        <v>357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358</v>
      </c>
      <c r="E535" s="6" t="s">
        <v>119</v>
      </c>
      <c r="F535" s="10">
        <v>238</v>
      </c>
      <c r="G535" s="23" t="s">
        <v>295</v>
      </c>
      <c r="H535" s="25"/>
      <c r="BA535" s="73" t="s">
        <v>357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358</v>
      </c>
      <c r="E536" s="6" t="s">
        <v>120</v>
      </c>
      <c r="F536" s="10">
        <v>78</v>
      </c>
      <c r="G536" s="23" t="s">
        <v>295</v>
      </c>
      <c r="H536" s="25"/>
      <c r="BA536" s="73" t="s">
        <v>357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358</v>
      </c>
      <c r="E537" s="6" t="s">
        <v>117</v>
      </c>
      <c r="F537" s="10">
        <v>2.69</v>
      </c>
      <c r="G537" s="23" t="s">
        <v>295</v>
      </c>
      <c r="H537" s="25"/>
      <c r="BA537" s="73" t="s">
        <v>357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358</v>
      </c>
      <c r="E538" s="6" t="s">
        <v>346</v>
      </c>
      <c r="F538" s="10">
        <v>229</v>
      </c>
      <c r="G538" s="23" t="s">
        <v>295</v>
      </c>
      <c r="H538" s="25"/>
      <c r="BA538" s="73" t="s">
        <v>357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358</v>
      </c>
      <c r="E539" s="6" t="s">
        <v>132</v>
      </c>
      <c r="F539" s="10">
        <v>3.52</v>
      </c>
      <c r="G539" s="23" t="s">
        <v>295</v>
      </c>
      <c r="H539" s="25"/>
      <c r="BA539" s="73" t="s">
        <v>357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358</v>
      </c>
      <c r="E540" s="6" t="s">
        <v>111</v>
      </c>
      <c r="F540" s="10">
        <v>87</v>
      </c>
      <c r="G540" s="23" t="s">
        <v>295</v>
      </c>
      <c r="H540" s="25"/>
      <c r="BA540" s="73" t="s">
        <v>357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358</v>
      </c>
      <c r="E541" s="6" t="s">
        <v>347</v>
      </c>
      <c r="F541" s="10">
        <v>5.25</v>
      </c>
      <c r="G541" s="23" t="s">
        <v>295</v>
      </c>
      <c r="H541" s="25"/>
      <c r="BA541" s="73" t="s">
        <v>357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358</v>
      </c>
      <c r="E542" s="6" t="s">
        <v>349</v>
      </c>
      <c r="F542" s="10">
        <v>1.98</v>
      </c>
      <c r="G542" s="23" t="s">
        <v>295</v>
      </c>
      <c r="H542" s="25"/>
      <c r="BA542" s="73" t="s">
        <v>357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358</v>
      </c>
      <c r="E543" s="6" t="s">
        <v>128</v>
      </c>
      <c r="F543" s="10">
        <v>6.8</v>
      </c>
      <c r="G543" s="23" t="s">
        <v>295</v>
      </c>
      <c r="H543" s="25"/>
      <c r="BA543" s="73" t="s">
        <v>357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358</v>
      </c>
      <c r="E544" s="6" t="s">
        <v>121</v>
      </c>
      <c r="F544" s="10">
        <v>158</v>
      </c>
      <c r="G544" s="23" t="s">
        <v>295</v>
      </c>
      <c r="H544" s="25"/>
      <c r="BA544" s="73" t="s">
        <v>357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358</v>
      </c>
      <c r="E545" s="6" t="s">
        <v>115</v>
      </c>
      <c r="F545" s="10">
        <v>33</v>
      </c>
      <c r="G545" s="23" t="s">
        <v>295</v>
      </c>
      <c r="H545" s="25"/>
      <c r="BA545" s="73" t="s">
        <v>357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358</v>
      </c>
      <c r="E546" s="6" t="s">
        <v>137</v>
      </c>
      <c r="F546" s="10">
        <v>76</v>
      </c>
      <c r="G546" s="23" t="s">
        <v>295</v>
      </c>
      <c r="H546" s="25"/>
      <c r="BA546" s="73" t="s">
        <v>357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358</v>
      </c>
      <c r="E547" s="6" t="s">
        <v>350</v>
      </c>
      <c r="F547" s="10">
        <v>140</v>
      </c>
      <c r="G547" s="23" t="s">
        <v>295</v>
      </c>
      <c r="H547" s="25"/>
      <c r="BA547" s="73" t="s">
        <v>357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358</v>
      </c>
      <c r="E548" s="6" t="s">
        <v>125</v>
      </c>
      <c r="F548" s="10">
        <v>112</v>
      </c>
      <c r="G548" s="23" t="s">
        <v>295</v>
      </c>
      <c r="H548" s="25"/>
      <c r="BA548" s="73" t="s">
        <v>357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358</v>
      </c>
      <c r="E549" s="6" t="s">
        <v>126</v>
      </c>
      <c r="F549" s="10">
        <v>79</v>
      </c>
      <c r="G549" s="23" t="s">
        <v>295</v>
      </c>
      <c r="H549" s="25"/>
      <c r="BA549" s="73" t="s">
        <v>357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358</v>
      </c>
      <c r="E550" s="6" t="s">
        <v>351</v>
      </c>
      <c r="F550" s="10">
        <v>154</v>
      </c>
      <c r="G550" s="23" t="s">
        <v>295</v>
      </c>
      <c r="H550" s="25"/>
      <c r="BA550" s="73" t="s">
        <v>357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358</v>
      </c>
      <c r="E551" s="6" t="s">
        <v>352</v>
      </c>
      <c r="F551" s="10">
        <v>60</v>
      </c>
      <c r="G551" s="23" t="s">
        <v>295</v>
      </c>
      <c r="H551" s="25"/>
      <c r="BA551" s="73" t="s">
        <v>357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358</v>
      </c>
      <c r="E552" s="6" t="s">
        <v>122</v>
      </c>
      <c r="F552" s="10">
        <v>47</v>
      </c>
      <c r="G552" s="23" t="s">
        <v>295</v>
      </c>
      <c r="H552" s="25"/>
      <c r="BA552" s="73" t="s">
        <v>357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358</v>
      </c>
      <c r="E553" s="6" t="s">
        <v>124</v>
      </c>
      <c r="F553" s="10">
        <v>30</v>
      </c>
      <c r="G553" s="23" t="s">
        <v>295</v>
      </c>
      <c r="H553" s="25"/>
      <c r="BA553" s="73" t="s">
        <v>357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358</v>
      </c>
      <c r="E554" s="6" t="s">
        <v>353</v>
      </c>
      <c r="F554" s="10">
        <v>1.02</v>
      </c>
      <c r="G554" s="23" t="s">
        <v>295</v>
      </c>
      <c r="H554" s="25"/>
      <c r="BA554" s="73" t="s">
        <v>357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358</v>
      </c>
      <c r="E555" s="6" t="s">
        <v>355</v>
      </c>
      <c r="F555" s="10">
        <v>36</v>
      </c>
      <c r="G555" s="23" t="s">
        <v>295</v>
      </c>
      <c r="H555" s="25"/>
      <c r="BA555" s="73" t="s">
        <v>357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358</v>
      </c>
      <c r="E556" s="6" t="s">
        <v>133</v>
      </c>
      <c r="F556" s="10">
        <v>147</v>
      </c>
      <c r="G556" s="23" t="s">
        <v>295</v>
      </c>
      <c r="H556" s="25"/>
      <c r="BA556" s="73" t="s">
        <v>357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358</v>
      </c>
      <c r="E557" s="6" t="s">
        <v>135</v>
      </c>
      <c r="F557" s="10">
        <v>3.8</v>
      </c>
      <c r="G557" s="23" t="s">
        <v>295</v>
      </c>
      <c r="H557" s="25"/>
      <c r="BA557" s="73" t="s">
        <v>357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358</v>
      </c>
      <c r="E558" s="6" t="s">
        <v>136</v>
      </c>
      <c r="F558" s="10">
        <v>116</v>
      </c>
      <c r="G558" s="23" t="s">
        <v>295</v>
      </c>
      <c r="H558" s="25"/>
      <c r="BA558" s="73" t="s">
        <v>357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359</v>
      </c>
      <c r="E559" s="6" t="s">
        <v>341</v>
      </c>
      <c r="F559" s="10">
        <v>1.24</v>
      </c>
      <c r="G559" s="23" t="s">
        <v>295</v>
      </c>
      <c r="H559" s="25"/>
      <c r="BA559" s="73" t="s">
        <v>357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359</v>
      </c>
      <c r="E560" s="6" t="s">
        <v>118</v>
      </c>
      <c r="F560" s="10">
        <v>9.4</v>
      </c>
      <c r="G560" s="23" t="s">
        <v>295</v>
      </c>
      <c r="H560" s="25"/>
      <c r="BA560" s="73" t="s">
        <v>357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359</v>
      </c>
      <c r="E561" s="6" t="s">
        <v>130</v>
      </c>
      <c r="F561" s="10">
        <v>2.4900000000000002</v>
      </c>
      <c r="G561" s="23" t="s">
        <v>295</v>
      </c>
      <c r="H561" s="25"/>
      <c r="BA561" s="73" t="s">
        <v>357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359</v>
      </c>
      <c r="E562" s="6" t="s">
        <v>343</v>
      </c>
      <c r="F562" s="10">
        <v>1.1299999999999999</v>
      </c>
      <c r="G562" s="23" t="s">
        <v>295</v>
      </c>
      <c r="H562" s="25"/>
      <c r="BA562" s="73" t="s">
        <v>357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359</v>
      </c>
      <c r="E563" s="6" t="s">
        <v>127</v>
      </c>
      <c r="F563" s="10">
        <v>4.6399999999999997</v>
      </c>
      <c r="G563" s="23" t="s">
        <v>295</v>
      </c>
      <c r="H563" s="25"/>
      <c r="BA563" s="73" t="s">
        <v>357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359</v>
      </c>
      <c r="E564" s="6" t="s">
        <v>131</v>
      </c>
      <c r="F564" s="10">
        <v>12.4</v>
      </c>
      <c r="G564" s="23" t="s">
        <v>295</v>
      </c>
      <c r="H564" s="25"/>
      <c r="BA564" s="73" t="s">
        <v>357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359</v>
      </c>
      <c r="E565" s="6" t="s">
        <v>344</v>
      </c>
      <c r="F565" s="10">
        <v>209</v>
      </c>
      <c r="G565" s="23" t="s">
        <v>295</v>
      </c>
      <c r="H565" s="25"/>
      <c r="BA565" s="73" t="s">
        <v>357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359</v>
      </c>
      <c r="E566" s="6" t="s">
        <v>119</v>
      </c>
      <c r="F566" s="10">
        <v>86</v>
      </c>
      <c r="G566" s="23" t="s">
        <v>295</v>
      </c>
      <c r="H566" s="25"/>
      <c r="BA566" s="73" t="s">
        <v>357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359</v>
      </c>
      <c r="E567" s="6" t="s">
        <v>120</v>
      </c>
      <c r="F567" s="10">
        <v>26</v>
      </c>
      <c r="G567" s="23" t="s">
        <v>295</v>
      </c>
      <c r="H567" s="25"/>
      <c r="BA567" s="73" t="s">
        <v>357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359</v>
      </c>
      <c r="E568" s="6" t="s">
        <v>117</v>
      </c>
      <c r="F568" s="10">
        <v>6.26</v>
      </c>
      <c r="G568" s="23" t="s">
        <v>295</v>
      </c>
      <c r="H568" s="25"/>
      <c r="BA568" s="73" t="s">
        <v>357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359</v>
      </c>
      <c r="E569" s="6" t="s">
        <v>346</v>
      </c>
      <c r="F569" s="10">
        <v>69</v>
      </c>
      <c r="G569" s="23" t="s">
        <v>295</v>
      </c>
      <c r="H569" s="25"/>
      <c r="BA569" s="73" t="s">
        <v>357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359</v>
      </c>
      <c r="E570" s="6" t="s">
        <v>132</v>
      </c>
      <c r="F570" s="10">
        <v>7.29</v>
      </c>
      <c r="G570" s="23" t="s">
        <v>295</v>
      </c>
      <c r="H570" s="25"/>
      <c r="BA570" s="73" t="s">
        <v>357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359</v>
      </c>
      <c r="E571" s="6" t="s">
        <v>111</v>
      </c>
      <c r="F571" s="10">
        <v>290</v>
      </c>
      <c r="G571" s="23" t="s">
        <v>295</v>
      </c>
      <c r="H571" s="25"/>
      <c r="BA571" s="73" t="s">
        <v>357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359</v>
      </c>
      <c r="E572" s="6" t="s">
        <v>347</v>
      </c>
      <c r="F572" s="10">
        <v>10.1</v>
      </c>
      <c r="G572" s="23" t="s">
        <v>295</v>
      </c>
      <c r="H572" s="25"/>
      <c r="BA572" s="73" t="s">
        <v>357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359</v>
      </c>
      <c r="E573" s="6" t="s">
        <v>349</v>
      </c>
      <c r="F573" s="10">
        <v>4.67</v>
      </c>
      <c r="G573" s="23" t="s">
        <v>295</v>
      </c>
      <c r="H573" s="25"/>
      <c r="BA573" s="73" t="s">
        <v>357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359</v>
      </c>
      <c r="E574" s="6" t="s">
        <v>128</v>
      </c>
      <c r="F574" s="10">
        <v>4.5999999999999996</v>
      </c>
      <c r="G574" s="23" t="s">
        <v>295</v>
      </c>
      <c r="H574" s="25"/>
      <c r="BA574" s="73" t="s">
        <v>357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359</v>
      </c>
      <c r="E575" s="6" t="s">
        <v>121</v>
      </c>
      <c r="F575" s="10">
        <v>82</v>
      </c>
      <c r="G575" s="23" t="s">
        <v>295</v>
      </c>
      <c r="H575" s="25"/>
      <c r="BA575" s="73" t="s">
        <v>357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359</v>
      </c>
      <c r="E576" s="6" t="s">
        <v>115</v>
      </c>
      <c r="F576" s="10">
        <v>100</v>
      </c>
      <c r="G576" s="23" t="s">
        <v>295</v>
      </c>
      <c r="H576" s="25"/>
      <c r="BA576" s="73" t="s">
        <v>357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359</v>
      </c>
      <c r="E577" s="6" t="s">
        <v>137</v>
      </c>
      <c r="F577" s="10">
        <v>470</v>
      </c>
      <c r="G577" s="23" t="s">
        <v>295</v>
      </c>
      <c r="H577" s="25"/>
      <c r="BA577" s="73" t="s">
        <v>357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359</v>
      </c>
      <c r="E578" s="6" t="s">
        <v>350</v>
      </c>
      <c r="F578" s="10">
        <v>419</v>
      </c>
      <c r="G578" s="23" t="s">
        <v>295</v>
      </c>
      <c r="H578" s="25"/>
      <c r="BA578" s="73" t="s">
        <v>357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359</v>
      </c>
      <c r="E579" s="6" t="s">
        <v>125</v>
      </c>
      <c r="F579" s="10">
        <v>434</v>
      </c>
      <c r="G579" s="23" t="s">
        <v>295</v>
      </c>
      <c r="H579" s="25"/>
      <c r="BA579" s="73" t="s">
        <v>357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359</v>
      </c>
      <c r="E580" s="6" t="s">
        <v>126</v>
      </c>
      <c r="F580" s="10">
        <v>154</v>
      </c>
      <c r="G580" s="23" t="s">
        <v>295</v>
      </c>
      <c r="H580" s="25"/>
      <c r="BA580" s="73" t="s">
        <v>357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359</v>
      </c>
      <c r="E581" s="6" t="s">
        <v>351</v>
      </c>
      <c r="F581" s="10">
        <v>380</v>
      </c>
      <c r="G581" s="23" t="s">
        <v>295</v>
      </c>
      <c r="H581" s="25"/>
      <c r="BA581" s="73" t="s">
        <v>357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359</v>
      </c>
      <c r="E582" s="6" t="s">
        <v>352</v>
      </c>
      <c r="F582" s="10">
        <v>86</v>
      </c>
      <c r="G582" s="23" t="s">
        <v>295</v>
      </c>
      <c r="H582" s="25"/>
      <c r="BA582" s="73" t="s">
        <v>357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359</v>
      </c>
      <c r="E583" s="6" t="s">
        <v>122</v>
      </c>
      <c r="F583" s="10">
        <v>213</v>
      </c>
      <c r="G583" s="23" t="s">
        <v>295</v>
      </c>
      <c r="H583" s="25"/>
      <c r="BA583" s="73" t="s">
        <v>357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359</v>
      </c>
      <c r="E584" s="6" t="s">
        <v>124</v>
      </c>
      <c r="F584" s="10">
        <v>108</v>
      </c>
      <c r="G584" s="23" t="s">
        <v>295</v>
      </c>
      <c r="H584" s="25"/>
      <c r="BA584" s="73" t="s">
        <v>357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359</v>
      </c>
      <c r="E585" s="6" t="s">
        <v>353</v>
      </c>
      <c r="F585" s="10">
        <v>3.85</v>
      </c>
      <c r="G585" s="23" t="s">
        <v>295</v>
      </c>
      <c r="H585" s="25"/>
      <c r="BA585" s="73" t="s">
        <v>357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359</v>
      </c>
      <c r="E586" s="6" t="s">
        <v>355</v>
      </c>
      <c r="F586" s="10">
        <v>17.2</v>
      </c>
      <c r="G586" s="23" t="s">
        <v>295</v>
      </c>
      <c r="H586" s="25"/>
      <c r="BA586" s="73" t="s">
        <v>357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359</v>
      </c>
      <c r="E587" s="6" t="s">
        <v>133</v>
      </c>
      <c r="F587" s="10">
        <v>123</v>
      </c>
      <c r="G587" s="23" t="s">
        <v>295</v>
      </c>
      <c r="H587" s="25"/>
      <c r="BA587" s="73" t="s">
        <v>357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359</v>
      </c>
      <c r="E588" s="6" t="s">
        <v>135</v>
      </c>
      <c r="F588" s="10">
        <v>6.2</v>
      </c>
      <c r="G588" s="23" t="s">
        <v>295</v>
      </c>
      <c r="H588" s="25"/>
      <c r="BA588" s="73" t="s">
        <v>357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359</v>
      </c>
      <c r="E589" s="6" t="s">
        <v>136</v>
      </c>
      <c r="F589" s="10">
        <v>96</v>
      </c>
      <c r="G589" s="23" t="s">
        <v>295</v>
      </c>
      <c r="H589" s="25"/>
      <c r="BA589" s="73" t="s">
        <v>357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359</v>
      </c>
      <c r="E590" s="6" t="s">
        <v>341</v>
      </c>
      <c r="F590" s="10">
        <v>1.31</v>
      </c>
      <c r="G590" s="23" t="s">
        <v>295</v>
      </c>
      <c r="H590" s="25"/>
      <c r="BA590" s="73" t="s">
        <v>357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359</v>
      </c>
      <c r="E591" s="6" t="s">
        <v>118</v>
      </c>
      <c r="F591" s="10">
        <v>9.9</v>
      </c>
      <c r="G591" s="23" t="s">
        <v>295</v>
      </c>
      <c r="H591" s="25"/>
      <c r="BA591" s="73" t="s">
        <v>357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359</v>
      </c>
      <c r="E592" s="6" t="s">
        <v>130</v>
      </c>
      <c r="F592" s="10">
        <v>2.4220000000000002</v>
      </c>
      <c r="G592" s="23" t="s">
        <v>295</v>
      </c>
      <c r="H592" s="25"/>
      <c r="BA592" s="73" t="s">
        <v>357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359</v>
      </c>
      <c r="E593" s="6" t="s">
        <v>343</v>
      </c>
      <c r="F593" s="10">
        <v>1.1319999999999999</v>
      </c>
      <c r="G593" s="23" t="s">
        <v>295</v>
      </c>
      <c r="H593" s="25"/>
      <c r="BA593" s="73" t="s">
        <v>357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359</v>
      </c>
      <c r="E594" s="6" t="s">
        <v>127</v>
      </c>
      <c r="F594" s="10">
        <v>4.7190000000000003</v>
      </c>
      <c r="G594" s="23" t="s">
        <v>295</v>
      </c>
      <c r="H594" s="25"/>
      <c r="BA594" s="73" t="s">
        <v>357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359</v>
      </c>
      <c r="E595" s="6" t="s">
        <v>131</v>
      </c>
      <c r="F595" s="10">
        <v>12.6</v>
      </c>
      <c r="G595" s="23" t="s">
        <v>295</v>
      </c>
      <c r="H595" s="25"/>
      <c r="BA595" s="73" t="s">
        <v>357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359</v>
      </c>
      <c r="E596" s="6" t="s">
        <v>344</v>
      </c>
      <c r="F596" s="10">
        <v>195</v>
      </c>
      <c r="G596" s="23" t="s">
        <v>295</v>
      </c>
      <c r="H596" s="25"/>
      <c r="BA596" s="73" t="s">
        <v>357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359</v>
      </c>
      <c r="E597" s="6" t="s">
        <v>119</v>
      </c>
      <c r="F597" s="10">
        <v>84</v>
      </c>
      <c r="G597" s="23" t="s">
        <v>295</v>
      </c>
      <c r="H597" s="25"/>
      <c r="BA597" s="73" t="s">
        <v>357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359</v>
      </c>
      <c r="E598" s="6" t="s">
        <v>120</v>
      </c>
      <c r="F598" s="10">
        <v>26</v>
      </c>
      <c r="G598" s="23" t="s">
        <v>295</v>
      </c>
      <c r="H598" s="25"/>
      <c r="BA598" s="73" t="s">
        <v>357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359</v>
      </c>
      <c r="E599" s="6" t="s">
        <v>117</v>
      </c>
      <c r="F599" s="10">
        <v>6.28</v>
      </c>
      <c r="G599" s="23" t="s">
        <v>295</v>
      </c>
      <c r="H599" s="25"/>
      <c r="BA599" s="73" t="s">
        <v>357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359</v>
      </c>
      <c r="E600" s="6" t="s">
        <v>346</v>
      </c>
      <c r="F600" s="10">
        <v>68</v>
      </c>
      <c r="G600" s="23" t="s">
        <v>295</v>
      </c>
      <c r="H600" s="25"/>
      <c r="BA600" s="73" t="s">
        <v>357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359</v>
      </c>
      <c r="E601" s="6" t="s">
        <v>132</v>
      </c>
      <c r="F601" s="10">
        <v>7.32</v>
      </c>
      <c r="G601" s="23" t="s">
        <v>295</v>
      </c>
      <c r="H601" s="25"/>
      <c r="BA601" s="73" t="s">
        <v>357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359</v>
      </c>
      <c r="E602" s="6" t="s">
        <v>111</v>
      </c>
      <c r="F602" s="10">
        <v>287</v>
      </c>
      <c r="G602" s="23" t="s">
        <v>295</v>
      </c>
      <c r="H602" s="25"/>
      <c r="BA602" s="73" t="s">
        <v>357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359</v>
      </c>
      <c r="E603" s="6" t="s">
        <v>347</v>
      </c>
      <c r="F603" s="10">
        <v>9.84</v>
      </c>
      <c r="G603" s="23" t="s">
        <v>295</v>
      </c>
      <c r="H603" s="25"/>
      <c r="BA603" s="73" t="s">
        <v>357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359</v>
      </c>
      <c r="E604" s="6" t="s">
        <v>349</v>
      </c>
      <c r="F604" s="10">
        <v>4.8</v>
      </c>
      <c r="G604" s="23" t="s">
        <v>295</v>
      </c>
      <c r="H604" s="25"/>
      <c r="BA604" s="73" t="s">
        <v>357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359</v>
      </c>
      <c r="E605" s="6" t="s">
        <v>128</v>
      </c>
      <c r="F605" s="10">
        <v>4.4000000000000004</v>
      </c>
      <c r="G605" s="23" t="s">
        <v>295</v>
      </c>
      <c r="H605" s="25"/>
      <c r="BA605" s="73" t="s">
        <v>357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359</v>
      </c>
      <c r="E606" s="6" t="s">
        <v>121</v>
      </c>
      <c r="F606" s="10">
        <v>77</v>
      </c>
      <c r="G606" s="23" t="s">
        <v>295</v>
      </c>
      <c r="H606" s="25"/>
      <c r="BA606" s="73" t="s">
        <v>357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359</v>
      </c>
      <c r="E607" s="6" t="s">
        <v>115</v>
      </c>
      <c r="F607" s="10">
        <v>94</v>
      </c>
      <c r="G607" s="23" t="s">
        <v>295</v>
      </c>
      <c r="H607" s="25"/>
      <c r="BA607" s="73" t="s">
        <v>357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359</v>
      </c>
      <c r="E608" s="6" t="s">
        <v>137</v>
      </c>
      <c r="F608" s="10">
        <v>480</v>
      </c>
      <c r="G608" s="23" t="s">
        <v>295</v>
      </c>
      <c r="H608" s="25"/>
      <c r="BA608" s="73" t="s">
        <v>357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359</v>
      </c>
      <c r="E609" s="6" t="s">
        <v>350</v>
      </c>
      <c r="F609" s="10">
        <v>434</v>
      </c>
      <c r="G609" s="23" t="s">
        <v>295</v>
      </c>
      <c r="H609" s="25"/>
      <c r="BA609" s="73" t="s">
        <v>357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359</v>
      </c>
      <c r="E610" s="6" t="s">
        <v>125</v>
      </c>
      <c r="F610" s="10">
        <v>428</v>
      </c>
      <c r="G610" s="23" t="s">
        <v>295</v>
      </c>
      <c r="H610" s="25"/>
      <c r="BA610" s="73" t="s">
        <v>357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359</v>
      </c>
      <c r="E611" s="6" t="s">
        <v>126</v>
      </c>
      <c r="F611" s="10">
        <v>152</v>
      </c>
      <c r="G611" s="23" t="s">
        <v>295</v>
      </c>
      <c r="H611" s="25"/>
      <c r="BA611" s="73" t="s">
        <v>357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359</v>
      </c>
      <c r="E612" s="6" t="s">
        <v>351</v>
      </c>
      <c r="F612" s="10">
        <v>367</v>
      </c>
      <c r="G612" s="23" t="s">
        <v>295</v>
      </c>
      <c r="H612" s="25"/>
      <c r="BA612" s="73" t="s">
        <v>357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359</v>
      </c>
      <c r="E613" s="6" t="s">
        <v>352</v>
      </c>
      <c r="F613" s="10">
        <v>85</v>
      </c>
      <c r="G613" s="23" t="s">
        <v>295</v>
      </c>
      <c r="H613" s="25"/>
      <c r="BA613" s="73" t="s">
        <v>357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359</v>
      </c>
      <c r="E614" s="6" t="s">
        <v>122</v>
      </c>
      <c r="F614" s="10">
        <v>221</v>
      </c>
      <c r="G614" s="23" t="s">
        <v>295</v>
      </c>
      <c r="H614" s="25"/>
      <c r="BA614" s="73" t="s">
        <v>357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359</v>
      </c>
      <c r="E615" s="6" t="s">
        <v>124</v>
      </c>
      <c r="F615" s="10">
        <v>110</v>
      </c>
      <c r="G615" s="23" t="s">
        <v>295</v>
      </c>
      <c r="H615" s="25"/>
      <c r="BA615" s="73" t="s">
        <v>357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359</v>
      </c>
      <c r="E616" s="6" t="s">
        <v>353</v>
      </c>
      <c r="F616" s="10">
        <v>3.51</v>
      </c>
      <c r="G616" s="23" t="s">
        <v>295</v>
      </c>
      <c r="H616" s="25"/>
      <c r="BA616" s="73" t="s">
        <v>357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359</v>
      </c>
      <c r="E617" s="6" t="s">
        <v>355</v>
      </c>
      <c r="F617" s="10">
        <v>29.2</v>
      </c>
      <c r="G617" s="23" t="s">
        <v>295</v>
      </c>
      <c r="H617" s="25"/>
      <c r="BA617" s="73" t="s">
        <v>357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359</v>
      </c>
      <c r="E618" s="6" t="s">
        <v>133</v>
      </c>
      <c r="F618" s="10">
        <v>125</v>
      </c>
      <c r="G618" s="23" t="s">
        <v>295</v>
      </c>
      <c r="H618" s="25"/>
      <c r="BA618" s="73" t="s">
        <v>357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359</v>
      </c>
      <c r="E619" s="6" t="s">
        <v>135</v>
      </c>
      <c r="F619" s="10">
        <v>6.4</v>
      </c>
      <c r="G619" s="23" t="s">
        <v>295</v>
      </c>
      <c r="H619" s="25"/>
      <c r="BA619" s="73" t="s">
        <v>357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359</v>
      </c>
      <c r="E620" s="6" t="s">
        <v>136</v>
      </c>
      <c r="F620" s="10">
        <v>95</v>
      </c>
      <c r="G620" s="23" t="s">
        <v>295</v>
      </c>
      <c r="H620" s="25"/>
      <c r="BA620" s="73" t="s">
        <v>357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359</v>
      </c>
      <c r="E621" s="6" t="s">
        <v>341</v>
      </c>
      <c r="F621" s="10">
        <v>1.1599999999999999</v>
      </c>
      <c r="G621" s="23" t="s">
        <v>295</v>
      </c>
      <c r="H621" s="25"/>
      <c r="BA621" s="73" t="s">
        <v>357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359</v>
      </c>
      <c r="E622" s="6" t="s">
        <v>118</v>
      </c>
      <c r="F622" s="10">
        <v>9.9</v>
      </c>
      <c r="G622" s="23" t="s">
        <v>295</v>
      </c>
      <c r="H622" s="25"/>
      <c r="BA622" s="73" t="s">
        <v>357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359</v>
      </c>
      <c r="E623" s="6" t="s">
        <v>130</v>
      </c>
      <c r="F623" s="10">
        <v>2.54</v>
      </c>
      <c r="G623" s="23" t="s">
        <v>295</v>
      </c>
      <c r="H623" s="25"/>
      <c r="BA623" s="73" t="s">
        <v>357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359</v>
      </c>
      <c r="E624" s="6" t="s">
        <v>343</v>
      </c>
      <c r="F624" s="10">
        <v>1.1579999999999999</v>
      </c>
      <c r="G624" s="23" t="s">
        <v>295</v>
      </c>
      <c r="H624" s="25"/>
      <c r="BA624" s="73" t="s">
        <v>357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359</v>
      </c>
      <c r="E625" s="6" t="s">
        <v>127</v>
      </c>
      <c r="F625" s="10">
        <v>4.6989999999999998</v>
      </c>
      <c r="G625" s="23" t="s">
        <v>295</v>
      </c>
      <c r="H625" s="25"/>
      <c r="BA625" s="73" t="s">
        <v>357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359</v>
      </c>
      <c r="E626" s="6" t="s">
        <v>131</v>
      </c>
      <c r="F626" s="10">
        <v>12.4</v>
      </c>
      <c r="G626" s="23" t="s">
        <v>295</v>
      </c>
      <c r="H626" s="25"/>
      <c r="BA626" s="73" t="s">
        <v>357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359</v>
      </c>
      <c r="E627" s="6" t="s">
        <v>344</v>
      </c>
      <c r="F627" s="10">
        <v>199</v>
      </c>
      <c r="G627" s="23" t="s">
        <v>295</v>
      </c>
      <c r="H627" s="25"/>
      <c r="BA627" s="73" t="s">
        <v>357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359</v>
      </c>
      <c r="E628" s="6" t="s">
        <v>119</v>
      </c>
      <c r="F628" s="10">
        <v>88</v>
      </c>
      <c r="G628" s="23" t="s">
        <v>295</v>
      </c>
      <c r="H628" s="25"/>
      <c r="BA628" s="73" t="s">
        <v>357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359</v>
      </c>
      <c r="E629" s="6" t="s">
        <v>120</v>
      </c>
      <c r="F629" s="10">
        <v>26</v>
      </c>
      <c r="G629" s="23" t="s">
        <v>295</v>
      </c>
      <c r="H629" s="25"/>
      <c r="BA629" s="73" t="s">
        <v>357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359</v>
      </c>
      <c r="E630" s="6" t="s">
        <v>117</v>
      </c>
      <c r="F630" s="10">
        <v>6.22</v>
      </c>
      <c r="G630" s="23" t="s">
        <v>295</v>
      </c>
      <c r="H630" s="25"/>
      <c r="BA630" s="73" t="s">
        <v>357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359</v>
      </c>
      <c r="E631" s="6" t="s">
        <v>346</v>
      </c>
      <c r="F631" s="10">
        <v>68</v>
      </c>
      <c r="G631" s="23" t="s">
        <v>295</v>
      </c>
      <c r="H631" s="25"/>
      <c r="BA631" s="73" t="s">
        <v>357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359</v>
      </c>
      <c r="E632" s="6" t="s">
        <v>132</v>
      </c>
      <c r="F632" s="10">
        <v>7.45</v>
      </c>
      <c r="G632" s="23" t="s">
        <v>295</v>
      </c>
      <c r="H632" s="25"/>
      <c r="BA632" s="73" t="s">
        <v>357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359</v>
      </c>
      <c r="E633" s="6" t="s">
        <v>111</v>
      </c>
      <c r="F633" s="10">
        <v>283</v>
      </c>
      <c r="G633" s="23" t="s">
        <v>295</v>
      </c>
      <c r="H633" s="25"/>
      <c r="BA633" s="73" t="s">
        <v>357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359</v>
      </c>
      <c r="E634" s="6" t="s">
        <v>347</v>
      </c>
      <c r="F634" s="10">
        <v>9.82</v>
      </c>
      <c r="G634" s="23" t="s">
        <v>295</v>
      </c>
      <c r="H634" s="25"/>
      <c r="BA634" s="73" t="s">
        <v>357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359</v>
      </c>
      <c r="E635" s="6" t="s">
        <v>349</v>
      </c>
      <c r="F635" s="10">
        <v>4.6500000000000004</v>
      </c>
      <c r="G635" s="23" t="s">
        <v>295</v>
      </c>
      <c r="H635" s="25"/>
      <c r="BA635" s="73" t="s">
        <v>357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359</v>
      </c>
      <c r="E636" s="6" t="s">
        <v>128</v>
      </c>
      <c r="F636" s="10">
        <v>4.4000000000000004</v>
      </c>
      <c r="G636" s="23" t="s">
        <v>295</v>
      </c>
      <c r="H636" s="25"/>
      <c r="BA636" s="73" t="s">
        <v>357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359</v>
      </c>
      <c r="E637" s="6" t="s">
        <v>121</v>
      </c>
      <c r="F637" s="10">
        <v>79</v>
      </c>
      <c r="G637" s="23" t="s">
        <v>295</v>
      </c>
      <c r="H637" s="25"/>
      <c r="BA637" s="73" t="s">
        <v>357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359</v>
      </c>
      <c r="E638" s="6" t="s">
        <v>115</v>
      </c>
      <c r="F638" s="10">
        <v>96</v>
      </c>
      <c r="G638" s="23" t="s">
        <v>295</v>
      </c>
      <c r="H638" s="25"/>
      <c r="BA638" s="73" t="s">
        <v>357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359</v>
      </c>
      <c r="E639" s="6" t="s">
        <v>137</v>
      </c>
      <c r="F639" s="10">
        <v>480</v>
      </c>
      <c r="G639" s="23" t="s">
        <v>295</v>
      </c>
      <c r="H639" s="25"/>
      <c r="BA639" s="73" t="s">
        <v>357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359</v>
      </c>
      <c r="E640" s="6" t="s">
        <v>350</v>
      </c>
      <c r="F640" s="10">
        <v>442</v>
      </c>
      <c r="G640" s="23" t="s">
        <v>295</v>
      </c>
      <c r="H640" s="25"/>
      <c r="BA640" s="73" t="s">
        <v>357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359</v>
      </c>
      <c r="E641" s="6" t="s">
        <v>125</v>
      </c>
      <c r="F641" s="10">
        <v>424</v>
      </c>
      <c r="G641" s="23" t="s">
        <v>295</v>
      </c>
      <c r="H641" s="25"/>
      <c r="BA641" s="73" t="s">
        <v>357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359</v>
      </c>
      <c r="E642" s="6" t="s">
        <v>126</v>
      </c>
      <c r="F642" s="10">
        <v>147</v>
      </c>
      <c r="G642" s="23" t="s">
        <v>295</v>
      </c>
      <c r="H642" s="25"/>
      <c r="BA642" s="73" t="s">
        <v>357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359</v>
      </c>
      <c r="E643" s="6" t="s">
        <v>351</v>
      </c>
      <c r="F643" s="10">
        <v>365</v>
      </c>
      <c r="G643" s="23" t="s">
        <v>295</v>
      </c>
      <c r="H643" s="25"/>
      <c r="BA643" s="73" t="s">
        <v>357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359</v>
      </c>
      <c r="E644" s="6" t="s">
        <v>352</v>
      </c>
      <c r="F644" s="10">
        <v>84</v>
      </c>
      <c r="G644" s="23" t="s">
        <v>295</v>
      </c>
      <c r="H644" s="25"/>
      <c r="BA644" s="73" t="s">
        <v>357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359</v>
      </c>
      <c r="E645" s="6" t="s">
        <v>122</v>
      </c>
      <c r="F645" s="10">
        <v>212</v>
      </c>
      <c r="G645" s="23" t="s">
        <v>295</v>
      </c>
      <c r="H645" s="25"/>
      <c r="BA645" s="73" t="s">
        <v>357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359</v>
      </c>
      <c r="E646" s="6" t="s">
        <v>124</v>
      </c>
      <c r="F646" s="10">
        <v>106</v>
      </c>
      <c r="G646" s="23" t="s">
        <v>295</v>
      </c>
      <c r="H646" s="25"/>
      <c r="BA646" s="73" t="s">
        <v>357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359</v>
      </c>
      <c r="E647" s="6" t="s">
        <v>353</v>
      </c>
      <c r="F647" s="10">
        <v>3.41</v>
      </c>
      <c r="G647" s="23" t="s">
        <v>295</v>
      </c>
      <c r="H647" s="25"/>
      <c r="BA647" s="73" t="s">
        <v>357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359</v>
      </c>
      <c r="E648" s="6" t="s">
        <v>355</v>
      </c>
      <c r="F648" s="10">
        <v>19.600000000000001</v>
      </c>
      <c r="G648" s="23" t="s">
        <v>295</v>
      </c>
      <c r="H648" s="25"/>
      <c r="BA648" s="73" t="s">
        <v>357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359</v>
      </c>
      <c r="E649" s="6" t="s">
        <v>133</v>
      </c>
      <c r="F649" s="10">
        <v>125</v>
      </c>
      <c r="G649" s="23" t="s">
        <v>295</v>
      </c>
      <c r="H649" s="25"/>
      <c r="BA649" s="73" t="s">
        <v>357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359</v>
      </c>
      <c r="E650" s="6" t="s">
        <v>135</v>
      </c>
      <c r="F650" s="10">
        <v>6.3</v>
      </c>
      <c r="G650" s="23" t="s">
        <v>295</v>
      </c>
      <c r="H650" s="25"/>
      <c r="BA650" s="73" t="s">
        <v>357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359</v>
      </c>
      <c r="E651" s="6" t="s">
        <v>136</v>
      </c>
      <c r="F651" s="10">
        <v>97</v>
      </c>
      <c r="G651" s="23" t="s">
        <v>295</v>
      </c>
      <c r="H651" s="25"/>
      <c r="BA651" s="73" t="s">
        <v>357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359</v>
      </c>
      <c r="E652" s="6" t="s">
        <v>341</v>
      </c>
      <c r="F652" s="10">
        <v>1.08</v>
      </c>
      <c r="G652" s="23" t="s">
        <v>295</v>
      </c>
      <c r="H652" s="25"/>
      <c r="BA652" s="73" t="s">
        <v>357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359</v>
      </c>
      <c r="E653" s="6" t="s">
        <v>118</v>
      </c>
      <c r="F653" s="10">
        <v>9.6</v>
      </c>
      <c r="G653" s="23" t="s">
        <v>295</v>
      </c>
      <c r="H653" s="25"/>
      <c r="BA653" s="73" t="s">
        <v>357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359</v>
      </c>
      <c r="E654" s="6" t="s">
        <v>130</v>
      </c>
      <c r="F654" s="10">
        <v>2.4350000000000001</v>
      </c>
      <c r="G654" s="23" t="s">
        <v>295</v>
      </c>
      <c r="H654" s="25"/>
      <c r="BA654" s="73" t="s">
        <v>357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359</v>
      </c>
      <c r="E655" s="6" t="s">
        <v>343</v>
      </c>
      <c r="F655" s="10">
        <v>1.1779999999999999</v>
      </c>
      <c r="G655" s="23" t="s">
        <v>295</v>
      </c>
      <c r="H655" s="25"/>
      <c r="BA655" s="73" t="s">
        <v>357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359</v>
      </c>
      <c r="E656" s="6" t="s">
        <v>127</v>
      </c>
      <c r="F656" s="10">
        <v>4.6529999999999996</v>
      </c>
      <c r="G656" s="23" t="s">
        <v>295</v>
      </c>
      <c r="H656" s="25"/>
      <c r="BA656" s="73" t="s">
        <v>357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359</v>
      </c>
      <c r="E657" s="6" t="s">
        <v>131</v>
      </c>
      <c r="F657" s="10">
        <v>12.3</v>
      </c>
      <c r="G657" s="23" t="s">
        <v>295</v>
      </c>
      <c r="H657" s="25"/>
      <c r="BA657" s="73" t="s">
        <v>357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359</v>
      </c>
      <c r="E658" s="6" t="s">
        <v>344</v>
      </c>
      <c r="F658" s="10">
        <v>190</v>
      </c>
      <c r="G658" s="23" t="s">
        <v>295</v>
      </c>
      <c r="H658" s="25"/>
      <c r="BA658" s="73" t="s">
        <v>357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359</v>
      </c>
      <c r="E659" s="6" t="s">
        <v>119</v>
      </c>
      <c r="F659" s="10">
        <v>84</v>
      </c>
      <c r="G659" s="23" t="s">
        <v>295</v>
      </c>
      <c r="H659" s="25"/>
      <c r="BA659" s="73" t="s">
        <v>357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359</v>
      </c>
      <c r="E660" s="6" t="s">
        <v>120</v>
      </c>
      <c r="F660" s="10">
        <v>26</v>
      </c>
      <c r="G660" s="23" t="s">
        <v>295</v>
      </c>
      <c r="H660" s="25"/>
      <c r="BA660" s="73" t="s">
        <v>357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359</v>
      </c>
      <c r="E661" s="6" t="s">
        <v>117</v>
      </c>
      <c r="F661" s="10">
        <v>6.11</v>
      </c>
      <c r="G661" s="23" t="s">
        <v>295</v>
      </c>
      <c r="H661" s="25"/>
      <c r="BA661" s="73" t="s">
        <v>357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359</v>
      </c>
      <c r="E662" s="6" t="s">
        <v>346</v>
      </c>
      <c r="F662" s="10">
        <v>66</v>
      </c>
      <c r="G662" s="23" t="s">
        <v>295</v>
      </c>
      <c r="H662" s="25"/>
      <c r="BA662" s="73" t="s">
        <v>357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359</v>
      </c>
      <c r="E663" s="6" t="s">
        <v>132</v>
      </c>
      <c r="F663" s="10">
        <v>7.25</v>
      </c>
      <c r="G663" s="23" t="s">
        <v>295</v>
      </c>
      <c r="H663" s="25"/>
      <c r="BA663" s="73" t="s">
        <v>357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359</v>
      </c>
      <c r="E664" s="6" t="s">
        <v>111</v>
      </c>
      <c r="F664" s="10">
        <v>279</v>
      </c>
      <c r="G664" s="23" t="s">
        <v>295</v>
      </c>
      <c r="H664" s="25"/>
      <c r="BA664" s="73" t="s">
        <v>357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359</v>
      </c>
      <c r="E665" s="6" t="s">
        <v>347</v>
      </c>
      <c r="F665" s="10">
        <v>9.8699999999999992</v>
      </c>
      <c r="G665" s="23" t="s">
        <v>295</v>
      </c>
      <c r="H665" s="25"/>
      <c r="BA665" s="73" t="s">
        <v>357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359</v>
      </c>
      <c r="E666" s="6" t="s">
        <v>349</v>
      </c>
      <c r="F666" s="10">
        <v>4.75</v>
      </c>
      <c r="G666" s="23" t="s">
        <v>295</v>
      </c>
      <c r="H666" s="25"/>
      <c r="BA666" s="73" t="s">
        <v>357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359</v>
      </c>
      <c r="E667" s="6" t="s">
        <v>128</v>
      </c>
      <c r="F667" s="10">
        <v>4.43</v>
      </c>
      <c r="G667" s="23" t="s">
        <v>295</v>
      </c>
      <c r="H667" s="25"/>
      <c r="BA667" s="73" t="s">
        <v>357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359</v>
      </c>
      <c r="E668" s="6" t="s">
        <v>121</v>
      </c>
      <c r="F668" s="10">
        <v>80</v>
      </c>
      <c r="G668" s="23" t="s">
        <v>295</v>
      </c>
      <c r="H668" s="25"/>
      <c r="BA668" s="73" t="s">
        <v>357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359</v>
      </c>
      <c r="E669" s="6" t="s">
        <v>115</v>
      </c>
      <c r="F669" s="10">
        <v>98</v>
      </c>
      <c r="G669" s="23" t="s">
        <v>295</v>
      </c>
      <c r="H669" s="25"/>
      <c r="BA669" s="73" t="s">
        <v>357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359</v>
      </c>
      <c r="E670" s="6" t="s">
        <v>137</v>
      </c>
      <c r="F670" s="10">
        <v>478</v>
      </c>
      <c r="G670" s="23" t="s">
        <v>295</v>
      </c>
      <c r="H670" s="25"/>
      <c r="BA670" s="73" t="s">
        <v>357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359</v>
      </c>
      <c r="E671" s="6" t="s">
        <v>350</v>
      </c>
      <c r="F671" s="10">
        <v>430</v>
      </c>
      <c r="G671" s="23" t="s">
        <v>295</v>
      </c>
      <c r="H671" s="25"/>
      <c r="BA671" s="73" t="s">
        <v>357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359</v>
      </c>
      <c r="E672" s="6" t="s">
        <v>125</v>
      </c>
      <c r="F672" s="10">
        <v>431</v>
      </c>
      <c r="G672" s="23" t="s">
        <v>295</v>
      </c>
      <c r="H672" s="25"/>
      <c r="BA672" s="73" t="s">
        <v>357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359</v>
      </c>
      <c r="E673" s="6" t="s">
        <v>126</v>
      </c>
      <c r="F673" s="10">
        <v>150</v>
      </c>
      <c r="G673" s="23" t="s">
        <v>295</v>
      </c>
      <c r="H673" s="25"/>
      <c r="BA673" s="73" t="s">
        <v>357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359</v>
      </c>
      <c r="E674" s="6" t="s">
        <v>351</v>
      </c>
      <c r="F674" s="10">
        <v>380</v>
      </c>
      <c r="G674" s="23" t="s">
        <v>295</v>
      </c>
      <c r="H674" s="25"/>
      <c r="BA674" s="73" t="s">
        <v>357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359</v>
      </c>
      <c r="E675" s="6" t="s">
        <v>352</v>
      </c>
      <c r="F675" s="10">
        <v>86</v>
      </c>
      <c r="G675" s="23" t="s">
        <v>295</v>
      </c>
      <c r="H675" s="25"/>
      <c r="BA675" s="73" t="s">
        <v>357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359</v>
      </c>
      <c r="E676" s="6" t="s">
        <v>122</v>
      </c>
      <c r="F676" s="10">
        <v>211</v>
      </c>
      <c r="G676" s="23" t="s">
        <v>295</v>
      </c>
      <c r="H676" s="25"/>
      <c r="BA676" s="73" t="s">
        <v>357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359</v>
      </c>
      <c r="E677" s="6" t="s">
        <v>124</v>
      </c>
      <c r="F677" s="10">
        <v>104</v>
      </c>
      <c r="G677" s="23" t="s">
        <v>295</v>
      </c>
      <c r="H677" s="25"/>
      <c r="BA677" s="73" t="s">
        <v>357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359</v>
      </c>
      <c r="E678" s="6" t="s">
        <v>353</v>
      </c>
      <c r="F678" s="10">
        <v>3.91</v>
      </c>
      <c r="G678" s="23" t="s">
        <v>295</v>
      </c>
      <c r="H678" s="25"/>
      <c r="BA678" s="73" t="s">
        <v>357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359</v>
      </c>
      <c r="E679" s="6" t="s">
        <v>355</v>
      </c>
      <c r="F679" s="10">
        <v>21.7</v>
      </c>
      <c r="G679" s="23" t="s">
        <v>295</v>
      </c>
      <c r="H679" s="25"/>
      <c r="BA679" s="73" t="s">
        <v>357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359</v>
      </c>
      <c r="E680" s="6" t="s">
        <v>133</v>
      </c>
      <c r="F680" s="10">
        <v>124</v>
      </c>
      <c r="G680" s="23" t="s">
        <v>295</v>
      </c>
      <c r="H680" s="25"/>
      <c r="BA680" s="73" t="s">
        <v>357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359</v>
      </c>
      <c r="E681" s="6" t="s">
        <v>135</v>
      </c>
      <c r="F681" s="10">
        <v>6.2</v>
      </c>
      <c r="G681" s="23" t="s">
        <v>295</v>
      </c>
      <c r="H681" s="25"/>
      <c r="BA681" s="73" t="s">
        <v>357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359</v>
      </c>
      <c r="E682" s="6" t="s">
        <v>136</v>
      </c>
      <c r="F682" s="10">
        <v>96</v>
      </c>
      <c r="G682" s="23" t="s">
        <v>295</v>
      </c>
      <c r="H682" s="25"/>
      <c r="BA682" s="73" t="s">
        <v>357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359</v>
      </c>
      <c r="E683" s="6" t="s">
        <v>341</v>
      </c>
      <c r="F683" s="10">
        <v>1.1000000000000001</v>
      </c>
      <c r="G683" s="23" t="s">
        <v>295</v>
      </c>
      <c r="H683" s="25"/>
      <c r="BA683" s="73" t="s">
        <v>357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359</v>
      </c>
      <c r="E684" s="6" t="s">
        <v>118</v>
      </c>
      <c r="F684" s="10">
        <v>9.6999999999999993</v>
      </c>
      <c r="G684" s="23" t="s">
        <v>295</v>
      </c>
      <c r="H684" s="25"/>
      <c r="BA684" s="73" t="s">
        <v>357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359</v>
      </c>
      <c r="E685" s="6" t="s">
        <v>130</v>
      </c>
      <c r="F685" s="10">
        <v>2.4969999999999999</v>
      </c>
      <c r="G685" s="23" t="s">
        <v>295</v>
      </c>
      <c r="H685" s="25"/>
      <c r="BA685" s="73" t="s">
        <v>357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359</v>
      </c>
      <c r="E686" s="6" t="s">
        <v>343</v>
      </c>
      <c r="F686" s="10">
        <v>1.143</v>
      </c>
      <c r="G686" s="23" t="s">
        <v>295</v>
      </c>
      <c r="H686" s="25"/>
      <c r="BA686" s="73" t="s">
        <v>357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359</v>
      </c>
      <c r="E687" s="6" t="s">
        <v>127</v>
      </c>
      <c r="F687" s="10">
        <v>4.617</v>
      </c>
      <c r="G687" s="23" t="s">
        <v>295</v>
      </c>
      <c r="H687" s="25"/>
      <c r="BA687" s="73" t="s">
        <v>357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359</v>
      </c>
      <c r="E688" s="6" t="s">
        <v>131</v>
      </c>
      <c r="F688" s="10">
        <v>12</v>
      </c>
      <c r="G688" s="23" t="s">
        <v>295</v>
      </c>
      <c r="H688" s="25"/>
      <c r="BA688" s="73" t="s">
        <v>357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359</v>
      </c>
      <c r="E689" s="6" t="s">
        <v>344</v>
      </c>
      <c r="F689" s="10">
        <v>195</v>
      </c>
      <c r="G689" s="23" t="s">
        <v>295</v>
      </c>
      <c r="H689" s="25"/>
      <c r="BA689" s="73" t="s">
        <v>357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359</v>
      </c>
      <c r="E690" s="6" t="s">
        <v>119</v>
      </c>
      <c r="F690" s="10">
        <v>87</v>
      </c>
      <c r="G690" s="23" t="s">
        <v>295</v>
      </c>
      <c r="H690" s="25"/>
      <c r="BA690" s="73" t="s">
        <v>357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359</v>
      </c>
      <c r="E691" s="6" t="s">
        <v>120</v>
      </c>
      <c r="F691" s="10">
        <v>26</v>
      </c>
      <c r="G691" s="23" t="s">
        <v>295</v>
      </c>
      <c r="H691" s="25"/>
      <c r="BA691" s="73" t="s">
        <v>357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359</v>
      </c>
      <c r="E692" s="6" t="s">
        <v>117</v>
      </c>
      <c r="F692" s="10">
        <v>6.05</v>
      </c>
      <c r="G692" s="23" t="s">
        <v>295</v>
      </c>
      <c r="H692" s="25"/>
      <c r="BA692" s="73" t="s">
        <v>357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359</v>
      </c>
      <c r="E693" s="6" t="s">
        <v>346</v>
      </c>
      <c r="F693" s="10">
        <v>67</v>
      </c>
      <c r="G693" s="23" t="s">
        <v>295</v>
      </c>
      <c r="H693" s="25"/>
      <c r="BA693" s="73" t="s">
        <v>357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359</v>
      </c>
      <c r="E694" s="6" t="s">
        <v>132</v>
      </c>
      <c r="F694" s="10">
        <v>7.39</v>
      </c>
      <c r="G694" s="23" t="s">
        <v>295</v>
      </c>
      <c r="H694" s="25"/>
      <c r="BA694" s="73" t="s">
        <v>357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359</v>
      </c>
      <c r="E695" s="6" t="s">
        <v>111</v>
      </c>
      <c r="F695" s="10">
        <v>280</v>
      </c>
      <c r="G695" s="23" t="s">
        <v>295</v>
      </c>
      <c r="H695" s="25"/>
      <c r="BA695" s="73" t="s">
        <v>357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359</v>
      </c>
      <c r="E696" s="6" t="s">
        <v>347</v>
      </c>
      <c r="F696" s="10">
        <v>9.92</v>
      </c>
      <c r="G696" s="23" t="s">
        <v>295</v>
      </c>
      <c r="H696" s="25"/>
      <c r="BA696" s="73" t="s">
        <v>357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359</v>
      </c>
      <c r="E697" s="6" t="s">
        <v>349</v>
      </c>
      <c r="F697" s="10">
        <v>4.6100000000000003</v>
      </c>
      <c r="G697" s="23" t="s">
        <v>295</v>
      </c>
      <c r="H697" s="25"/>
      <c r="BA697" s="73" t="s">
        <v>357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359</v>
      </c>
      <c r="E698" s="6" t="s">
        <v>128</v>
      </c>
      <c r="F698" s="10">
        <v>4.5</v>
      </c>
      <c r="G698" s="23" t="s">
        <v>295</v>
      </c>
      <c r="H698" s="25"/>
      <c r="BA698" s="73" t="s">
        <v>357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359</v>
      </c>
      <c r="E699" s="6" t="s">
        <v>121</v>
      </c>
      <c r="F699" s="10">
        <v>81</v>
      </c>
      <c r="G699" s="23" t="s">
        <v>295</v>
      </c>
      <c r="H699" s="25"/>
      <c r="BA699" s="73" t="s">
        <v>357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359</v>
      </c>
      <c r="E700" s="6" t="s">
        <v>115</v>
      </c>
      <c r="F700" s="10">
        <v>99</v>
      </c>
      <c r="G700" s="23" t="s">
        <v>295</v>
      </c>
      <c r="H700" s="25"/>
      <c r="BA700" s="73" t="s">
        <v>357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359</v>
      </c>
      <c r="E701" s="6" t="s">
        <v>137</v>
      </c>
      <c r="F701" s="10">
        <v>476</v>
      </c>
      <c r="G701" s="23" t="s">
        <v>295</v>
      </c>
      <c r="H701" s="25"/>
      <c r="BA701" s="73" t="s">
        <v>357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359</v>
      </c>
      <c r="E702" s="6" t="s">
        <v>350</v>
      </c>
      <c r="F702" s="10">
        <v>435</v>
      </c>
      <c r="G702" s="23" t="s">
        <v>295</v>
      </c>
      <c r="H702" s="25"/>
      <c r="BA702" s="73" t="s">
        <v>357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359</v>
      </c>
      <c r="E703" s="6" t="s">
        <v>125</v>
      </c>
      <c r="F703" s="10">
        <v>444</v>
      </c>
      <c r="G703" s="23" t="s">
        <v>295</v>
      </c>
      <c r="H703" s="25"/>
      <c r="BA703" s="73" t="s">
        <v>357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359</v>
      </c>
      <c r="E704" s="6" t="s">
        <v>126</v>
      </c>
      <c r="F704" s="10">
        <v>153</v>
      </c>
      <c r="G704" s="23" t="s">
        <v>295</v>
      </c>
      <c r="H704" s="25"/>
      <c r="BA704" s="73" t="s">
        <v>357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359</v>
      </c>
      <c r="E705" s="6" t="s">
        <v>351</v>
      </c>
      <c r="F705" s="10">
        <v>378</v>
      </c>
      <c r="G705" s="23" t="s">
        <v>295</v>
      </c>
      <c r="H705" s="25"/>
      <c r="BA705" s="73" t="s">
        <v>357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359</v>
      </c>
      <c r="E706" s="6" t="s">
        <v>352</v>
      </c>
      <c r="F706" s="10">
        <v>86</v>
      </c>
      <c r="G706" s="23" t="s">
        <v>295</v>
      </c>
      <c r="H706" s="25"/>
      <c r="BA706" s="73" t="s">
        <v>357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359</v>
      </c>
      <c r="E707" s="6" t="s">
        <v>122</v>
      </c>
      <c r="F707" s="10">
        <v>218</v>
      </c>
      <c r="G707" s="23" t="s">
        <v>295</v>
      </c>
      <c r="H707" s="25"/>
      <c r="BA707" s="73" t="s">
        <v>357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359</v>
      </c>
      <c r="E708" s="6" t="s">
        <v>124</v>
      </c>
      <c r="F708" s="10">
        <v>101</v>
      </c>
      <c r="G708" s="23" t="s">
        <v>295</v>
      </c>
      <c r="H708" s="25"/>
      <c r="BA708" s="73" t="s">
        <v>357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359</v>
      </c>
      <c r="E709" s="6" t="s">
        <v>353</v>
      </c>
      <c r="F709" s="10">
        <v>3.53</v>
      </c>
      <c r="G709" s="23" t="s">
        <v>295</v>
      </c>
      <c r="H709" s="25"/>
      <c r="BA709" s="73" t="s">
        <v>357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359</v>
      </c>
      <c r="E710" s="6" t="s">
        <v>355</v>
      </c>
      <c r="F710" s="10">
        <v>16.8</v>
      </c>
      <c r="G710" s="23" t="s">
        <v>295</v>
      </c>
      <c r="H710" s="25"/>
      <c r="BA710" s="73" t="s">
        <v>357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359</v>
      </c>
      <c r="E711" s="6" t="s">
        <v>133</v>
      </c>
      <c r="F711" s="10">
        <v>126</v>
      </c>
      <c r="G711" s="23" t="s">
        <v>295</v>
      </c>
      <c r="H711" s="25"/>
      <c r="BA711" s="73" t="s">
        <v>357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359</v>
      </c>
      <c r="E712" s="6" t="s">
        <v>135</v>
      </c>
      <c r="F712" s="10">
        <v>6.4</v>
      </c>
      <c r="G712" s="23" t="s">
        <v>295</v>
      </c>
      <c r="H712" s="25"/>
      <c r="BA712" s="73" t="s">
        <v>357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359</v>
      </c>
      <c r="E713" s="6" t="s">
        <v>136</v>
      </c>
      <c r="F713" s="10">
        <v>96</v>
      </c>
      <c r="G713" s="23" t="s">
        <v>295</v>
      </c>
      <c r="H713" s="25"/>
      <c r="BA713" s="73" t="s">
        <v>357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359</v>
      </c>
      <c r="E714" s="6" t="s">
        <v>341</v>
      </c>
      <c r="F714" s="10">
        <v>1.1000000000000001</v>
      </c>
      <c r="G714" s="23" t="s">
        <v>295</v>
      </c>
      <c r="H714" s="25"/>
      <c r="BA714" s="73" t="s">
        <v>357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359</v>
      </c>
      <c r="E715" s="6" t="s">
        <v>118</v>
      </c>
      <c r="F715" s="10">
        <v>9.9</v>
      </c>
      <c r="G715" s="23" t="s">
        <v>295</v>
      </c>
      <c r="H715" s="25"/>
      <c r="BA715" s="73" t="s">
        <v>357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359</v>
      </c>
      <c r="E716" s="6" t="s">
        <v>130</v>
      </c>
      <c r="F716" s="10">
        <v>2.6110000000000002</v>
      </c>
      <c r="G716" s="23" t="s">
        <v>295</v>
      </c>
      <c r="H716" s="25"/>
      <c r="BA716" s="73" t="s">
        <v>357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359</v>
      </c>
      <c r="E717" s="6" t="s">
        <v>343</v>
      </c>
      <c r="F717" s="10">
        <v>1.165</v>
      </c>
      <c r="G717" s="23" t="s">
        <v>295</v>
      </c>
      <c r="H717" s="25"/>
      <c r="BA717" s="73" t="s">
        <v>357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359</v>
      </c>
      <c r="E718" s="6" t="s">
        <v>127</v>
      </c>
      <c r="F718" s="10">
        <v>4.6980000000000004</v>
      </c>
      <c r="G718" s="23" t="s">
        <v>295</v>
      </c>
      <c r="H718" s="25"/>
      <c r="BA718" s="73" t="s">
        <v>357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359</v>
      </c>
      <c r="E719" s="6" t="s">
        <v>131</v>
      </c>
      <c r="F719" s="10">
        <v>12.3</v>
      </c>
      <c r="G719" s="23" t="s">
        <v>295</v>
      </c>
      <c r="H719" s="25"/>
      <c r="BA719" s="73" t="s">
        <v>357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359</v>
      </c>
      <c r="E720" s="6" t="s">
        <v>344</v>
      </c>
      <c r="F720" s="10">
        <v>206</v>
      </c>
      <c r="G720" s="23" t="s">
        <v>295</v>
      </c>
      <c r="H720" s="25"/>
      <c r="BA720" s="73" t="s">
        <v>357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359</v>
      </c>
      <c r="E721" s="6" t="s">
        <v>119</v>
      </c>
      <c r="F721" s="10">
        <v>84</v>
      </c>
      <c r="G721" s="23" t="s">
        <v>295</v>
      </c>
      <c r="H721" s="25"/>
      <c r="BA721" s="73" t="s">
        <v>357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359</v>
      </c>
      <c r="E722" s="6" t="s">
        <v>120</v>
      </c>
      <c r="F722" s="10">
        <v>27</v>
      </c>
      <c r="G722" s="23" t="s">
        <v>295</v>
      </c>
      <c r="H722" s="25"/>
      <c r="BA722" s="73" t="s">
        <v>357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359</v>
      </c>
      <c r="E723" s="6" t="s">
        <v>117</v>
      </c>
      <c r="F723" s="10">
        <v>6.24</v>
      </c>
      <c r="G723" s="23" t="s">
        <v>295</v>
      </c>
      <c r="H723" s="25"/>
      <c r="BA723" s="73" t="s">
        <v>357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359</v>
      </c>
      <c r="E724" s="6" t="s">
        <v>346</v>
      </c>
      <c r="F724" s="10">
        <v>68</v>
      </c>
      <c r="G724" s="23" t="s">
        <v>295</v>
      </c>
      <c r="H724" s="25"/>
      <c r="BA724" s="73" t="s">
        <v>357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359</v>
      </c>
      <c r="E725" s="6" t="s">
        <v>132</v>
      </c>
      <c r="F725" s="10">
        <v>7.35</v>
      </c>
      <c r="G725" s="23" t="s">
        <v>295</v>
      </c>
      <c r="H725" s="25"/>
      <c r="BA725" s="73" t="s">
        <v>357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359</v>
      </c>
      <c r="E726" s="6" t="s">
        <v>111</v>
      </c>
      <c r="F726" s="10">
        <v>283</v>
      </c>
      <c r="G726" s="23" t="s">
        <v>295</v>
      </c>
      <c r="H726" s="25"/>
      <c r="BA726" s="73" t="s">
        <v>357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359</v>
      </c>
      <c r="E727" s="6" t="s">
        <v>347</v>
      </c>
      <c r="F727" s="10">
        <v>9.6999999999999993</v>
      </c>
      <c r="G727" s="23" t="s">
        <v>295</v>
      </c>
      <c r="H727" s="25"/>
      <c r="BA727" s="73" t="s">
        <v>357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359</v>
      </c>
      <c r="E728" s="6" t="s">
        <v>349</v>
      </c>
      <c r="F728" s="10">
        <v>4.67</v>
      </c>
      <c r="G728" s="23" t="s">
        <v>295</v>
      </c>
      <c r="H728" s="25"/>
      <c r="BA728" s="73" t="s">
        <v>357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359</v>
      </c>
      <c r="E729" s="6" t="s">
        <v>128</v>
      </c>
      <c r="F729" s="10">
        <v>4.5999999999999996</v>
      </c>
      <c r="G729" s="23" t="s">
        <v>295</v>
      </c>
      <c r="H729" s="25"/>
      <c r="BA729" s="73" t="s">
        <v>357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359</v>
      </c>
      <c r="E730" s="6" t="s">
        <v>121</v>
      </c>
      <c r="F730" s="10">
        <v>83</v>
      </c>
      <c r="G730" s="23" t="s">
        <v>295</v>
      </c>
      <c r="H730" s="25"/>
      <c r="BA730" s="73" t="s">
        <v>357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359</v>
      </c>
      <c r="E731" s="6" t="s">
        <v>115</v>
      </c>
      <c r="F731" s="10">
        <v>97</v>
      </c>
      <c r="G731" s="23" t="s">
        <v>295</v>
      </c>
      <c r="H731" s="25"/>
      <c r="BA731" s="73" t="s">
        <v>357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359</v>
      </c>
      <c r="E732" s="6" t="s">
        <v>137</v>
      </c>
      <c r="F732" s="10">
        <v>490</v>
      </c>
      <c r="G732" s="23" t="s">
        <v>295</v>
      </c>
      <c r="H732" s="25"/>
      <c r="BA732" s="73" t="s">
        <v>357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359</v>
      </c>
      <c r="E733" s="6" t="s">
        <v>350</v>
      </c>
      <c r="F733" s="10">
        <v>443</v>
      </c>
      <c r="G733" s="23" t="s">
        <v>295</v>
      </c>
      <c r="H733" s="25"/>
      <c r="BA733" s="73" t="s">
        <v>357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359</v>
      </c>
      <c r="E734" s="6" t="s">
        <v>125</v>
      </c>
      <c r="F734" s="10">
        <v>441</v>
      </c>
      <c r="G734" s="23" t="s">
        <v>295</v>
      </c>
      <c r="H734" s="25"/>
      <c r="BA734" s="73" t="s">
        <v>357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359</v>
      </c>
      <c r="E735" s="6" t="s">
        <v>126</v>
      </c>
      <c r="F735" s="10">
        <v>151</v>
      </c>
      <c r="G735" s="23" t="s">
        <v>295</v>
      </c>
      <c r="H735" s="25"/>
      <c r="BA735" s="73" t="s">
        <v>357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359</v>
      </c>
      <c r="E736" s="6" t="s">
        <v>351</v>
      </c>
      <c r="F736" s="10">
        <v>394</v>
      </c>
      <c r="G736" s="23" t="s">
        <v>295</v>
      </c>
      <c r="H736" s="25"/>
      <c r="BA736" s="73" t="s">
        <v>357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359</v>
      </c>
      <c r="E737" s="6" t="s">
        <v>352</v>
      </c>
      <c r="F737" s="10">
        <v>86</v>
      </c>
      <c r="G737" s="23" t="s">
        <v>295</v>
      </c>
      <c r="H737" s="25"/>
      <c r="BA737" s="73" t="s">
        <v>357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359</v>
      </c>
      <c r="E738" s="6" t="s">
        <v>122</v>
      </c>
      <c r="F738" s="10">
        <v>220</v>
      </c>
      <c r="G738" s="23" t="s">
        <v>295</v>
      </c>
      <c r="H738" s="25"/>
      <c r="BA738" s="73" t="s">
        <v>357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359</v>
      </c>
      <c r="E739" s="6" t="s">
        <v>124</v>
      </c>
      <c r="F739" s="10">
        <v>106</v>
      </c>
      <c r="G739" s="23" t="s">
        <v>295</v>
      </c>
      <c r="H739" s="25"/>
      <c r="BA739" s="73" t="s">
        <v>357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359</v>
      </c>
      <c r="E740" s="6" t="s">
        <v>353</v>
      </c>
      <c r="F740" s="10">
        <v>3.65</v>
      </c>
      <c r="G740" s="23" t="s">
        <v>295</v>
      </c>
      <c r="H740" s="25"/>
      <c r="BA740" s="73" t="s">
        <v>357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359</v>
      </c>
      <c r="E741" s="6" t="s">
        <v>355</v>
      </c>
      <c r="F741" s="10">
        <v>16.5</v>
      </c>
      <c r="G741" s="23" t="s">
        <v>295</v>
      </c>
      <c r="H741" s="25"/>
      <c r="BA741" s="73" t="s">
        <v>357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359</v>
      </c>
      <c r="E742" s="6" t="s">
        <v>133</v>
      </c>
      <c r="F742" s="10">
        <v>121</v>
      </c>
      <c r="G742" s="23" t="s">
        <v>295</v>
      </c>
      <c r="H742" s="25"/>
      <c r="BA742" s="73" t="s">
        <v>357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359</v>
      </c>
      <c r="E743" s="6" t="s">
        <v>135</v>
      </c>
      <c r="F743" s="10">
        <v>6.2</v>
      </c>
      <c r="G743" s="23" t="s">
        <v>295</v>
      </c>
      <c r="H743" s="25"/>
      <c r="BA743" s="73" t="s">
        <v>357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359</v>
      </c>
      <c r="E744" s="6" t="s">
        <v>136</v>
      </c>
      <c r="F744" s="10">
        <v>95</v>
      </c>
      <c r="G744" s="23" t="s">
        <v>295</v>
      </c>
      <c r="H744" s="25"/>
      <c r="BA744" s="73" t="s">
        <v>357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359</v>
      </c>
      <c r="E745" s="6" t="s">
        <v>341</v>
      </c>
      <c r="F745" s="10">
        <v>1.27</v>
      </c>
      <c r="G745" s="23" t="s">
        <v>295</v>
      </c>
      <c r="H745" s="25"/>
      <c r="BA745" s="73" t="s">
        <v>357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359</v>
      </c>
      <c r="E746" s="6" t="s">
        <v>118</v>
      </c>
      <c r="F746" s="10">
        <v>9.9</v>
      </c>
      <c r="G746" s="23" t="s">
        <v>295</v>
      </c>
      <c r="H746" s="25"/>
      <c r="BA746" s="73" t="s">
        <v>357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359</v>
      </c>
      <c r="E747" s="6" t="s">
        <v>130</v>
      </c>
      <c r="F747" s="10">
        <v>2.63</v>
      </c>
      <c r="G747" s="23" t="s">
        <v>295</v>
      </c>
      <c r="H747" s="25"/>
      <c r="BA747" s="73" t="s">
        <v>357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359</v>
      </c>
      <c r="E748" s="6" t="s">
        <v>343</v>
      </c>
      <c r="F748" s="10">
        <v>1.1499999999999999</v>
      </c>
      <c r="G748" s="23" t="s">
        <v>295</v>
      </c>
      <c r="H748" s="25"/>
      <c r="BA748" s="73" t="s">
        <v>357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359</v>
      </c>
      <c r="E749" s="6" t="s">
        <v>127</v>
      </c>
      <c r="F749" s="10">
        <v>4.5430000000000001</v>
      </c>
      <c r="G749" s="23" t="s">
        <v>295</v>
      </c>
      <c r="H749" s="25"/>
      <c r="BA749" s="73" t="s">
        <v>357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359</v>
      </c>
      <c r="E750" s="6" t="s">
        <v>131</v>
      </c>
      <c r="F750" s="10">
        <v>12</v>
      </c>
      <c r="G750" s="23" t="s">
        <v>295</v>
      </c>
      <c r="H750" s="25"/>
      <c r="BA750" s="73" t="s">
        <v>357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359</v>
      </c>
      <c r="E751" s="6" t="s">
        <v>344</v>
      </c>
      <c r="F751" s="10">
        <v>197</v>
      </c>
      <c r="G751" s="23" t="s">
        <v>295</v>
      </c>
      <c r="H751" s="25"/>
      <c r="BA751" s="73" t="s">
        <v>357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359</v>
      </c>
      <c r="E752" s="6" t="s">
        <v>119</v>
      </c>
      <c r="F752" s="10">
        <v>87</v>
      </c>
      <c r="G752" s="23" t="s">
        <v>295</v>
      </c>
      <c r="H752" s="25"/>
      <c r="BA752" s="73" t="s">
        <v>357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359</v>
      </c>
      <c r="E753" s="6" t="s">
        <v>120</v>
      </c>
      <c r="F753" s="10">
        <v>26</v>
      </c>
      <c r="G753" s="23" t="s">
        <v>295</v>
      </c>
      <c r="H753" s="25"/>
      <c r="BA753" s="73" t="s">
        <v>357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359</v>
      </c>
      <c r="E754" s="6" t="s">
        <v>117</v>
      </c>
      <c r="F754" s="10">
        <v>6.25</v>
      </c>
      <c r="G754" s="23" t="s">
        <v>295</v>
      </c>
      <c r="H754" s="25"/>
      <c r="BA754" s="73" t="s">
        <v>357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359</v>
      </c>
      <c r="E755" s="6" t="s">
        <v>346</v>
      </c>
      <c r="F755" s="10">
        <v>67</v>
      </c>
      <c r="G755" s="23" t="s">
        <v>295</v>
      </c>
      <c r="H755" s="25"/>
      <c r="BA755" s="73" t="s">
        <v>357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359</v>
      </c>
      <c r="E756" s="6" t="s">
        <v>132</v>
      </c>
      <c r="F756" s="10">
        <v>7.5</v>
      </c>
      <c r="G756" s="23" t="s">
        <v>295</v>
      </c>
      <c r="H756" s="25"/>
      <c r="BA756" s="73" t="s">
        <v>357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359</v>
      </c>
      <c r="E757" s="6" t="s">
        <v>111</v>
      </c>
      <c r="F757" s="10">
        <v>286</v>
      </c>
      <c r="G757" s="23" t="s">
        <v>295</v>
      </c>
      <c r="H757" s="25"/>
      <c r="BA757" s="73" t="s">
        <v>357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359</v>
      </c>
      <c r="E758" s="6" t="s">
        <v>347</v>
      </c>
      <c r="F758" s="10">
        <v>10.25</v>
      </c>
      <c r="G758" s="23" t="s">
        <v>295</v>
      </c>
      <c r="H758" s="25"/>
      <c r="BA758" s="73" t="s">
        <v>357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359</v>
      </c>
      <c r="E759" s="6" t="s">
        <v>349</v>
      </c>
      <c r="F759" s="10">
        <v>4.6100000000000003</v>
      </c>
      <c r="G759" s="23" t="s">
        <v>295</v>
      </c>
      <c r="H759" s="25"/>
      <c r="BA759" s="73" t="s">
        <v>357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359</v>
      </c>
      <c r="E760" s="6" t="s">
        <v>128</v>
      </c>
      <c r="F760" s="10">
        <v>4.5</v>
      </c>
      <c r="G760" s="23" t="s">
        <v>295</v>
      </c>
      <c r="H760" s="25"/>
      <c r="BA760" s="73" t="s">
        <v>357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359</v>
      </c>
      <c r="E761" s="6" t="s">
        <v>121</v>
      </c>
      <c r="F761" s="10">
        <v>81</v>
      </c>
      <c r="G761" s="23" t="s">
        <v>295</v>
      </c>
      <c r="H761" s="25"/>
      <c r="BA761" s="73" t="s">
        <v>357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359</v>
      </c>
      <c r="E762" s="6" t="s">
        <v>115</v>
      </c>
      <c r="F762" s="10">
        <v>96</v>
      </c>
      <c r="G762" s="23" t="s">
        <v>295</v>
      </c>
      <c r="H762" s="25"/>
      <c r="BA762" s="73" t="s">
        <v>357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359</v>
      </c>
      <c r="E763" s="6" t="s">
        <v>137</v>
      </c>
      <c r="F763" s="10">
        <v>487</v>
      </c>
      <c r="G763" s="23" t="s">
        <v>295</v>
      </c>
      <c r="H763" s="25"/>
      <c r="BA763" s="73" t="s">
        <v>357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359</v>
      </c>
      <c r="E764" s="6" t="s">
        <v>350</v>
      </c>
      <c r="F764" s="10">
        <v>440</v>
      </c>
      <c r="G764" s="23" t="s">
        <v>295</v>
      </c>
      <c r="H764" s="25"/>
      <c r="BA764" s="73" t="s">
        <v>357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359</v>
      </c>
      <c r="E765" s="6" t="s">
        <v>125</v>
      </c>
      <c r="F765" s="10">
        <v>439</v>
      </c>
      <c r="G765" s="23" t="s">
        <v>295</v>
      </c>
      <c r="H765" s="25"/>
      <c r="BA765" s="73" t="s">
        <v>357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359</v>
      </c>
      <c r="E766" s="6" t="s">
        <v>126</v>
      </c>
      <c r="F766" s="10">
        <v>151</v>
      </c>
      <c r="G766" s="23" t="s">
        <v>295</v>
      </c>
      <c r="H766" s="25"/>
      <c r="BA766" s="73" t="s">
        <v>357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359</v>
      </c>
      <c r="E767" s="6" t="s">
        <v>351</v>
      </c>
      <c r="F767" s="10">
        <v>383</v>
      </c>
      <c r="G767" s="23" t="s">
        <v>295</v>
      </c>
      <c r="H767" s="25"/>
      <c r="BA767" s="73" t="s">
        <v>357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359</v>
      </c>
      <c r="E768" s="6" t="s">
        <v>352</v>
      </c>
      <c r="F768" s="10">
        <v>85</v>
      </c>
      <c r="G768" s="23" t="s">
        <v>295</v>
      </c>
      <c r="H768" s="25"/>
      <c r="BA768" s="73" t="s">
        <v>357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359</v>
      </c>
      <c r="E769" s="6" t="s">
        <v>122</v>
      </c>
      <c r="F769" s="10">
        <v>219</v>
      </c>
      <c r="G769" s="23" t="s">
        <v>295</v>
      </c>
      <c r="H769" s="25"/>
      <c r="BA769" s="73" t="s">
        <v>357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359</v>
      </c>
      <c r="E770" s="6" t="s">
        <v>124</v>
      </c>
      <c r="F770" s="10">
        <v>106</v>
      </c>
      <c r="G770" s="23" t="s">
        <v>295</v>
      </c>
      <c r="H770" s="25"/>
      <c r="BA770" s="73" t="s">
        <v>357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359</v>
      </c>
      <c r="E771" s="6" t="s">
        <v>353</v>
      </c>
      <c r="F771" s="10">
        <v>3.7</v>
      </c>
      <c r="G771" s="23" t="s">
        <v>295</v>
      </c>
      <c r="H771" s="25"/>
      <c r="BA771" s="73" t="s">
        <v>357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359</v>
      </c>
      <c r="E772" s="6" t="s">
        <v>355</v>
      </c>
      <c r="F772" s="10">
        <v>20.2</v>
      </c>
      <c r="G772" s="23" t="s">
        <v>295</v>
      </c>
      <c r="H772" s="25"/>
      <c r="BA772" s="73" t="s">
        <v>357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359</v>
      </c>
      <c r="E773" s="6" t="s">
        <v>133</v>
      </c>
      <c r="F773" s="10">
        <v>121</v>
      </c>
      <c r="G773" s="23" t="s">
        <v>295</v>
      </c>
      <c r="H773" s="25"/>
      <c r="BA773" s="73" t="s">
        <v>357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359</v>
      </c>
      <c r="E774" s="6" t="s">
        <v>135</v>
      </c>
      <c r="F774" s="10">
        <v>6.2</v>
      </c>
      <c r="G774" s="23" t="s">
        <v>295</v>
      </c>
      <c r="H774" s="25"/>
      <c r="BA774" s="73" t="s">
        <v>357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359</v>
      </c>
      <c r="E775" s="6" t="s">
        <v>136</v>
      </c>
      <c r="F775" s="10">
        <v>96</v>
      </c>
      <c r="G775" s="23" t="s">
        <v>295</v>
      </c>
      <c r="H775" s="25"/>
      <c r="BA775" s="73" t="s">
        <v>357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359</v>
      </c>
      <c r="E776" s="6" t="s">
        <v>341</v>
      </c>
      <c r="F776" s="10">
        <v>1.2</v>
      </c>
      <c r="G776" s="23" t="s">
        <v>295</v>
      </c>
      <c r="H776" s="25"/>
      <c r="BA776" s="73" t="s">
        <v>357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359</v>
      </c>
      <c r="E777" s="6" t="s">
        <v>118</v>
      </c>
      <c r="F777" s="10">
        <v>9.6999999999999993</v>
      </c>
      <c r="G777" s="23" t="s">
        <v>295</v>
      </c>
      <c r="H777" s="25"/>
      <c r="BA777" s="73" t="s">
        <v>357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359</v>
      </c>
      <c r="E778" s="6" t="s">
        <v>130</v>
      </c>
      <c r="F778" s="10">
        <v>2.57</v>
      </c>
      <c r="G778" s="23" t="s">
        <v>295</v>
      </c>
      <c r="H778" s="25"/>
      <c r="BA778" s="73" t="s">
        <v>357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359</v>
      </c>
      <c r="E779" s="6" t="s">
        <v>343</v>
      </c>
      <c r="F779" s="10">
        <v>1.17</v>
      </c>
      <c r="G779" s="23" t="s">
        <v>295</v>
      </c>
      <c r="H779" s="25"/>
      <c r="BA779" s="73" t="s">
        <v>357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359</v>
      </c>
      <c r="E780" s="6" t="s">
        <v>127</v>
      </c>
      <c r="F780" s="10">
        <v>4.5599999999999996</v>
      </c>
      <c r="G780" s="23" t="s">
        <v>295</v>
      </c>
      <c r="H780" s="25"/>
      <c r="BA780" s="73" t="s">
        <v>357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359</v>
      </c>
      <c r="E781" s="6" t="s">
        <v>131</v>
      </c>
      <c r="F781" s="10">
        <v>12.3</v>
      </c>
      <c r="G781" s="23" t="s">
        <v>295</v>
      </c>
      <c r="H781" s="25"/>
      <c r="BA781" s="73" t="s">
        <v>357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359</v>
      </c>
      <c r="E782" s="6" t="s">
        <v>344</v>
      </c>
      <c r="F782" s="10">
        <v>199</v>
      </c>
      <c r="G782" s="23" t="s">
        <v>295</v>
      </c>
      <c r="H782" s="25"/>
      <c r="BA782" s="73" t="s">
        <v>357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359</v>
      </c>
      <c r="E783" s="6" t="s">
        <v>119</v>
      </c>
      <c r="F783" s="10">
        <v>85</v>
      </c>
      <c r="G783" s="23" t="s">
        <v>295</v>
      </c>
      <c r="H783" s="25"/>
      <c r="BA783" s="73" t="s">
        <v>357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359</v>
      </c>
      <c r="E784" s="6" t="s">
        <v>120</v>
      </c>
      <c r="F784" s="10">
        <v>26</v>
      </c>
      <c r="G784" s="23" t="s">
        <v>295</v>
      </c>
      <c r="H784" s="25"/>
      <c r="BA784" s="73" t="s">
        <v>357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359</v>
      </c>
      <c r="E785" s="6" t="s">
        <v>117</v>
      </c>
      <c r="F785" s="10">
        <v>6.05</v>
      </c>
      <c r="G785" s="23" t="s">
        <v>295</v>
      </c>
      <c r="H785" s="25"/>
      <c r="BA785" s="73" t="s">
        <v>357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359</v>
      </c>
      <c r="E786" s="6" t="s">
        <v>346</v>
      </c>
      <c r="F786" s="10">
        <v>66</v>
      </c>
      <c r="G786" s="23" t="s">
        <v>295</v>
      </c>
      <c r="H786" s="25"/>
      <c r="BA786" s="73" t="s">
        <v>357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359</v>
      </c>
      <c r="E787" s="6" t="s">
        <v>132</v>
      </c>
      <c r="F787" s="10">
        <v>7.35</v>
      </c>
      <c r="G787" s="23" t="s">
        <v>295</v>
      </c>
      <c r="H787" s="25"/>
      <c r="BA787" s="73" t="s">
        <v>357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359</v>
      </c>
      <c r="E788" s="6" t="s">
        <v>111</v>
      </c>
      <c r="F788" s="10">
        <v>279</v>
      </c>
      <c r="G788" s="23" t="s">
        <v>295</v>
      </c>
      <c r="H788" s="25"/>
      <c r="BA788" s="73" t="s">
        <v>357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359</v>
      </c>
      <c r="E789" s="6" t="s">
        <v>347</v>
      </c>
      <c r="F789" s="10">
        <v>9.9499999999999993</v>
      </c>
      <c r="G789" s="23" t="s">
        <v>295</v>
      </c>
      <c r="H789" s="25"/>
      <c r="BA789" s="73" t="s">
        <v>357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359</v>
      </c>
      <c r="E790" s="6" t="s">
        <v>349</v>
      </c>
      <c r="F790" s="10">
        <v>4.47</v>
      </c>
      <c r="G790" s="23" t="s">
        <v>295</v>
      </c>
      <c r="H790" s="25"/>
      <c r="BA790" s="73" t="s">
        <v>357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359</v>
      </c>
      <c r="E791" s="6" t="s">
        <v>128</v>
      </c>
      <c r="F791" s="10">
        <v>4.5</v>
      </c>
      <c r="G791" s="23" t="s">
        <v>295</v>
      </c>
      <c r="H791" s="25"/>
      <c r="BA791" s="73" t="s">
        <v>357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359</v>
      </c>
      <c r="E792" s="6" t="s">
        <v>121</v>
      </c>
      <c r="F792" s="10">
        <v>78</v>
      </c>
      <c r="G792" s="23" t="s">
        <v>295</v>
      </c>
      <c r="H792" s="25"/>
      <c r="BA792" s="73" t="s">
        <v>357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359</v>
      </c>
      <c r="E793" s="6" t="s">
        <v>115</v>
      </c>
      <c r="F793" s="10">
        <v>99</v>
      </c>
      <c r="G793" s="23" t="s">
        <v>295</v>
      </c>
      <c r="H793" s="25"/>
      <c r="BA793" s="73" t="s">
        <v>357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359</v>
      </c>
      <c r="E794" s="6" t="s">
        <v>137</v>
      </c>
      <c r="F794" s="10">
        <v>479</v>
      </c>
      <c r="G794" s="23" t="s">
        <v>295</v>
      </c>
      <c r="H794" s="25"/>
      <c r="BA794" s="73" t="s">
        <v>357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359</v>
      </c>
      <c r="E795" s="6" t="s">
        <v>350</v>
      </c>
      <c r="F795" s="10">
        <v>431</v>
      </c>
      <c r="G795" s="23" t="s">
        <v>295</v>
      </c>
      <c r="H795" s="25"/>
      <c r="BA795" s="73" t="s">
        <v>357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359</v>
      </c>
      <c r="E796" s="6" t="s">
        <v>125</v>
      </c>
      <c r="F796" s="10">
        <v>414</v>
      </c>
      <c r="G796" s="23" t="s">
        <v>295</v>
      </c>
      <c r="H796" s="25"/>
      <c r="BA796" s="73" t="s">
        <v>357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359</v>
      </c>
      <c r="E797" s="6" t="s">
        <v>126</v>
      </c>
      <c r="F797" s="10">
        <v>151</v>
      </c>
      <c r="G797" s="23" t="s">
        <v>295</v>
      </c>
      <c r="H797" s="25"/>
      <c r="BA797" s="73" t="s">
        <v>357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359</v>
      </c>
      <c r="E798" s="6" t="s">
        <v>351</v>
      </c>
      <c r="F798" s="10">
        <v>363</v>
      </c>
      <c r="G798" s="23" t="s">
        <v>295</v>
      </c>
      <c r="H798" s="25"/>
      <c r="BA798" s="73" t="s">
        <v>357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359</v>
      </c>
      <c r="E799" s="6" t="s">
        <v>352</v>
      </c>
      <c r="F799" s="10">
        <v>87</v>
      </c>
      <c r="G799" s="23" t="s">
        <v>295</v>
      </c>
      <c r="H799" s="25"/>
      <c r="BA799" s="73" t="s">
        <v>357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359</v>
      </c>
      <c r="E800" s="6" t="s">
        <v>122</v>
      </c>
      <c r="F800" s="10">
        <v>220</v>
      </c>
      <c r="G800" s="23" t="s">
        <v>295</v>
      </c>
      <c r="H800" s="25"/>
      <c r="BA800" s="73" t="s">
        <v>357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359</v>
      </c>
      <c r="E801" s="6" t="s">
        <v>124</v>
      </c>
      <c r="F801" s="10">
        <v>107</v>
      </c>
      <c r="G801" s="23" t="s">
        <v>295</v>
      </c>
      <c r="H801" s="25"/>
      <c r="BA801" s="73" t="s">
        <v>357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359</v>
      </c>
      <c r="E802" s="6" t="s">
        <v>353</v>
      </c>
      <c r="F802" s="10">
        <v>3.8</v>
      </c>
      <c r="G802" s="23" t="s">
        <v>295</v>
      </c>
      <c r="H802" s="25"/>
      <c r="BA802" s="73" t="s">
        <v>357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359</v>
      </c>
      <c r="E803" s="6" t="s">
        <v>355</v>
      </c>
      <c r="F803" s="10">
        <v>19.399999999999999</v>
      </c>
      <c r="G803" s="23" t="s">
        <v>295</v>
      </c>
      <c r="H803" s="25"/>
      <c r="BA803" s="73" t="s">
        <v>357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359</v>
      </c>
      <c r="E804" s="6" t="s">
        <v>133</v>
      </c>
      <c r="F804" s="10">
        <v>123</v>
      </c>
      <c r="G804" s="23" t="s">
        <v>295</v>
      </c>
      <c r="H804" s="25"/>
      <c r="BA804" s="73" t="s">
        <v>357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359</v>
      </c>
      <c r="E805" s="6" t="s">
        <v>135</v>
      </c>
      <c r="F805" s="10">
        <v>6.2</v>
      </c>
      <c r="G805" s="23" t="s">
        <v>295</v>
      </c>
      <c r="H805" s="25"/>
      <c r="BA805" s="73" t="s">
        <v>357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359</v>
      </c>
      <c r="E806" s="6" t="s">
        <v>136</v>
      </c>
      <c r="F806" s="10">
        <v>97</v>
      </c>
      <c r="G806" s="23" t="s">
        <v>295</v>
      </c>
      <c r="H806" s="25"/>
      <c r="BA806" s="73" t="s">
        <v>357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359</v>
      </c>
      <c r="E807" s="6" t="s">
        <v>341</v>
      </c>
      <c r="F807" s="10">
        <v>1.26</v>
      </c>
      <c r="G807" s="23" t="s">
        <v>295</v>
      </c>
      <c r="H807" s="25"/>
      <c r="BA807" s="73" t="s">
        <v>357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359</v>
      </c>
      <c r="E808" s="6" t="s">
        <v>118</v>
      </c>
      <c r="F808" s="10">
        <v>9.8000000000000007</v>
      </c>
      <c r="G808" s="23" t="s">
        <v>295</v>
      </c>
      <c r="H808" s="25"/>
      <c r="BA808" s="73" t="s">
        <v>357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359</v>
      </c>
      <c r="E809" s="6" t="s">
        <v>130</v>
      </c>
      <c r="F809" s="10">
        <v>2.6179999999999999</v>
      </c>
      <c r="G809" s="23" t="s">
        <v>295</v>
      </c>
      <c r="H809" s="25"/>
      <c r="BA809" s="73" t="s">
        <v>357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359</v>
      </c>
      <c r="E810" s="6" t="s">
        <v>343</v>
      </c>
      <c r="F810" s="10">
        <v>1.1299999999999999</v>
      </c>
      <c r="G810" s="23" t="s">
        <v>295</v>
      </c>
      <c r="H810" s="25"/>
      <c r="BA810" s="73" t="s">
        <v>357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359</v>
      </c>
      <c r="E811" s="6" t="s">
        <v>127</v>
      </c>
      <c r="F811" s="10">
        <v>4.57</v>
      </c>
      <c r="G811" s="23" t="s">
        <v>295</v>
      </c>
      <c r="H811" s="25"/>
      <c r="BA811" s="73" t="s">
        <v>357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359</v>
      </c>
      <c r="E812" s="6" t="s">
        <v>131</v>
      </c>
      <c r="F812" s="10">
        <v>12</v>
      </c>
      <c r="G812" s="23" t="s">
        <v>295</v>
      </c>
      <c r="H812" s="25"/>
      <c r="BA812" s="73" t="s">
        <v>357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359</v>
      </c>
      <c r="E813" s="6" t="s">
        <v>344</v>
      </c>
      <c r="F813" s="10">
        <v>197</v>
      </c>
      <c r="G813" s="23" t="s">
        <v>295</v>
      </c>
      <c r="H813" s="25"/>
      <c r="BA813" s="73" t="s">
        <v>357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359</v>
      </c>
      <c r="E814" s="6" t="s">
        <v>119</v>
      </c>
      <c r="F814" s="10">
        <v>88</v>
      </c>
      <c r="G814" s="23" t="s">
        <v>295</v>
      </c>
      <c r="H814" s="25"/>
      <c r="BA814" s="73" t="s">
        <v>357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359</v>
      </c>
      <c r="E815" s="6" t="s">
        <v>120</v>
      </c>
      <c r="F815" s="10">
        <v>27</v>
      </c>
      <c r="G815" s="23" t="s">
        <v>295</v>
      </c>
      <c r="H815" s="25"/>
      <c r="BA815" s="73" t="s">
        <v>357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359</v>
      </c>
      <c r="E816" s="6" t="s">
        <v>117</v>
      </c>
      <c r="F816" s="10">
        <v>6.11</v>
      </c>
      <c r="G816" s="23" t="s">
        <v>295</v>
      </c>
      <c r="H816" s="25"/>
      <c r="BA816" s="73" t="s">
        <v>357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359</v>
      </c>
      <c r="E817" s="6" t="s">
        <v>346</v>
      </c>
      <c r="F817" s="10">
        <v>66</v>
      </c>
      <c r="G817" s="23" t="s">
        <v>295</v>
      </c>
      <c r="H817" s="25"/>
      <c r="BA817" s="73" t="s">
        <v>357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359</v>
      </c>
      <c r="E818" s="6" t="s">
        <v>132</v>
      </c>
      <c r="F818" s="10">
        <v>7.2</v>
      </c>
      <c r="G818" s="23" t="s">
        <v>295</v>
      </c>
      <c r="H818" s="25"/>
      <c r="BA818" s="73" t="s">
        <v>357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359</v>
      </c>
      <c r="E819" s="6" t="s">
        <v>111</v>
      </c>
      <c r="F819" s="10">
        <v>277</v>
      </c>
      <c r="G819" s="23" t="s">
        <v>295</v>
      </c>
      <c r="H819" s="25"/>
      <c r="BA819" s="73" t="s">
        <v>357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359</v>
      </c>
      <c r="E820" s="6" t="s">
        <v>347</v>
      </c>
      <c r="F820" s="10">
        <v>9.86</v>
      </c>
      <c r="G820" s="23" t="s">
        <v>295</v>
      </c>
      <c r="H820" s="25"/>
      <c r="BA820" s="73" t="s">
        <v>357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359</v>
      </c>
      <c r="E821" s="6" t="s">
        <v>349</v>
      </c>
      <c r="F821" s="10">
        <v>4.5599999999999996</v>
      </c>
      <c r="G821" s="23" t="s">
        <v>295</v>
      </c>
      <c r="H821" s="25"/>
      <c r="BA821" s="73" t="s">
        <v>357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359</v>
      </c>
      <c r="E822" s="6" t="s">
        <v>128</v>
      </c>
      <c r="F822" s="10">
        <v>4.5</v>
      </c>
      <c r="G822" s="23" t="s">
        <v>295</v>
      </c>
      <c r="H822" s="25"/>
      <c r="BA822" s="73" t="s">
        <v>357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359</v>
      </c>
      <c r="E823" s="6" t="s">
        <v>121</v>
      </c>
      <c r="F823" s="10">
        <v>79</v>
      </c>
      <c r="G823" s="23" t="s">
        <v>295</v>
      </c>
      <c r="H823" s="25"/>
      <c r="BA823" s="73" t="s">
        <v>357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359</v>
      </c>
      <c r="E824" s="6" t="s">
        <v>115</v>
      </c>
      <c r="F824" s="10">
        <v>101</v>
      </c>
      <c r="G824" s="23" t="s">
        <v>295</v>
      </c>
      <c r="H824" s="25"/>
      <c r="BA824" s="73" t="s">
        <v>357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359</v>
      </c>
      <c r="E825" s="6" t="s">
        <v>137</v>
      </c>
      <c r="F825" s="10">
        <v>483</v>
      </c>
      <c r="G825" s="23" t="s">
        <v>295</v>
      </c>
      <c r="H825" s="25"/>
      <c r="BA825" s="73" t="s">
        <v>357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359</v>
      </c>
      <c r="E826" s="6" t="s">
        <v>350</v>
      </c>
      <c r="F826" s="10">
        <v>434</v>
      </c>
      <c r="G826" s="23" t="s">
        <v>295</v>
      </c>
      <c r="H826" s="25"/>
      <c r="BA826" s="73" t="s">
        <v>357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359</v>
      </c>
      <c r="E827" s="6" t="s">
        <v>125</v>
      </c>
      <c r="F827" s="10">
        <v>428</v>
      </c>
      <c r="G827" s="23" t="s">
        <v>295</v>
      </c>
      <c r="H827" s="25"/>
      <c r="BA827" s="73" t="s">
        <v>357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359</v>
      </c>
      <c r="E828" s="6" t="s">
        <v>126</v>
      </c>
      <c r="F828" s="10">
        <v>150</v>
      </c>
      <c r="G828" s="23" t="s">
        <v>295</v>
      </c>
      <c r="H828" s="25"/>
      <c r="BA828" s="73" t="s">
        <v>357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359</v>
      </c>
      <c r="E829" s="6" t="s">
        <v>351</v>
      </c>
      <c r="F829" s="10">
        <v>369</v>
      </c>
      <c r="G829" s="23" t="s">
        <v>295</v>
      </c>
      <c r="H829" s="25"/>
      <c r="BA829" s="73" t="s">
        <v>357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359</v>
      </c>
      <c r="E830" s="6" t="s">
        <v>352</v>
      </c>
      <c r="F830" s="10">
        <v>83</v>
      </c>
      <c r="G830" s="23" t="s">
        <v>295</v>
      </c>
      <c r="H830" s="25"/>
      <c r="BA830" s="73" t="s">
        <v>357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359</v>
      </c>
      <c r="E831" s="6" t="s">
        <v>122</v>
      </c>
      <c r="F831" s="10">
        <v>223</v>
      </c>
      <c r="G831" s="23" t="s">
        <v>295</v>
      </c>
      <c r="H831" s="25"/>
      <c r="BA831" s="73" t="s">
        <v>357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359</v>
      </c>
      <c r="E832" s="6" t="s">
        <v>124</v>
      </c>
      <c r="F832" s="10">
        <v>107</v>
      </c>
      <c r="G832" s="23" t="s">
        <v>295</v>
      </c>
      <c r="H832" s="25"/>
      <c r="BA832" s="73" t="s">
        <v>357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359</v>
      </c>
      <c r="E833" s="6" t="s">
        <v>353</v>
      </c>
      <c r="F833" s="10">
        <v>3.84</v>
      </c>
      <c r="G833" s="23" t="s">
        <v>295</v>
      </c>
      <c r="H833" s="25"/>
      <c r="BA833" s="73" t="s">
        <v>357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359</v>
      </c>
      <c r="E834" s="6" t="s">
        <v>355</v>
      </c>
      <c r="F834" s="10">
        <v>16.2</v>
      </c>
      <c r="G834" s="23" t="s">
        <v>295</v>
      </c>
      <c r="H834" s="25"/>
      <c r="BA834" s="73" t="s">
        <v>357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359</v>
      </c>
      <c r="E835" s="6" t="s">
        <v>133</v>
      </c>
      <c r="F835" s="10">
        <v>121</v>
      </c>
      <c r="G835" s="23" t="s">
        <v>295</v>
      </c>
      <c r="H835" s="25"/>
      <c r="BA835" s="73" t="s">
        <v>357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359</v>
      </c>
      <c r="E836" s="6" t="s">
        <v>135</v>
      </c>
      <c r="F836" s="10">
        <v>6.3</v>
      </c>
      <c r="G836" s="23" t="s">
        <v>295</v>
      </c>
      <c r="H836" s="25"/>
      <c r="BA836" s="73" t="s">
        <v>357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359</v>
      </c>
      <c r="E837" s="6" t="s">
        <v>136</v>
      </c>
      <c r="F837" s="10">
        <v>96</v>
      </c>
      <c r="G837" s="23" t="s">
        <v>295</v>
      </c>
      <c r="H837" s="25"/>
      <c r="BA837" s="73" t="s">
        <v>357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359</v>
      </c>
      <c r="E838" s="6" t="s">
        <v>341</v>
      </c>
      <c r="F838" s="10">
        <v>1.1499999999999999</v>
      </c>
      <c r="G838" s="23" t="s">
        <v>295</v>
      </c>
      <c r="H838" s="25"/>
      <c r="BA838" s="73" t="s">
        <v>357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359</v>
      </c>
      <c r="E839" s="6" t="s">
        <v>118</v>
      </c>
      <c r="F839" s="10">
        <v>9.5</v>
      </c>
      <c r="G839" s="23" t="s">
        <v>295</v>
      </c>
      <c r="H839" s="25"/>
      <c r="BA839" s="73" t="s">
        <v>357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359</v>
      </c>
      <c r="E840" s="6" t="s">
        <v>130</v>
      </c>
      <c r="F840" s="10">
        <v>2.5139999999999998</v>
      </c>
      <c r="G840" s="23" t="s">
        <v>295</v>
      </c>
      <c r="H840" s="25"/>
      <c r="BA840" s="73" t="s">
        <v>357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359</v>
      </c>
      <c r="E841" s="6" t="s">
        <v>343</v>
      </c>
      <c r="F841" s="10">
        <v>1.0960000000000001</v>
      </c>
      <c r="G841" s="23" t="s">
        <v>295</v>
      </c>
      <c r="H841" s="25"/>
      <c r="BA841" s="73" t="s">
        <v>357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359</v>
      </c>
      <c r="E842" s="6" t="s">
        <v>127</v>
      </c>
      <c r="F842" s="10">
        <v>4.4279999999999999</v>
      </c>
      <c r="G842" s="23" t="s">
        <v>295</v>
      </c>
      <c r="H842" s="25"/>
      <c r="BA842" s="73" t="s">
        <v>357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359</v>
      </c>
      <c r="E843" s="6" t="s">
        <v>131</v>
      </c>
      <c r="F843" s="10">
        <v>12</v>
      </c>
      <c r="G843" s="23" t="s">
        <v>295</v>
      </c>
      <c r="H843" s="25"/>
      <c r="BA843" s="73" t="s">
        <v>357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359</v>
      </c>
      <c r="E844" s="6" t="s">
        <v>344</v>
      </c>
      <c r="F844" s="10">
        <v>194</v>
      </c>
      <c r="G844" s="23" t="s">
        <v>295</v>
      </c>
      <c r="H844" s="25"/>
      <c r="BA844" s="73" t="s">
        <v>357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359</v>
      </c>
      <c r="E845" s="6" t="s">
        <v>119</v>
      </c>
      <c r="F845" s="10">
        <v>84</v>
      </c>
      <c r="G845" s="23" t="s">
        <v>295</v>
      </c>
      <c r="H845" s="25"/>
      <c r="BA845" s="73" t="s">
        <v>357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359</v>
      </c>
      <c r="E846" s="6" t="s">
        <v>120</v>
      </c>
      <c r="F846" s="10">
        <v>26</v>
      </c>
      <c r="G846" s="23" t="s">
        <v>295</v>
      </c>
      <c r="H846" s="25"/>
      <c r="BA846" s="73" t="s">
        <v>357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359</v>
      </c>
      <c r="E847" s="6" t="s">
        <v>117</v>
      </c>
      <c r="F847" s="10">
        <v>6.09</v>
      </c>
      <c r="G847" s="23" t="s">
        <v>295</v>
      </c>
      <c r="H847" s="25"/>
      <c r="BA847" s="73" t="s">
        <v>357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359</v>
      </c>
      <c r="E848" s="6" t="s">
        <v>346</v>
      </c>
      <c r="F848" s="10">
        <v>68</v>
      </c>
      <c r="G848" s="23" t="s">
        <v>295</v>
      </c>
      <c r="H848" s="25"/>
      <c r="BA848" s="73" t="s">
        <v>357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359</v>
      </c>
      <c r="E849" s="6" t="s">
        <v>132</v>
      </c>
      <c r="F849" s="10">
        <v>7.33</v>
      </c>
      <c r="G849" s="23" t="s">
        <v>295</v>
      </c>
      <c r="H849" s="25"/>
      <c r="BA849" s="73" t="s">
        <v>357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359</v>
      </c>
      <c r="E850" s="6" t="s">
        <v>111</v>
      </c>
      <c r="F850" s="10">
        <v>276</v>
      </c>
      <c r="G850" s="23" t="s">
        <v>295</v>
      </c>
      <c r="H850" s="25"/>
      <c r="BA850" s="73" t="s">
        <v>357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359</v>
      </c>
      <c r="E851" s="6" t="s">
        <v>347</v>
      </c>
      <c r="F851" s="10">
        <v>9.7799999999999994</v>
      </c>
      <c r="G851" s="23" t="s">
        <v>295</v>
      </c>
      <c r="H851" s="25"/>
      <c r="BA851" s="73" t="s">
        <v>357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359</v>
      </c>
      <c r="E852" s="6" t="s">
        <v>349</v>
      </c>
      <c r="F852" s="10">
        <v>4.5</v>
      </c>
      <c r="G852" s="23" t="s">
        <v>295</v>
      </c>
      <c r="H852" s="25"/>
      <c r="BA852" s="73" t="s">
        <v>357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359</v>
      </c>
      <c r="E853" s="6" t="s">
        <v>128</v>
      </c>
      <c r="F853" s="10">
        <v>4.5</v>
      </c>
      <c r="G853" s="23" t="s">
        <v>295</v>
      </c>
      <c r="H853" s="25"/>
      <c r="BA853" s="73" t="s">
        <v>357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359</v>
      </c>
      <c r="E854" s="6" t="s">
        <v>121</v>
      </c>
      <c r="F854" s="10">
        <v>80</v>
      </c>
      <c r="G854" s="23" t="s">
        <v>295</v>
      </c>
      <c r="H854" s="25"/>
      <c r="BA854" s="73" t="s">
        <v>357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359</v>
      </c>
      <c r="E855" s="6" t="s">
        <v>115</v>
      </c>
      <c r="F855" s="10">
        <v>98</v>
      </c>
      <c r="G855" s="23" t="s">
        <v>295</v>
      </c>
      <c r="H855" s="25"/>
      <c r="BA855" s="73" t="s">
        <v>357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359</v>
      </c>
      <c r="E856" s="6" t="s">
        <v>137</v>
      </c>
      <c r="F856" s="10">
        <v>481</v>
      </c>
      <c r="G856" s="23" t="s">
        <v>295</v>
      </c>
      <c r="H856" s="25"/>
      <c r="BA856" s="73" t="s">
        <v>357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359</v>
      </c>
      <c r="E857" s="6" t="s">
        <v>350</v>
      </c>
      <c r="F857" s="10">
        <v>430</v>
      </c>
      <c r="G857" s="23" t="s">
        <v>295</v>
      </c>
      <c r="H857" s="25"/>
      <c r="BA857" s="73" t="s">
        <v>357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359</v>
      </c>
      <c r="E858" s="6" t="s">
        <v>125</v>
      </c>
      <c r="F858" s="10">
        <v>410</v>
      </c>
      <c r="G858" s="23" t="s">
        <v>295</v>
      </c>
      <c r="H858" s="25"/>
      <c r="BA858" s="73" t="s">
        <v>357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359</v>
      </c>
      <c r="E859" s="6" t="s">
        <v>126</v>
      </c>
      <c r="F859" s="10">
        <v>151</v>
      </c>
      <c r="G859" s="23" t="s">
        <v>295</v>
      </c>
      <c r="H859" s="25"/>
      <c r="BA859" s="73" t="s">
        <v>357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359</v>
      </c>
      <c r="E860" s="6" t="s">
        <v>351</v>
      </c>
      <c r="F860" s="10">
        <v>383</v>
      </c>
      <c r="G860" s="23" t="s">
        <v>295</v>
      </c>
      <c r="H860" s="25"/>
      <c r="BA860" s="73" t="s">
        <v>357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359</v>
      </c>
      <c r="E861" s="6" t="s">
        <v>352</v>
      </c>
      <c r="F861" s="10">
        <v>85</v>
      </c>
      <c r="G861" s="23" t="s">
        <v>295</v>
      </c>
      <c r="H861" s="25"/>
      <c r="BA861" s="73" t="s">
        <v>357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359</v>
      </c>
      <c r="E862" s="6" t="s">
        <v>122</v>
      </c>
      <c r="F862" s="10">
        <v>220</v>
      </c>
      <c r="G862" s="23" t="s">
        <v>295</v>
      </c>
      <c r="H862" s="25"/>
      <c r="BA862" s="73" t="s">
        <v>357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359</v>
      </c>
      <c r="E863" s="6" t="s">
        <v>124</v>
      </c>
      <c r="F863" s="10">
        <v>107</v>
      </c>
      <c r="G863" s="23" t="s">
        <v>295</v>
      </c>
      <c r="H863" s="25"/>
      <c r="BA863" s="73" t="s">
        <v>357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359</v>
      </c>
      <c r="E864" s="6" t="s">
        <v>353</v>
      </c>
      <c r="F864" s="10">
        <v>3.64</v>
      </c>
      <c r="G864" s="23" t="s">
        <v>295</v>
      </c>
      <c r="H864" s="25"/>
      <c r="BA864" s="73" t="s">
        <v>357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359</v>
      </c>
      <c r="E865" s="6" t="s">
        <v>355</v>
      </c>
      <c r="F865" s="10">
        <v>17.2</v>
      </c>
      <c r="G865" s="23" t="s">
        <v>295</v>
      </c>
      <c r="H865" s="25"/>
      <c r="BA865" s="73" t="s">
        <v>357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359</v>
      </c>
      <c r="E866" s="6" t="s">
        <v>133</v>
      </c>
      <c r="F866" s="10">
        <v>122</v>
      </c>
      <c r="G866" s="23" t="s">
        <v>295</v>
      </c>
      <c r="H866" s="25"/>
      <c r="BA866" s="73" t="s">
        <v>357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359</v>
      </c>
      <c r="E867" s="6" t="s">
        <v>135</v>
      </c>
      <c r="F867" s="10">
        <v>6.2</v>
      </c>
      <c r="G867" s="23" t="s">
        <v>295</v>
      </c>
      <c r="H867" s="25"/>
      <c r="BA867" s="73" t="s">
        <v>357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359</v>
      </c>
      <c r="E868" s="6" t="s">
        <v>136</v>
      </c>
      <c r="F868" s="10">
        <v>94</v>
      </c>
      <c r="G868" s="23" t="s">
        <v>295</v>
      </c>
      <c r="H868" s="25"/>
      <c r="BA868" s="73" t="s">
        <v>357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359</v>
      </c>
      <c r="E869" s="6" t="s">
        <v>341</v>
      </c>
      <c r="F869" s="10">
        <v>1.26</v>
      </c>
      <c r="G869" s="23" t="s">
        <v>295</v>
      </c>
      <c r="H869" s="25"/>
      <c r="BA869" s="73" t="s">
        <v>357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359</v>
      </c>
      <c r="E870" s="6" t="s">
        <v>118</v>
      </c>
      <c r="F870" s="10">
        <v>9.6</v>
      </c>
      <c r="G870" s="23" t="s">
        <v>295</v>
      </c>
      <c r="H870" s="25"/>
      <c r="BA870" s="73" t="s">
        <v>357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359</v>
      </c>
      <c r="E871" s="6" t="s">
        <v>130</v>
      </c>
      <c r="F871" s="10">
        <v>2.5219999999999998</v>
      </c>
      <c r="G871" s="23" t="s">
        <v>295</v>
      </c>
      <c r="H871" s="25"/>
      <c r="BA871" s="73" t="s">
        <v>357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359</v>
      </c>
      <c r="E872" s="6" t="s">
        <v>343</v>
      </c>
      <c r="F872" s="10">
        <v>1.0549999999999999</v>
      </c>
      <c r="G872" s="23" t="s">
        <v>295</v>
      </c>
      <c r="H872" s="25"/>
      <c r="BA872" s="73" t="s">
        <v>357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359</v>
      </c>
      <c r="E873" s="6" t="s">
        <v>127</v>
      </c>
      <c r="F873" s="10">
        <v>4.4130000000000003</v>
      </c>
      <c r="G873" s="23" t="s">
        <v>295</v>
      </c>
      <c r="H873" s="25"/>
      <c r="BA873" s="73" t="s">
        <v>357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359</v>
      </c>
      <c r="E874" s="6" t="s">
        <v>131</v>
      </c>
      <c r="F874" s="10">
        <v>12.2</v>
      </c>
      <c r="G874" s="23" t="s">
        <v>295</v>
      </c>
      <c r="H874" s="25"/>
      <c r="BA874" s="73" t="s">
        <v>357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359</v>
      </c>
      <c r="E875" s="6" t="s">
        <v>344</v>
      </c>
      <c r="F875" s="10">
        <v>207</v>
      </c>
      <c r="G875" s="23" t="s">
        <v>295</v>
      </c>
      <c r="H875" s="25"/>
      <c r="BA875" s="73" t="s">
        <v>357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359</v>
      </c>
      <c r="E876" s="6" t="s">
        <v>119</v>
      </c>
      <c r="F876" s="10">
        <v>81</v>
      </c>
      <c r="G876" s="23" t="s">
        <v>295</v>
      </c>
      <c r="H876" s="25"/>
      <c r="BA876" s="73" t="s">
        <v>357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359</v>
      </c>
      <c r="E877" s="6" t="s">
        <v>120</v>
      </c>
      <c r="F877" s="10">
        <v>27</v>
      </c>
      <c r="G877" s="23" t="s">
        <v>295</v>
      </c>
      <c r="H877" s="25"/>
      <c r="BA877" s="73" t="s">
        <v>357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359</v>
      </c>
      <c r="E878" s="6" t="s">
        <v>117</v>
      </c>
      <c r="F878" s="10">
        <v>6.41</v>
      </c>
      <c r="G878" s="23" t="s">
        <v>295</v>
      </c>
      <c r="H878" s="25"/>
      <c r="BA878" s="73" t="s">
        <v>357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359</v>
      </c>
      <c r="E879" s="6" t="s">
        <v>346</v>
      </c>
      <c r="F879" s="10">
        <v>66</v>
      </c>
      <c r="G879" s="23" t="s">
        <v>295</v>
      </c>
      <c r="H879" s="25"/>
      <c r="BA879" s="73" t="s">
        <v>357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359</v>
      </c>
      <c r="E880" s="6" t="s">
        <v>132</v>
      </c>
      <c r="F880" s="10">
        <v>7.2</v>
      </c>
      <c r="G880" s="23" t="s">
        <v>295</v>
      </c>
      <c r="H880" s="25"/>
      <c r="BA880" s="73" t="s">
        <v>357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359</v>
      </c>
      <c r="E881" s="6" t="s">
        <v>111</v>
      </c>
      <c r="F881" s="10">
        <v>287</v>
      </c>
      <c r="G881" s="23" t="s">
        <v>295</v>
      </c>
      <c r="H881" s="25"/>
      <c r="BA881" s="73" t="s">
        <v>357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359</v>
      </c>
      <c r="E882" s="6" t="s">
        <v>347</v>
      </c>
      <c r="F882" s="10">
        <v>9.98</v>
      </c>
      <c r="G882" s="23" t="s">
        <v>295</v>
      </c>
      <c r="H882" s="25"/>
      <c r="BA882" s="73" t="s">
        <v>357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359</v>
      </c>
      <c r="E883" s="6" t="s">
        <v>349</v>
      </c>
      <c r="F883" s="10">
        <v>4.74</v>
      </c>
      <c r="G883" s="23" t="s">
        <v>295</v>
      </c>
      <c r="H883" s="25"/>
      <c r="BA883" s="73" t="s">
        <v>357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359</v>
      </c>
      <c r="E884" s="6" t="s">
        <v>128</v>
      </c>
      <c r="F884" s="10">
        <v>4.5</v>
      </c>
      <c r="G884" s="23" t="s">
        <v>295</v>
      </c>
      <c r="H884" s="25"/>
      <c r="BA884" s="73" t="s">
        <v>357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359</v>
      </c>
      <c r="E885" s="6" t="s">
        <v>121</v>
      </c>
      <c r="F885" s="10">
        <v>82</v>
      </c>
      <c r="G885" s="23" t="s">
        <v>295</v>
      </c>
      <c r="H885" s="25"/>
      <c r="BA885" s="73" t="s">
        <v>357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359</v>
      </c>
      <c r="E886" s="6" t="s">
        <v>115</v>
      </c>
      <c r="F886" s="10">
        <v>96</v>
      </c>
      <c r="G886" s="23" t="s">
        <v>295</v>
      </c>
      <c r="H886" s="25"/>
      <c r="BA886" s="73" t="s">
        <v>357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359</v>
      </c>
      <c r="E887" s="6" t="s">
        <v>137</v>
      </c>
      <c r="F887" s="10">
        <v>484</v>
      </c>
      <c r="G887" s="23" t="s">
        <v>295</v>
      </c>
      <c r="H887" s="25"/>
      <c r="BA887" s="73" t="s">
        <v>357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359</v>
      </c>
      <c r="E888" s="6" t="s">
        <v>350</v>
      </c>
      <c r="F888" s="10">
        <v>432</v>
      </c>
      <c r="G888" s="23" t="s">
        <v>295</v>
      </c>
      <c r="H888" s="25"/>
      <c r="BA888" s="73" t="s">
        <v>357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359</v>
      </c>
      <c r="E889" s="6" t="s">
        <v>125</v>
      </c>
      <c r="F889" s="10">
        <v>433</v>
      </c>
      <c r="G889" s="23" t="s">
        <v>295</v>
      </c>
      <c r="H889" s="25"/>
      <c r="BA889" s="73" t="s">
        <v>357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359</v>
      </c>
      <c r="E890" s="6" t="s">
        <v>126</v>
      </c>
      <c r="F890" s="10">
        <v>152</v>
      </c>
      <c r="G890" s="23" t="s">
        <v>295</v>
      </c>
      <c r="H890" s="25"/>
      <c r="BA890" s="73" t="s">
        <v>357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359</v>
      </c>
      <c r="E891" s="6" t="s">
        <v>351</v>
      </c>
      <c r="F891" s="10">
        <v>383</v>
      </c>
      <c r="G891" s="23" t="s">
        <v>295</v>
      </c>
      <c r="H891" s="25"/>
      <c r="BA891" s="73" t="s">
        <v>357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359</v>
      </c>
      <c r="E892" s="6" t="s">
        <v>352</v>
      </c>
      <c r="F892" s="10">
        <v>83</v>
      </c>
      <c r="G892" s="23" t="s">
        <v>295</v>
      </c>
      <c r="H892" s="25"/>
      <c r="BA892" s="73" t="s">
        <v>357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359</v>
      </c>
      <c r="E893" s="6" t="s">
        <v>122</v>
      </c>
      <c r="F893" s="10">
        <v>221</v>
      </c>
      <c r="G893" s="23" t="s">
        <v>295</v>
      </c>
      <c r="H893" s="25"/>
      <c r="BA893" s="73" t="s">
        <v>357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359</v>
      </c>
      <c r="E894" s="6" t="s">
        <v>124</v>
      </c>
      <c r="F894" s="10">
        <v>101</v>
      </c>
      <c r="G894" s="23" t="s">
        <v>295</v>
      </c>
      <c r="H894" s="25"/>
      <c r="BA894" s="73" t="s">
        <v>357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359</v>
      </c>
      <c r="E895" s="6" t="s">
        <v>353</v>
      </c>
      <c r="F895" s="10">
        <v>3.67</v>
      </c>
      <c r="G895" s="23" t="s">
        <v>295</v>
      </c>
      <c r="H895" s="25"/>
      <c r="BA895" s="73" t="s">
        <v>357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359</v>
      </c>
      <c r="E896" s="6" t="s">
        <v>355</v>
      </c>
      <c r="F896" s="10">
        <v>15.9</v>
      </c>
      <c r="G896" s="23" t="s">
        <v>295</v>
      </c>
      <c r="H896" s="25"/>
      <c r="BA896" s="73" t="s">
        <v>357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359</v>
      </c>
      <c r="E897" s="6" t="s">
        <v>341</v>
      </c>
      <c r="F897" s="10">
        <v>1.27</v>
      </c>
      <c r="G897" s="23" t="s">
        <v>295</v>
      </c>
      <c r="H897" s="25"/>
      <c r="BA897" s="73" t="s">
        <v>357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359</v>
      </c>
      <c r="E898" s="6" t="s">
        <v>118</v>
      </c>
      <c r="F898" s="10">
        <v>9.6999999999999993</v>
      </c>
      <c r="G898" s="23" t="s">
        <v>295</v>
      </c>
      <c r="H898" s="25"/>
      <c r="BA898" s="73" t="s">
        <v>357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359</v>
      </c>
      <c r="E899" s="6" t="s">
        <v>130</v>
      </c>
      <c r="F899" s="10">
        <v>2.5459999999999998</v>
      </c>
      <c r="G899" s="23" t="s">
        <v>295</v>
      </c>
      <c r="H899" s="25"/>
      <c r="BA899" s="73" t="s">
        <v>357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359</v>
      </c>
      <c r="E900" s="6" t="s">
        <v>343</v>
      </c>
      <c r="F900" s="10">
        <v>1.1100000000000001</v>
      </c>
      <c r="G900" s="23" t="s">
        <v>295</v>
      </c>
      <c r="H900" s="25"/>
      <c r="BA900" s="73" t="s">
        <v>357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359</v>
      </c>
      <c r="E901" s="6" t="s">
        <v>127</v>
      </c>
      <c r="F901" s="10">
        <v>4.5490000000000004</v>
      </c>
      <c r="G901" s="23" t="s">
        <v>295</v>
      </c>
      <c r="H901" s="25"/>
      <c r="BA901" s="73" t="s">
        <v>357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359</v>
      </c>
      <c r="E902" s="6" t="s">
        <v>131</v>
      </c>
      <c r="F902" s="10">
        <v>11.6</v>
      </c>
      <c r="G902" s="23" t="s">
        <v>295</v>
      </c>
      <c r="H902" s="25"/>
      <c r="BA902" s="73" t="s">
        <v>357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359</v>
      </c>
      <c r="E903" s="6" t="s">
        <v>344</v>
      </c>
      <c r="F903" s="10">
        <v>202</v>
      </c>
      <c r="G903" s="23" t="s">
        <v>295</v>
      </c>
      <c r="H903" s="25"/>
      <c r="BA903" s="73" t="s">
        <v>357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359</v>
      </c>
      <c r="E904" s="6" t="s">
        <v>119</v>
      </c>
      <c r="F904" s="10">
        <v>86</v>
      </c>
      <c r="G904" s="23" t="s">
        <v>295</v>
      </c>
      <c r="H904" s="25"/>
      <c r="BA904" s="73" t="s">
        <v>357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359</v>
      </c>
      <c r="E905" s="6" t="s">
        <v>120</v>
      </c>
      <c r="F905" s="10">
        <v>26</v>
      </c>
      <c r="G905" s="23" t="s">
        <v>295</v>
      </c>
      <c r="H905" s="25"/>
      <c r="BA905" s="73" t="s">
        <v>357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359</v>
      </c>
      <c r="E906" s="6" t="s">
        <v>117</v>
      </c>
      <c r="F906" s="10">
        <v>6.16</v>
      </c>
      <c r="G906" s="23" t="s">
        <v>295</v>
      </c>
      <c r="H906" s="25"/>
      <c r="BA906" s="73" t="s">
        <v>357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359</v>
      </c>
      <c r="E907" s="6" t="s">
        <v>346</v>
      </c>
      <c r="F907" s="10">
        <v>66</v>
      </c>
      <c r="G907" s="23" t="s">
        <v>295</v>
      </c>
      <c r="H907" s="25"/>
      <c r="BA907" s="73" t="s">
        <v>357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359</v>
      </c>
      <c r="E908" s="6" t="s">
        <v>132</v>
      </c>
      <c r="F908" s="10">
        <v>7.36</v>
      </c>
      <c r="G908" s="23" t="s">
        <v>295</v>
      </c>
      <c r="H908" s="25"/>
      <c r="BA908" s="73" t="s">
        <v>357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359</v>
      </c>
      <c r="E909" s="6" t="s">
        <v>111</v>
      </c>
      <c r="F909" s="10">
        <v>277</v>
      </c>
      <c r="G909" s="23" t="s">
        <v>295</v>
      </c>
      <c r="H909" s="25"/>
      <c r="BA909" s="73" t="s">
        <v>357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359</v>
      </c>
      <c r="E910" s="6" t="s">
        <v>347</v>
      </c>
      <c r="F910" s="10">
        <v>9.77</v>
      </c>
      <c r="G910" s="23" t="s">
        <v>295</v>
      </c>
      <c r="H910" s="25"/>
      <c r="BA910" s="73" t="s">
        <v>357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359</v>
      </c>
      <c r="E911" s="6" t="s">
        <v>349</v>
      </c>
      <c r="F911" s="10">
        <v>4.58</v>
      </c>
      <c r="G911" s="23" t="s">
        <v>295</v>
      </c>
      <c r="H911" s="25"/>
      <c r="BA911" s="73" t="s">
        <v>357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359</v>
      </c>
      <c r="E912" s="6" t="s">
        <v>128</v>
      </c>
      <c r="F912" s="10">
        <v>4.5</v>
      </c>
      <c r="G912" s="23" t="s">
        <v>295</v>
      </c>
      <c r="H912" s="25"/>
      <c r="BA912" s="73" t="s">
        <v>357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359</v>
      </c>
      <c r="E913" s="6" t="s">
        <v>121</v>
      </c>
      <c r="F913" s="10">
        <v>84</v>
      </c>
      <c r="G913" s="23" t="s">
        <v>295</v>
      </c>
      <c r="H913" s="25"/>
      <c r="BA913" s="73" t="s">
        <v>357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359</v>
      </c>
      <c r="E914" s="6" t="s">
        <v>115</v>
      </c>
      <c r="F914" s="10">
        <v>97</v>
      </c>
      <c r="G914" s="23" t="s">
        <v>295</v>
      </c>
      <c r="H914" s="25"/>
      <c r="BA914" s="73" t="s">
        <v>357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359</v>
      </c>
      <c r="E915" s="6" t="s">
        <v>137</v>
      </c>
      <c r="F915" s="10">
        <v>484</v>
      </c>
      <c r="G915" s="23" t="s">
        <v>295</v>
      </c>
      <c r="H915" s="25"/>
      <c r="BA915" s="73" t="s">
        <v>357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359</v>
      </c>
      <c r="E916" s="6" t="s">
        <v>350</v>
      </c>
      <c r="F916" s="10">
        <v>438</v>
      </c>
      <c r="G916" s="23" t="s">
        <v>295</v>
      </c>
      <c r="H916" s="25"/>
      <c r="BA916" s="73" t="s">
        <v>357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359</v>
      </c>
      <c r="E917" s="6" t="s">
        <v>125</v>
      </c>
      <c r="F917" s="10">
        <v>416</v>
      </c>
      <c r="G917" s="23" t="s">
        <v>295</v>
      </c>
      <c r="H917" s="25"/>
      <c r="BA917" s="73" t="s">
        <v>357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359</v>
      </c>
      <c r="E918" s="6" t="s">
        <v>126</v>
      </c>
      <c r="F918" s="10">
        <v>155</v>
      </c>
      <c r="G918" s="23" t="s">
        <v>295</v>
      </c>
      <c r="H918" s="25"/>
      <c r="BA918" s="73" t="s">
        <v>357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359</v>
      </c>
      <c r="E919" s="6" t="s">
        <v>351</v>
      </c>
      <c r="F919" s="10">
        <v>385</v>
      </c>
      <c r="G919" s="23" t="s">
        <v>295</v>
      </c>
      <c r="H919" s="25"/>
      <c r="BA919" s="73" t="s">
        <v>357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359</v>
      </c>
      <c r="E920" s="6" t="s">
        <v>352</v>
      </c>
      <c r="F920" s="10">
        <v>81</v>
      </c>
      <c r="G920" s="23" t="s">
        <v>295</v>
      </c>
      <c r="H920" s="25"/>
      <c r="BA920" s="73" t="s">
        <v>357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359</v>
      </c>
      <c r="E921" s="6" t="s">
        <v>122</v>
      </c>
      <c r="F921" s="10">
        <v>222</v>
      </c>
      <c r="G921" s="23" t="s">
        <v>295</v>
      </c>
      <c r="H921" s="25"/>
      <c r="BA921" s="73" t="s">
        <v>357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359</v>
      </c>
      <c r="E922" s="6" t="s">
        <v>124</v>
      </c>
      <c r="F922" s="10">
        <v>106</v>
      </c>
      <c r="G922" s="23" t="s">
        <v>295</v>
      </c>
      <c r="H922" s="25"/>
      <c r="BA922" s="73" t="s">
        <v>357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359</v>
      </c>
      <c r="E923" s="6" t="s">
        <v>353</v>
      </c>
      <c r="F923" s="10">
        <v>3.58</v>
      </c>
      <c r="G923" s="23" t="s">
        <v>295</v>
      </c>
      <c r="H923" s="25"/>
      <c r="BA923" s="73" t="s">
        <v>357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359</v>
      </c>
      <c r="E924" s="6" t="s">
        <v>355</v>
      </c>
      <c r="F924" s="10">
        <v>19.7</v>
      </c>
      <c r="G924" s="23" t="s">
        <v>295</v>
      </c>
      <c r="H924" s="25"/>
      <c r="BA924" s="73" t="s">
        <v>357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359</v>
      </c>
      <c r="E925" s="6" t="s">
        <v>133</v>
      </c>
      <c r="F925" s="10">
        <v>125</v>
      </c>
      <c r="G925" s="23" t="s">
        <v>295</v>
      </c>
      <c r="H925" s="25"/>
      <c r="BA925" s="73" t="s">
        <v>357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359</v>
      </c>
      <c r="E926" s="6" t="s">
        <v>135</v>
      </c>
      <c r="F926" s="10">
        <v>6.4</v>
      </c>
      <c r="G926" s="23" t="s">
        <v>295</v>
      </c>
      <c r="H926" s="25"/>
      <c r="BA926" s="73" t="s">
        <v>357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359</v>
      </c>
      <c r="E927" s="6" t="s">
        <v>136</v>
      </c>
      <c r="F927" s="10">
        <v>94</v>
      </c>
      <c r="G927" s="23" t="s">
        <v>295</v>
      </c>
      <c r="H927" s="25"/>
      <c r="BA927" s="73" t="s">
        <v>357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359</v>
      </c>
      <c r="E928" s="6" t="s">
        <v>341</v>
      </c>
      <c r="F928" s="10">
        <v>1.22</v>
      </c>
      <c r="G928" s="23" t="s">
        <v>295</v>
      </c>
      <c r="H928" s="25"/>
      <c r="BA928" s="73" t="s">
        <v>357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359</v>
      </c>
      <c r="E929" s="6" t="s">
        <v>118</v>
      </c>
      <c r="F929" s="10">
        <v>9.8000000000000007</v>
      </c>
      <c r="G929" s="23" t="s">
        <v>295</v>
      </c>
      <c r="H929" s="25"/>
      <c r="BA929" s="73" t="s">
        <v>357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359</v>
      </c>
      <c r="E930" s="6" t="s">
        <v>130</v>
      </c>
      <c r="F930" s="10">
        <v>2.5979999999999999</v>
      </c>
      <c r="G930" s="23" t="s">
        <v>295</v>
      </c>
      <c r="H930" s="25"/>
      <c r="BA930" s="73" t="s">
        <v>357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359</v>
      </c>
      <c r="E931" s="6" t="s">
        <v>343</v>
      </c>
      <c r="F931" s="10">
        <v>1.083</v>
      </c>
      <c r="G931" s="23" t="s">
        <v>295</v>
      </c>
      <c r="H931" s="25"/>
      <c r="BA931" s="73" t="s">
        <v>357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359</v>
      </c>
      <c r="E932" s="6" t="s">
        <v>127</v>
      </c>
      <c r="F932" s="10">
        <v>4.4489999999999998</v>
      </c>
      <c r="G932" s="23" t="s">
        <v>295</v>
      </c>
      <c r="H932" s="25"/>
      <c r="BA932" s="73" t="s">
        <v>357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359</v>
      </c>
      <c r="E933" s="6" t="s">
        <v>131</v>
      </c>
      <c r="F933" s="10">
        <v>11.9</v>
      </c>
      <c r="G933" s="23" t="s">
        <v>295</v>
      </c>
      <c r="H933" s="25"/>
      <c r="BA933" s="73" t="s">
        <v>357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359</v>
      </c>
      <c r="E934" s="6" t="s">
        <v>344</v>
      </c>
      <c r="F934" s="10">
        <v>201</v>
      </c>
      <c r="G934" s="23" t="s">
        <v>295</v>
      </c>
      <c r="H934" s="25"/>
      <c r="BA934" s="73" t="s">
        <v>357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359</v>
      </c>
      <c r="E935" s="6" t="s">
        <v>119</v>
      </c>
      <c r="F935" s="10">
        <v>85</v>
      </c>
      <c r="G935" s="23" t="s">
        <v>295</v>
      </c>
      <c r="H935" s="25"/>
      <c r="BA935" s="73" t="s">
        <v>357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359</v>
      </c>
      <c r="E936" s="6" t="s">
        <v>120</v>
      </c>
      <c r="F936" s="10">
        <v>26</v>
      </c>
      <c r="G936" s="23" t="s">
        <v>295</v>
      </c>
      <c r="H936" s="25"/>
      <c r="BA936" s="73" t="s">
        <v>357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359</v>
      </c>
      <c r="E937" s="6" t="s">
        <v>117</v>
      </c>
      <c r="F937" s="10">
        <v>6.11</v>
      </c>
      <c r="G937" s="23" t="s">
        <v>295</v>
      </c>
      <c r="H937" s="25"/>
      <c r="BA937" s="73" t="s">
        <v>357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359</v>
      </c>
      <c r="E938" s="6" t="s">
        <v>346</v>
      </c>
      <c r="F938" s="10">
        <v>67</v>
      </c>
      <c r="G938" s="23" t="s">
        <v>295</v>
      </c>
      <c r="H938" s="25"/>
      <c r="BA938" s="73" t="s">
        <v>357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359</v>
      </c>
      <c r="E939" s="6" t="s">
        <v>132</v>
      </c>
      <c r="F939" s="10">
        <v>7.5</v>
      </c>
      <c r="G939" s="23" t="s">
        <v>295</v>
      </c>
      <c r="H939" s="25"/>
      <c r="BA939" s="73" t="s">
        <v>357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359</v>
      </c>
      <c r="E940" s="6" t="s">
        <v>111</v>
      </c>
      <c r="F940" s="10">
        <v>282</v>
      </c>
      <c r="G940" s="23" t="s">
        <v>295</v>
      </c>
      <c r="H940" s="25"/>
      <c r="BA940" s="73" t="s">
        <v>357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359</v>
      </c>
      <c r="E941" s="6" t="s">
        <v>347</v>
      </c>
      <c r="F941" s="10">
        <v>9.66</v>
      </c>
      <c r="G941" s="23" t="s">
        <v>295</v>
      </c>
      <c r="H941" s="25"/>
      <c r="BA941" s="73" t="s">
        <v>357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359</v>
      </c>
      <c r="E942" s="6" t="s">
        <v>349</v>
      </c>
      <c r="F942" s="10">
        <v>4.72</v>
      </c>
      <c r="G942" s="23" t="s">
        <v>295</v>
      </c>
      <c r="H942" s="25"/>
      <c r="BA942" s="73" t="s">
        <v>357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359</v>
      </c>
      <c r="E943" s="6" t="s">
        <v>128</v>
      </c>
      <c r="F943" s="10">
        <v>4.4000000000000004</v>
      </c>
      <c r="G943" s="23" t="s">
        <v>295</v>
      </c>
      <c r="H943" s="25"/>
      <c r="BA943" s="73" t="s">
        <v>357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359</v>
      </c>
      <c r="E944" s="6" t="s">
        <v>121</v>
      </c>
      <c r="F944" s="10">
        <v>81</v>
      </c>
      <c r="G944" s="23" t="s">
        <v>295</v>
      </c>
      <c r="H944" s="25"/>
      <c r="BA944" s="73" t="s">
        <v>357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359</v>
      </c>
      <c r="E945" s="6" t="s">
        <v>115</v>
      </c>
      <c r="F945" s="10">
        <v>100</v>
      </c>
      <c r="G945" s="23" t="s">
        <v>295</v>
      </c>
      <c r="H945" s="25"/>
      <c r="BA945" s="73" t="s">
        <v>357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359</v>
      </c>
      <c r="E946" s="6" t="s">
        <v>137</v>
      </c>
      <c r="F946" s="10">
        <v>482</v>
      </c>
      <c r="G946" s="23" t="s">
        <v>295</v>
      </c>
      <c r="H946" s="25"/>
      <c r="BA946" s="73" t="s">
        <v>357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359</v>
      </c>
      <c r="E947" s="6" t="s">
        <v>350</v>
      </c>
      <c r="F947" s="10">
        <v>437</v>
      </c>
      <c r="G947" s="23" t="s">
        <v>295</v>
      </c>
      <c r="H947" s="25"/>
      <c r="BA947" s="73" t="s">
        <v>357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359</v>
      </c>
      <c r="E948" s="6" t="s">
        <v>125</v>
      </c>
      <c r="F948" s="10">
        <v>417</v>
      </c>
      <c r="G948" s="23" t="s">
        <v>295</v>
      </c>
      <c r="H948" s="25"/>
      <c r="BA948" s="73" t="s">
        <v>357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359</v>
      </c>
      <c r="E949" s="6" t="s">
        <v>126</v>
      </c>
      <c r="F949" s="10">
        <v>150</v>
      </c>
      <c r="G949" s="23" t="s">
        <v>295</v>
      </c>
      <c r="H949" s="25"/>
      <c r="BA949" s="73" t="s">
        <v>357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359</v>
      </c>
      <c r="E950" s="6" t="s">
        <v>351</v>
      </c>
      <c r="F950" s="10">
        <v>379</v>
      </c>
      <c r="G950" s="23" t="s">
        <v>295</v>
      </c>
      <c r="H950" s="25"/>
      <c r="BA950" s="73" t="s">
        <v>357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359</v>
      </c>
      <c r="E951" s="6" t="s">
        <v>352</v>
      </c>
      <c r="F951" s="10">
        <v>86</v>
      </c>
      <c r="G951" s="23" t="s">
        <v>295</v>
      </c>
      <c r="H951" s="25"/>
      <c r="BA951" s="73" t="s">
        <v>357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359</v>
      </c>
      <c r="E952" s="6" t="s">
        <v>122</v>
      </c>
      <c r="F952" s="10">
        <v>222</v>
      </c>
      <c r="G952" s="23" t="s">
        <v>295</v>
      </c>
      <c r="H952" s="25"/>
      <c r="BA952" s="73" t="s">
        <v>357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359</v>
      </c>
      <c r="E953" s="6" t="s">
        <v>124</v>
      </c>
      <c r="F953" s="10">
        <v>106</v>
      </c>
      <c r="G953" s="23" t="s">
        <v>295</v>
      </c>
      <c r="H953" s="25"/>
      <c r="BA953" s="73" t="s">
        <v>357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359</v>
      </c>
      <c r="E954" s="6" t="s">
        <v>353</v>
      </c>
      <c r="F954" s="10">
        <v>3.56</v>
      </c>
      <c r="G954" s="23" t="s">
        <v>295</v>
      </c>
      <c r="H954" s="25"/>
      <c r="BA954" s="73" t="s">
        <v>357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359</v>
      </c>
      <c r="E955" s="6" t="s">
        <v>355</v>
      </c>
      <c r="F955" s="10">
        <v>7.7</v>
      </c>
      <c r="G955" s="23" t="s">
        <v>295</v>
      </c>
      <c r="H955" s="25"/>
      <c r="BA955" s="73" t="s">
        <v>357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359</v>
      </c>
      <c r="E956" s="6" t="s">
        <v>133</v>
      </c>
      <c r="F956" s="10">
        <v>127</v>
      </c>
      <c r="G956" s="23" t="s">
        <v>295</v>
      </c>
      <c r="H956" s="25"/>
      <c r="BA956" s="73" t="s">
        <v>357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359</v>
      </c>
      <c r="E957" s="6" t="s">
        <v>135</v>
      </c>
      <c r="F957" s="10">
        <v>6.4</v>
      </c>
      <c r="G957" s="23" t="s">
        <v>295</v>
      </c>
      <c r="H957" s="25"/>
      <c r="BA957" s="73" t="s">
        <v>357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359</v>
      </c>
      <c r="E958" s="6" t="s">
        <v>136</v>
      </c>
      <c r="F958" s="10">
        <v>95</v>
      </c>
      <c r="G958" s="23" t="s">
        <v>295</v>
      </c>
      <c r="H958" s="25"/>
      <c r="BA958" s="73" t="s">
        <v>357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359</v>
      </c>
      <c r="E959" s="6" t="s">
        <v>341</v>
      </c>
      <c r="F959" s="10">
        <v>1.1499999999999999</v>
      </c>
      <c r="G959" s="23" t="s">
        <v>295</v>
      </c>
      <c r="H959" s="25"/>
      <c r="BA959" s="73" t="s">
        <v>357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359</v>
      </c>
      <c r="E960" s="6" t="s">
        <v>118</v>
      </c>
      <c r="F960" s="10">
        <v>9.6</v>
      </c>
      <c r="G960" s="23" t="s">
        <v>295</v>
      </c>
      <c r="H960" s="25"/>
      <c r="BA960" s="73" t="s">
        <v>357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359</v>
      </c>
      <c r="E961" s="6" t="s">
        <v>130</v>
      </c>
      <c r="F961" s="10">
        <v>2.6080000000000001</v>
      </c>
      <c r="G961" s="23" t="s">
        <v>295</v>
      </c>
      <c r="H961" s="25"/>
      <c r="BA961" s="73" t="s">
        <v>357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359</v>
      </c>
      <c r="E962" s="6" t="s">
        <v>343</v>
      </c>
      <c r="F962" s="10">
        <v>1.0529999999999999</v>
      </c>
      <c r="G962" s="23" t="s">
        <v>295</v>
      </c>
      <c r="H962" s="25"/>
      <c r="BA962" s="73" t="s">
        <v>357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359</v>
      </c>
      <c r="E963" s="6" t="s">
        <v>127</v>
      </c>
      <c r="F963" s="10">
        <v>4.4109999999999996</v>
      </c>
      <c r="G963" s="23" t="s">
        <v>295</v>
      </c>
      <c r="H963" s="25"/>
      <c r="BA963" s="73" t="s">
        <v>357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359</v>
      </c>
      <c r="E964" s="6" t="s">
        <v>131</v>
      </c>
      <c r="F964" s="10">
        <v>12.2</v>
      </c>
      <c r="G964" s="23" t="s">
        <v>295</v>
      </c>
      <c r="H964" s="25"/>
      <c r="BA964" s="73" t="s">
        <v>357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359</v>
      </c>
      <c r="E965" s="6" t="s">
        <v>344</v>
      </c>
      <c r="F965" s="10">
        <v>198</v>
      </c>
      <c r="G965" s="23" t="s">
        <v>295</v>
      </c>
      <c r="H965" s="25"/>
      <c r="BA965" s="73" t="s">
        <v>357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359</v>
      </c>
      <c r="E966" s="6" t="s">
        <v>119</v>
      </c>
      <c r="F966" s="10">
        <v>84</v>
      </c>
      <c r="G966" s="23" t="s">
        <v>295</v>
      </c>
      <c r="H966" s="25"/>
      <c r="BA966" s="73" t="s">
        <v>357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359</v>
      </c>
      <c r="E967" s="6" t="s">
        <v>120</v>
      </c>
      <c r="F967" s="10">
        <v>27</v>
      </c>
      <c r="G967" s="23" t="s">
        <v>295</v>
      </c>
      <c r="H967" s="25"/>
      <c r="BA967" s="73" t="s">
        <v>357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359</v>
      </c>
      <c r="E968" s="6" t="s">
        <v>117</v>
      </c>
      <c r="F968" s="10">
        <v>6.21</v>
      </c>
      <c r="G968" s="23" t="s">
        <v>295</v>
      </c>
      <c r="H968" s="25"/>
      <c r="BA968" s="73" t="s">
        <v>357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359</v>
      </c>
      <c r="E969" s="6" t="s">
        <v>346</v>
      </c>
      <c r="F969" s="10">
        <v>68</v>
      </c>
      <c r="G969" s="23" t="s">
        <v>295</v>
      </c>
      <c r="H969" s="25"/>
      <c r="BA969" s="73" t="s">
        <v>357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359</v>
      </c>
      <c r="E970" s="6" t="s">
        <v>132</v>
      </c>
      <c r="F970" s="10">
        <v>7.28</v>
      </c>
      <c r="G970" s="23" t="s">
        <v>295</v>
      </c>
      <c r="H970" s="25"/>
      <c r="BA970" s="73" t="s">
        <v>357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359</v>
      </c>
      <c r="E971" s="6" t="s">
        <v>111</v>
      </c>
      <c r="F971" s="10">
        <v>285</v>
      </c>
      <c r="G971" s="23" t="s">
        <v>295</v>
      </c>
      <c r="H971" s="25"/>
      <c r="BA971" s="73" t="s">
        <v>357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359</v>
      </c>
      <c r="E972" s="6" t="s">
        <v>347</v>
      </c>
      <c r="F972" s="10">
        <v>10.1</v>
      </c>
      <c r="G972" s="23" t="s">
        <v>295</v>
      </c>
      <c r="H972" s="25"/>
      <c r="BA972" s="73" t="s">
        <v>357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359</v>
      </c>
      <c r="E973" s="6" t="s">
        <v>349</v>
      </c>
      <c r="F973" s="10">
        <v>4.72</v>
      </c>
      <c r="G973" s="23" t="s">
        <v>295</v>
      </c>
      <c r="H973" s="25"/>
      <c r="BA973" s="73" t="s">
        <v>357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359</v>
      </c>
      <c r="E974" s="6" t="s">
        <v>128</v>
      </c>
      <c r="F974" s="10">
        <v>4.4000000000000004</v>
      </c>
      <c r="G974" s="23" t="s">
        <v>295</v>
      </c>
      <c r="H974" s="25"/>
      <c r="BA974" s="73" t="s">
        <v>357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359</v>
      </c>
      <c r="E975" s="6" t="s">
        <v>121</v>
      </c>
      <c r="F975" s="10">
        <v>78</v>
      </c>
      <c r="G975" s="23" t="s">
        <v>295</v>
      </c>
      <c r="H975" s="25"/>
      <c r="BA975" s="73" t="s">
        <v>357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359</v>
      </c>
      <c r="E976" s="6" t="s">
        <v>115</v>
      </c>
      <c r="F976" s="10">
        <v>93</v>
      </c>
      <c r="G976" s="23" t="s">
        <v>295</v>
      </c>
      <c r="H976" s="25"/>
      <c r="BA976" s="73" t="s">
        <v>357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359</v>
      </c>
      <c r="E977" s="6" t="s">
        <v>137</v>
      </c>
      <c r="F977" s="10">
        <v>483</v>
      </c>
      <c r="G977" s="23" t="s">
        <v>295</v>
      </c>
      <c r="H977" s="25"/>
      <c r="BA977" s="73" t="s">
        <v>357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359</v>
      </c>
      <c r="E978" s="6" t="s">
        <v>350</v>
      </c>
      <c r="F978" s="10">
        <v>429</v>
      </c>
      <c r="G978" s="23" t="s">
        <v>295</v>
      </c>
      <c r="H978" s="25"/>
      <c r="BA978" s="73" t="s">
        <v>357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359</v>
      </c>
      <c r="E979" s="6" t="s">
        <v>125</v>
      </c>
      <c r="F979" s="10">
        <v>432</v>
      </c>
      <c r="G979" s="23" t="s">
        <v>295</v>
      </c>
      <c r="H979" s="25"/>
      <c r="BA979" s="73" t="s">
        <v>357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359</v>
      </c>
      <c r="E980" s="6" t="s">
        <v>126</v>
      </c>
      <c r="F980" s="10">
        <v>152</v>
      </c>
      <c r="G980" s="23" t="s">
        <v>295</v>
      </c>
      <c r="H980" s="25"/>
      <c r="BA980" s="73" t="s">
        <v>357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359</v>
      </c>
      <c r="E981" s="6" t="s">
        <v>351</v>
      </c>
      <c r="F981" s="10">
        <v>389</v>
      </c>
      <c r="G981" s="23" t="s">
        <v>295</v>
      </c>
      <c r="H981" s="25"/>
      <c r="BA981" s="73" t="s">
        <v>357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359</v>
      </c>
      <c r="E982" s="6" t="s">
        <v>352</v>
      </c>
      <c r="F982" s="10">
        <v>83</v>
      </c>
      <c r="G982" s="23" t="s">
        <v>295</v>
      </c>
      <c r="H982" s="25"/>
      <c r="BA982" s="73" t="s">
        <v>357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359</v>
      </c>
      <c r="E983" s="6" t="s">
        <v>122</v>
      </c>
      <c r="F983" s="10">
        <v>217</v>
      </c>
      <c r="G983" s="23" t="s">
        <v>295</v>
      </c>
      <c r="H983" s="25"/>
      <c r="BA983" s="73" t="s">
        <v>357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359</v>
      </c>
      <c r="E984" s="6" t="s">
        <v>124</v>
      </c>
      <c r="F984" s="10">
        <v>102</v>
      </c>
      <c r="G984" s="23" t="s">
        <v>295</v>
      </c>
      <c r="H984" s="25"/>
      <c r="BA984" s="73" t="s">
        <v>357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359</v>
      </c>
      <c r="E985" s="6" t="s">
        <v>353</v>
      </c>
      <c r="F985" s="10">
        <v>3.62</v>
      </c>
      <c r="G985" s="23" t="s">
        <v>295</v>
      </c>
      <c r="H985" s="25"/>
      <c r="BA985" s="73" t="s">
        <v>357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359</v>
      </c>
      <c r="E986" s="6" t="s">
        <v>355</v>
      </c>
      <c r="F986" s="10">
        <v>16.600000000000001</v>
      </c>
      <c r="G986" s="23" t="s">
        <v>295</v>
      </c>
      <c r="H986" s="25"/>
      <c r="BA986" s="73" t="s">
        <v>357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359</v>
      </c>
      <c r="E987" s="6" t="s">
        <v>133</v>
      </c>
      <c r="F987" s="10">
        <v>127</v>
      </c>
      <c r="G987" s="23" t="s">
        <v>295</v>
      </c>
      <c r="H987" s="25"/>
      <c r="BA987" s="73" t="s">
        <v>357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359</v>
      </c>
      <c r="E988" s="6" t="s">
        <v>135</v>
      </c>
      <c r="F988" s="10">
        <v>6.4</v>
      </c>
      <c r="G988" s="23" t="s">
        <v>295</v>
      </c>
      <c r="H988" s="25"/>
      <c r="BA988" s="73" t="s">
        <v>357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359</v>
      </c>
      <c r="E989" s="6" t="s">
        <v>136</v>
      </c>
      <c r="F989" s="10">
        <v>95</v>
      </c>
      <c r="G989" s="23" t="s">
        <v>295</v>
      </c>
      <c r="H989" s="25"/>
      <c r="BA989" s="73" t="s">
        <v>357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359</v>
      </c>
      <c r="E990" s="6" t="s">
        <v>341</v>
      </c>
      <c r="F990" s="10">
        <v>1.22</v>
      </c>
      <c r="G990" s="23" t="s">
        <v>295</v>
      </c>
      <c r="H990" s="25"/>
      <c r="BA990" s="73" t="s">
        <v>357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359</v>
      </c>
      <c r="E991" s="6" t="s">
        <v>118</v>
      </c>
      <c r="F991" s="10">
        <v>9.6999999999999993</v>
      </c>
      <c r="G991" s="23" t="s">
        <v>295</v>
      </c>
      <c r="H991" s="25"/>
      <c r="BA991" s="73" t="s">
        <v>357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359</v>
      </c>
      <c r="E992" s="6" t="s">
        <v>130</v>
      </c>
      <c r="F992" s="10">
        <v>2.57</v>
      </c>
      <c r="G992" s="23" t="s">
        <v>295</v>
      </c>
      <c r="H992" s="25"/>
      <c r="BA992" s="73" t="s">
        <v>357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359</v>
      </c>
      <c r="E993" s="6" t="s">
        <v>343</v>
      </c>
      <c r="F993" s="10">
        <v>1.1000000000000001</v>
      </c>
      <c r="G993" s="23" t="s">
        <v>295</v>
      </c>
      <c r="H993" s="25"/>
      <c r="BA993" s="73" t="s">
        <v>357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359</v>
      </c>
      <c r="E994" s="6" t="s">
        <v>127</v>
      </c>
      <c r="F994" s="10">
        <v>4.49</v>
      </c>
      <c r="G994" s="23" t="s">
        <v>295</v>
      </c>
      <c r="H994" s="25"/>
      <c r="BA994" s="73" t="s">
        <v>357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359</v>
      </c>
      <c r="E995" s="6" t="s">
        <v>131</v>
      </c>
      <c r="F995" s="10">
        <v>11.9</v>
      </c>
      <c r="G995" s="23" t="s">
        <v>295</v>
      </c>
      <c r="H995" s="25"/>
      <c r="BA995" s="73" t="s">
        <v>357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359</v>
      </c>
      <c r="E996" s="6" t="s">
        <v>344</v>
      </c>
      <c r="F996" s="10">
        <v>203</v>
      </c>
      <c r="G996" s="23" t="s">
        <v>295</v>
      </c>
      <c r="H996" s="25"/>
      <c r="BA996" s="73" t="s">
        <v>357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359</v>
      </c>
      <c r="E997" s="6" t="s">
        <v>119</v>
      </c>
      <c r="F997" s="10">
        <v>86</v>
      </c>
      <c r="G997" s="23" t="s">
        <v>295</v>
      </c>
      <c r="H997" s="25"/>
      <c r="BA997" s="73" t="s">
        <v>357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359</v>
      </c>
      <c r="E998" s="6" t="s">
        <v>120</v>
      </c>
      <c r="F998" s="10">
        <v>27</v>
      </c>
      <c r="G998" s="23" t="s">
        <v>295</v>
      </c>
      <c r="H998" s="25"/>
      <c r="BA998" s="73" t="s">
        <v>357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359</v>
      </c>
      <c r="E999" s="6" t="s">
        <v>117</v>
      </c>
      <c r="F999" s="10">
        <v>6.1</v>
      </c>
      <c r="G999" s="23" t="s">
        <v>295</v>
      </c>
      <c r="H999" s="25"/>
      <c r="BA999" s="73" t="s">
        <v>357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359</v>
      </c>
      <c r="E1000" s="6" t="s">
        <v>346</v>
      </c>
      <c r="F1000" s="10">
        <v>66</v>
      </c>
      <c r="G1000" s="23" t="s">
        <v>295</v>
      </c>
      <c r="H1000" s="25"/>
      <c r="BA1000" s="73" t="s">
        <v>357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359</v>
      </c>
      <c r="E1001" s="6" t="s">
        <v>132</v>
      </c>
      <c r="F1001" s="10">
        <v>7.29</v>
      </c>
      <c r="G1001" s="23" t="s">
        <v>295</v>
      </c>
      <c r="H1001" s="25"/>
      <c r="BA1001" s="73" t="s">
        <v>357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359</v>
      </c>
      <c r="E1002" s="6" t="s">
        <v>111</v>
      </c>
      <c r="F1002" s="10">
        <v>279</v>
      </c>
      <c r="G1002" s="23" t="s">
        <v>295</v>
      </c>
      <c r="H1002" s="25"/>
      <c r="BA1002" s="73" t="s">
        <v>357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359</v>
      </c>
      <c r="E1003" s="6" t="s">
        <v>347</v>
      </c>
      <c r="F1003" s="10">
        <v>9.98</v>
      </c>
      <c r="G1003" s="23" t="s">
        <v>295</v>
      </c>
      <c r="H1003" s="25"/>
      <c r="BA1003" s="73" t="s">
        <v>357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359</v>
      </c>
      <c r="E1004" s="1" t="s">
        <v>349</v>
      </c>
      <c r="F1004" s="26">
        <v>4.68</v>
      </c>
      <c r="G1004" s="25" t="s">
        <v>295</v>
      </c>
      <c r="H1004" s="25"/>
      <c r="BA1004" s="73" t="s">
        <v>357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359</v>
      </c>
      <c r="E1005" s="1" t="s">
        <v>128</v>
      </c>
      <c r="F1005" s="26">
        <v>4.4000000000000004</v>
      </c>
      <c r="G1005" s="25" t="s">
        <v>295</v>
      </c>
      <c r="H1005" s="25"/>
      <c r="BA1005" s="73" t="s">
        <v>357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359</v>
      </c>
      <c r="E1006" s="1" t="s">
        <v>121</v>
      </c>
      <c r="F1006" s="26">
        <v>76</v>
      </c>
      <c r="G1006" s="25" t="s">
        <v>295</v>
      </c>
      <c r="H1006" s="25"/>
      <c r="BA1006" s="73" t="s">
        <v>357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359</v>
      </c>
      <c r="E1007" s="1" t="s">
        <v>115</v>
      </c>
      <c r="F1007" s="26">
        <v>99</v>
      </c>
      <c r="G1007" s="25" t="s">
        <v>295</v>
      </c>
      <c r="H1007" s="25"/>
      <c r="BA1007" s="73" t="s">
        <v>357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359</v>
      </c>
      <c r="E1008" s="1" t="s">
        <v>137</v>
      </c>
      <c r="F1008" s="26">
        <v>486</v>
      </c>
      <c r="G1008" s="25" t="s">
        <v>295</v>
      </c>
      <c r="H1008" s="25"/>
      <c r="BA1008" s="73" t="s">
        <v>357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359</v>
      </c>
      <c r="E1009" s="1" t="s">
        <v>350</v>
      </c>
      <c r="F1009" s="26">
        <v>434</v>
      </c>
      <c r="G1009" s="25" t="s">
        <v>295</v>
      </c>
      <c r="H1009" s="25"/>
      <c r="BA1009" s="73" t="s">
        <v>357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359</v>
      </c>
      <c r="E1010" s="1" t="s">
        <v>125</v>
      </c>
      <c r="F1010" s="26">
        <v>416</v>
      </c>
      <c r="G1010" s="25" t="s">
        <v>295</v>
      </c>
      <c r="H1010" s="25"/>
      <c r="BA1010" s="73" t="s">
        <v>357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359</v>
      </c>
      <c r="E1011" s="1" t="s">
        <v>126</v>
      </c>
      <c r="F1011" s="26">
        <v>150</v>
      </c>
      <c r="G1011" s="25" t="s">
        <v>295</v>
      </c>
      <c r="H1011" s="25"/>
      <c r="BA1011" s="73" t="s">
        <v>357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359</v>
      </c>
      <c r="E1012" s="1" t="s">
        <v>351</v>
      </c>
      <c r="F1012" s="26">
        <v>390</v>
      </c>
      <c r="G1012" s="25" t="s">
        <v>295</v>
      </c>
      <c r="H1012" s="25"/>
      <c r="BA1012" s="73" t="s">
        <v>357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359</v>
      </c>
      <c r="E1013" s="1" t="s">
        <v>352</v>
      </c>
      <c r="F1013" s="26">
        <v>85</v>
      </c>
      <c r="G1013" s="25" t="s">
        <v>295</v>
      </c>
      <c r="H1013" s="25"/>
      <c r="BA1013" s="73" t="s">
        <v>357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359</v>
      </c>
      <c r="E1014" s="1" t="s">
        <v>122</v>
      </c>
      <c r="F1014" s="26">
        <v>222</v>
      </c>
      <c r="G1014" s="25" t="s">
        <v>295</v>
      </c>
      <c r="H1014" s="25"/>
      <c r="BA1014" s="73" t="s">
        <v>357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359</v>
      </c>
      <c r="E1015" s="1" t="s">
        <v>124</v>
      </c>
      <c r="F1015" s="26">
        <v>108</v>
      </c>
      <c r="G1015" s="25" t="s">
        <v>295</v>
      </c>
      <c r="H1015" s="25"/>
      <c r="BA1015" s="73" t="s">
        <v>357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359</v>
      </c>
      <c r="E1016" s="1" t="s">
        <v>353</v>
      </c>
      <c r="F1016" s="26">
        <v>3.65</v>
      </c>
      <c r="G1016" s="25" t="s">
        <v>295</v>
      </c>
      <c r="H1016" s="25"/>
      <c r="BA1016" s="73" t="s">
        <v>357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359</v>
      </c>
      <c r="E1017" s="1" t="s">
        <v>355</v>
      </c>
      <c r="F1017" s="26">
        <v>20.9</v>
      </c>
      <c r="G1017" s="25" t="s">
        <v>295</v>
      </c>
      <c r="H1017" s="25"/>
      <c r="BA1017" s="73" t="s">
        <v>357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359</v>
      </c>
      <c r="E1018" s="1" t="s">
        <v>133</v>
      </c>
      <c r="F1018" s="26">
        <v>126</v>
      </c>
      <c r="G1018" s="25" t="s">
        <v>295</v>
      </c>
      <c r="H1018" s="25"/>
      <c r="BA1018" s="73" t="s">
        <v>357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359</v>
      </c>
      <c r="E1019" s="1" t="s">
        <v>135</v>
      </c>
      <c r="F1019" s="26">
        <v>6.3</v>
      </c>
      <c r="G1019" s="25" t="s">
        <v>295</v>
      </c>
      <c r="H1019" s="25"/>
      <c r="BA1019" s="73" t="s">
        <v>357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359</v>
      </c>
      <c r="E1020" s="1" t="s">
        <v>136</v>
      </c>
      <c r="F1020" s="26">
        <v>94</v>
      </c>
      <c r="G1020" s="25" t="s">
        <v>295</v>
      </c>
      <c r="H1020" s="25"/>
      <c r="BA1020" s="73" t="s">
        <v>357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359</v>
      </c>
      <c r="E1021" s="1" t="s">
        <v>341</v>
      </c>
      <c r="F1021" s="26">
        <v>1.22</v>
      </c>
      <c r="G1021" s="25" t="s">
        <v>295</v>
      </c>
      <c r="H1021" s="25"/>
      <c r="BA1021" s="73" t="s">
        <v>357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359</v>
      </c>
      <c r="E1022" s="1" t="s">
        <v>118</v>
      </c>
      <c r="F1022" s="26">
        <v>9.8000000000000007</v>
      </c>
      <c r="G1022" s="25" t="s">
        <v>295</v>
      </c>
      <c r="H1022" s="25"/>
      <c r="BA1022" s="73" t="s">
        <v>357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359</v>
      </c>
      <c r="E1023" s="1" t="s">
        <v>130</v>
      </c>
      <c r="F1023" s="26">
        <v>2.5030000000000001</v>
      </c>
      <c r="G1023" s="25" t="s">
        <v>295</v>
      </c>
      <c r="H1023" s="25"/>
      <c r="BA1023" s="73" t="s">
        <v>357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359</v>
      </c>
      <c r="E1024" s="1" t="s">
        <v>343</v>
      </c>
      <c r="F1024" s="26">
        <v>1.095</v>
      </c>
      <c r="G1024" s="25" t="s">
        <v>295</v>
      </c>
      <c r="H1024" s="25"/>
      <c r="BA1024" s="73" t="s">
        <v>357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359</v>
      </c>
      <c r="E1025" s="1" t="s">
        <v>127</v>
      </c>
      <c r="F1025" s="26">
        <v>4.5880000000000001</v>
      </c>
      <c r="G1025" s="25" t="s">
        <v>295</v>
      </c>
      <c r="H1025" s="25"/>
      <c r="BA1025" s="73" t="s">
        <v>357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359</v>
      </c>
      <c r="E1026" s="1" t="s">
        <v>131</v>
      </c>
      <c r="F1026" s="26">
        <v>11.9</v>
      </c>
      <c r="G1026" s="25" t="s">
        <v>295</v>
      </c>
      <c r="H1026" s="25"/>
      <c r="BA1026" s="73" t="s">
        <v>357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359</v>
      </c>
      <c r="E1027" s="1" t="s">
        <v>344</v>
      </c>
      <c r="F1027" s="26">
        <v>203</v>
      </c>
      <c r="G1027" s="25" t="s">
        <v>295</v>
      </c>
      <c r="H1027" s="25"/>
      <c r="BA1027" s="73" t="s">
        <v>357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359</v>
      </c>
      <c r="E1028" s="1" t="s">
        <v>119</v>
      </c>
      <c r="F1028" s="26">
        <v>88</v>
      </c>
      <c r="G1028" s="25" t="s">
        <v>295</v>
      </c>
      <c r="H1028" s="25"/>
      <c r="BA1028" s="73" t="s">
        <v>357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359</v>
      </c>
      <c r="E1029" s="1" t="s">
        <v>120</v>
      </c>
      <c r="F1029" s="26">
        <v>26</v>
      </c>
      <c r="G1029" s="25" t="s">
        <v>295</v>
      </c>
      <c r="H1029" s="25"/>
      <c r="BA1029" s="73" t="s">
        <v>357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359</v>
      </c>
      <c r="E1030" s="1" t="s">
        <v>117</v>
      </c>
      <c r="F1030" s="26">
        <v>6.2</v>
      </c>
      <c r="G1030" s="25" t="s">
        <v>295</v>
      </c>
      <c r="H1030" s="25"/>
      <c r="BA1030" s="73" t="s">
        <v>357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359</v>
      </c>
      <c r="E1031" s="1" t="s">
        <v>346</v>
      </c>
      <c r="F1031" s="26">
        <v>66</v>
      </c>
      <c r="G1031" s="25" t="s">
        <v>295</v>
      </c>
      <c r="H1031" s="25"/>
      <c r="BA1031" s="73" t="s">
        <v>357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359</v>
      </c>
      <c r="E1032" s="1" t="s">
        <v>132</v>
      </c>
      <c r="F1032" s="26">
        <v>7.39</v>
      </c>
      <c r="G1032" s="25" t="s">
        <v>295</v>
      </c>
      <c r="H1032" s="25"/>
      <c r="BA1032" s="73" t="s">
        <v>357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359</v>
      </c>
      <c r="E1033" s="1" t="s">
        <v>111</v>
      </c>
      <c r="F1033" s="26">
        <v>281</v>
      </c>
      <c r="G1033" s="25" t="s">
        <v>295</v>
      </c>
      <c r="H1033" s="25"/>
      <c r="BA1033" s="73" t="s">
        <v>357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359</v>
      </c>
      <c r="E1034" s="1" t="s">
        <v>347</v>
      </c>
      <c r="F1034" s="26">
        <v>9.75</v>
      </c>
      <c r="G1034" s="25" t="s">
        <v>295</v>
      </c>
      <c r="H1034" s="25"/>
      <c r="BA1034" s="73" t="s">
        <v>357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359</v>
      </c>
      <c r="E1035" s="1" t="s">
        <v>349</v>
      </c>
      <c r="F1035" s="26">
        <v>4.43</v>
      </c>
      <c r="G1035" s="25" t="s">
        <v>295</v>
      </c>
      <c r="H1035" s="25"/>
      <c r="BA1035" s="73" t="s">
        <v>357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359</v>
      </c>
      <c r="E1036" s="1" t="s">
        <v>128</v>
      </c>
      <c r="F1036" s="26">
        <v>4.4000000000000004</v>
      </c>
      <c r="G1036" s="25" t="s">
        <v>295</v>
      </c>
      <c r="H1036" s="25"/>
      <c r="BA1036" s="73" t="s">
        <v>357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359</v>
      </c>
      <c r="E1037" s="1" t="s">
        <v>121</v>
      </c>
      <c r="F1037" s="26">
        <v>82</v>
      </c>
      <c r="G1037" s="25" t="s">
        <v>295</v>
      </c>
      <c r="H1037" s="25"/>
      <c r="BA1037" s="73" t="s">
        <v>357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359</v>
      </c>
      <c r="E1038" s="1" t="s">
        <v>115</v>
      </c>
      <c r="F1038" s="26">
        <v>97</v>
      </c>
      <c r="G1038" s="25" t="s">
        <v>295</v>
      </c>
      <c r="H1038" s="25"/>
      <c r="BA1038" s="73" t="s">
        <v>357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359</v>
      </c>
      <c r="E1039" s="1" t="s">
        <v>137</v>
      </c>
      <c r="F1039" s="26">
        <v>483</v>
      </c>
      <c r="G1039" s="25" t="s">
        <v>295</v>
      </c>
      <c r="H1039" s="25"/>
      <c r="BA1039" s="73" t="s">
        <v>357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359</v>
      </c>
      <c r="E1040" s="1" t="s">
        <v>350</v>
      </c>
      <c r="F1040" s="26">
        <v>435</v>
      </c>
      <c r="G1040" s="25" t="s">
        <v>295</v>
      </c>
      <c r="H1040" s="25"/>
      <c r="BA1040" s="73" t="s">
        <v>357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359</v>
      </c>
      <c r="E1041" s="1" t="s">
        <v>125</v>
      </c>
      <c r="F1041" s="26">
        <v>424</v>
      </c>
      <c r="G1041" s="25" t="s">
        <v>295</v>
      </c>
      <c r="H1041" s="25"/>
      <c r="BA1041" s="73" t="s">
        <v>357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359</v>
      </c>
      <c r="E1042" s="1" t="s">
        <v>126</v>
      </c>
      <c r="F1042" s="26">
        <v>154</v>
      </c>
      <c r="G1042" s="25" t="s">
        <v>295</v>
      </c>
      <c r="H1042" s="25"/>
      <c r="BA1042" s="73" t="s">
        <v>357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359</v>
      </c>
      <c r="E1043" s="1" t="s">
        <v>351</v>
      </c>
      <c r="F1043" s="26">
        <v>391</v>
      </c>
      <c r="G1043" s="25" t="s">
        <v>295</v>
      </c>
      <c r="H1043" s="25"/>
      <c r="BA1043" s="73" t="s">
        <v>357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359</v>
      </c>
      <c r="E1044" s="1" t="s">
        <v>352</v>
      </c>
      <c r="F1044" s="26">
        <v>82</v>
      </c>
      <c r="G1044" s="25" t="s">
        <v>295</v>
      </c>
      <c r="H1044" s="25"/>
      <c r="BA1044" s="73" t="s">
        <v>357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359</v>
      </c>
      <c r="E1045" s="1" t="s">
        <v>122</v>
      </c>
      <c r="F1045" s="26">
        <v>222</v>
      </c>
      <c r="G1045" s="25" t="s">
        <v>295</v>
      </c>
      <c r="H1045" s="25"/>
      <c r="BA1045" s="73" t="s">
        <v>357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359</v>
      </c>
      <c r="E1046" s="1" t="s">
        <v>124</v>
      </c>
      <c r="F1046" s="26">
        <v>107</v>
      </c>
      <c r="G1046" s="25" t="s">
        <v>295</v>
      </c>
      <c r="H1046" s="25"/>
      <c r="BA1046" s="73" t="s">
        <v>357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359</v>
      </c>
      <c r="E1047" s="1" t="s">
        <v>353</v>
      </c>
      <c r="F1047" s="26">
        <v>3.57</v>
      </c>
      <c r="G1047" s="25" t="s">
        <v>295</v>
      </c>
      <c r="H1047" s="25"/>
      <c r="BA1047" s="73" t="s">
        <v>357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359</v>
      </c>
      <c r="E1048" s="1" t="s">
        <v>355</v>
      </c>
      <c r="F1048" s="26">
        <v>16.7</v>
      </c>
      <c r="G1048" s="25" t="s">
        <v>295</v>
      </c>
      <c r="H1048" s="25"/>
      <c r="BA1048" s="73" t="s">
        <v>357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359</v>
      </c>
      <c r="E1049" s="1" t="s">
        <v>133</v>
      </c>
      <c r="F1049" s="26">
        <v>126</v>
      </c>
      <c r="G1049" s="25" t="s">
        <v>295</v>
      </c>
      <c r="H1049" s="25"/>
      <c r="BA1049" s="73" t="s">
        <v>357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359</v>
      </c>
      <c r="E1050" s="1" t="s">
        <v>135</v>
      </c>
      <c r="F1050" s="26">
        <v>6.4</v>
      </c>
      <c r="G1050" s="25" t="s">
        <v>295</v>
      </c>
      <c r="H1050" s="25"/>
      <c r="BA1050" s="73" t="s">
        <v>357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359</v>
      </c>
      <c r="E1051" s="1" t="s">
        <v>136</v>
      </c>
      <c r="F1051" s="26">
        <v>94</v>
      </c>
      <c r="G1051" s="25" t="s">
        <v>295</v>
      </c>
      <c r="H1051" s="25"/>
      <c r="BA1051" s="73" t="s">
        <v>357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359</v>
      </c>
      <c r="E1052" s="1" t="s">
        <v>341</v>
      </c>
      <c r="F1052" s="26">
        <v>1.1499999999999999</v>
      </c>
      <c r="G1052" s="25" t="s">
        <v>295</v>
      </c>
      <c r="H1052" s="25"/>
      <c r="BA1052" s="73" t="s">
        <v>357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359</v>
      </c>
      <c r="E1053" s="1" t="s">
        <v>118</v>
      </c>
      <c r="F1053" s="26">
        <v>9.7200000000000006</v>
      </c>
      <c r="G1053" s="25" t="s">
        <v>295</v>
      </c>
      <c r="H1053" s="25"/>
      <c r="BA1053" s="73" t="s">
        <v>357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359</v>
      </c>
      <c r="E1054" s="1" t="s">
        <v>130</v>
      </c>
      <c r="F1054" s="26">
        <v>2.6</v>
      </c>
      <c r="G1054" s="25" t="s">
        <v>295</v>
      </c>
      <c r="H1054" s="25"/>
      <c r="BA1054" s="73" t="s">
        <v>357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359</v>
      </c>
      <c r="E1055" s="1" t="s">
        <v>343</v>
      </c>
      <c r="F1055" s="26">
        <v>1.099</v>
      </c>
      <c r="G1055" s="25" t="s">
        <v>295</v>
      </c>
      <c r="H1055" s="25"/>
      <c r="BA1055" s="73" t="s">
        <v>357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359</v>
      </c>
      <c r="E1056" s="1" t="s">
        <v>127</v>
      </c>
      <c r="F1056" s="26">
        <v>4.46</v>
      </c>
      <c r="G1056" s="25" t="s">
        <v>295</v>
      </c>
      <c r="H1056" s="25"/>
      <c r="BA1056" s="73" t="s">
        <v>357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359</v>
      </c>
      <c r="E1057" s="1" t="s">
        <v>131</v>
      </c>
      <c r="F1057" s="26">
        <v>11.9</v>
      </c>
      <c r="G1057" s="25" t="s">
        <v>295</v>
      </c>
      <c r="H1057" s="25"/>
      <c r="BA1057" s="73" t="s">
        <v>357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359</v>
      </c>
      <c r="E1058" s="1" t="s">
        <v>344</v>
      </c>
      <c r="F1058" s="26">
        <v>195</v>
      </c>
      <c r="G1058" s="25" t="s">
        <v>295</v>
      </c>
      <c r="H1058" s="25"/>
      <c r="BA1058" s="73" t="s">
        <v>357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359</v>
      </c>
      <c r="E1059" s="1" t="s">
        <v>119</v>
      </c>
      <c r="F1059" s="26">
        <v>86</v>
      </c>
      <c r="G1059" s="25" t="s">
        <v>295</v>
      </c>
      <c r="H1059" s="25"/>
      <c r="BA1059" s="73" t="s">
        <v>357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359</v>
      </c>
      <c r="E1060" s="1" t="s">
        <v>120</v>
      </c>
      <c r="F1060" s="26">
        <v>26</v>
      </c>
      <c r="G1060" s="25" t="s">
        <v>295</v>
      </c>
      <c r="H1060" s="25"/>
      <c r="BA1060" s="73" t="s">
        <v>357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359</v>
      </c>
      <c r="E1061" s="1" t="s">
        <v>117</v>
      </c>
      <c r="F1061" s="26">
        <v>6.17</v>
      </c>
      <c r="G1061" s="25" t="s">
        <v>295</v>
      </c>
      <c r="H1061" s="25"/>
      <c r="BA1061" s="73" t="s">
        <v>357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359</v>
      </c>
      <c r="E1062" s="1" t="s">
        <v>346</v>
      </c>
      <c r="F1062" s="26">
        <v>67</v>
      </c>
      <c r="G1062" s="25" t="s">
        <v>295</v>
      </c>
      <c r="H1062" s="25"/>
      <c r="BA1062" s="73" t="s">
        <v>357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359</v>
      </c>
      <c r="E1063" s="1" t="s">
        <v>132</v>
      </c>
      <c r="F1063" s="26">
        <v>7.4</v>
      </c>
      <c r="G1063" s="25" t="s">
        <v>295</v>
      </c>
      <c r="H1063" s="25"/>
      <c r="BA1063" s="73" t="s">
        <v>357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359</v>
      </c>
      <c r="E1064" s="1" t="s">
        <v>111</v>
      </c>
      <c r="F1064" s="26">
        <v>277</v>
      </c>
      <c r="G1064" s="25" t="s">
        <v>295</v>
      </c>
      <c r="H1064" s="25"/>
      <c r="BA1064" s="73" t="s">
        <v>357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359</v>
      </c>
      <c r="E1065" s="1" t="s">
        <v>347</v>
      </c>
      <c r="F1065" s="26">
        <v>9.9</v>
      </c>
      <c r="G1065" s="25" t="s">
        <v>295</v>
      </c>
      <c r="H1065" s="25"/>
      <c r="BA1065" s="73" t="s">
        <v>357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359</v>
      </c>
      <c r="E1066" s="1" t="s">
        <v>349</v>
      </c>
      <c r="F1066" s="26">
        <v>4.5</v>
      </c>
      <c r="G1066" s="25" t="s">
        <v>295</v>
      </c>
      <c r="H1066" s="25"/>
      <c r="BA1066" s="73" t="s">
        <v>357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359</v>
      </c>
      <c r="E1067" s="1" t="s">
        <v>128</v>
      </c>
      <c r="F1067" s="26">
        <v>4.3</v>
      </c>
      <c r="G1067" s="25" t="s">
        <v>295</v>
      </c>
      <c r="H1067" s="25"/>
      <c r="BA1067" s="73" t="s">
        <v>357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359</v>
      </c>
      <c r="E1068" s="1" t="s">
        <v>121</v>
      </c>
      <c r="F1068" s="26">
        <v>78</v>
      </c>
      <c r="G1068" s="25" t="s">
        <v>295</v>
      </c>
      <c r="H1068" s="25"/>
      <c r="BA1068" s="73" t="s">
        <v>357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359</v>
      </c>
      <c r="E1069" s="1" t="s">
        <v>115</v>
      </c>
      <c r="F1069" s="26">
        <v>96</v>
      </c>
      <c r="G1069" s="25" t="s">
        <v>295</v>
      </c>
      <c r="H1069" s="25"/>
      <c r="BA1069" s="73" t="s">
        <v>357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359</v>
      </c>
      <c r="E1070" s="1" t="s">
        <v>137</v>
      </c>
      <c r="F1070" s="26">
        <v>485</v>
      </c>
      <c r="G1070" s="25" t="s">
        <v>295</v>
      </c>
      <c r="H1070" s="25"/>
      <c r="BA1070" s="73" t="s">
        <v>357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359</v>
      </c>
      <c r="E1071" s="1" t="s">
        <v>350</v>
      </c>
      <c r="F1071" s="26">
        <v>435</v>
      </c>
      <c r="G1071" s="25" t="s">
        <v>295</v>
      </c>
      <c r="H1071" s="25"/>
      <c r="BA1071" s="73" t="s">
        <v>357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359</v>
      </c>
      <c r="E1072" s="1" t="s">
        <v>125</v>
      </c>
      <c r="F1072" s="26">
        <v>410</v>
      </c>
      <c r="G1072" s="25" t="s">
        <v>295</v>
      </c>
      <c r="H1072" s="25"/>
      <c r="BA1072" s="73" t="s">
        <v>357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359</v>
      </c>
      <c r="E1073" s="1" t="s">
        <v>126</v>
      </c>
      <c r="F1073" s="26">
        <v>154</v>
      </c>
      <c r="G1073" s="25" t="s">
        <v>295</v>
      </c>
      <c r="H1073" s="25"/>
      <c r="BA1073" s="73" t="s">
        <v>357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359</v>
      </c>
      <c r="E1074" s="1" t="s">
        <v>351</v>
      </c>
      <c r="F1074" s="26">
        <v>399</v>
      </c>
      <c r="G1074" s="25" t="s">
        <v>295</v>
      </c>
      <c r="H1074" s="25"/>
      <c r="BA1074" s="73" t="s">
        <v>357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359</v>
      </c>
      <c r="E1075" s="1" t="s">
        <v>352</v>
      </c>
      <c r="F1075" s="26">
        <v>85</v>
      </c>
      <c r="G1075" s="25" t="s">
        <v>295</v>
      </c>
      <c r="H1075" s="25"/>
      <c r="BA1075" s="73" t="s">
        <v>357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359</v>
      </c>
      <c r="E1076" s="1" t="s">
        <v>122</v>
      </c>
      <c r="F1076" s="26">
        <v>220</v>
      </c>
      <c r="G1076" s="25" t="s">
        <v>295</v>
      </c>
      <c r="H1076" s="25"/>
      <c r="BA1076" s="73" t="s">
        <v>357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359</v>
      </c>
      <c r="E1077" s="1" t="s">
        <v>124</v>
      </c>
      <c r="F1077" s="26">
        <v>110</v>
      </c>
      <c r="G1077" s="25" t="s">
        <v>295</v>
      </c>
      <c r="H1077" s="25"/>
      <c r="BA1077" s="73" t="s">
        <v>357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359</v>
      </c>
      <c r="E1078" s="1" t="s">
        <v>353</v>
      </c>
      <c r="F1078" s="26">
        <v>3.58</v>
      </c>
      <c r="G1078" s="25" t="s">
        <v>295</v>
      </c>
      <c r="H1078" s="25"/>
      <c r="BA1078" s="73" t="s">
        <v>357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359</v>
      </c>
      <c r="E1079" s="1" t="s">
        <v>355</v>
      </c>
      <c r="F1079" s="26">
        <v>18.77</v>
      </c>
      <c r="G1079" s="25" t="s">
        <v>295</v>
      </c>
      <c r="H1079" s="25"/>
      <c r="BA1079" s="73" t="s">
        <v>357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359</v>
      </c>
      <c r="E1080" s="1" t="s">
        <v>133</v>
      </c>
      <c r="F1080" s="26">
        <v>127</v>
      </c>
      <c r="G1080" s="25" t="s">
        <v>295</v>
      </c>
      <c r="H1080" s="25"/>
      <c r="BA1080" s="73" t="s">
        <v>357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359</v>
      </c>
      <c r="E1081" s="1" t="s">
        <v>135</v>
      </c>
      <c r="F1081" s="26">
        <v>6.4</v>
      </c>
      <c r="G1081" s="25" t="s">
        <v>295</v>
      </c>
      <c r="H1081" s="25"/>
      <c r="BA1081" s="73" t="s">
        <v>357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359</v>
      </c>
      <c r="E1082" s="1" t="s">
        <v>136</v>
      </c>
      <c r="F1082" s="26">
        <v>93</v>
      </c>
      <c r="G1082" s="25" t="s">
        <v>295</v>
      </c>
      <c r="H1082" s="25"/>
      <c r="BA1082" s="73" t="s">
        <v>357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359</v>
      </c>
      <c r="E1083" s="1" t="s">
        <v>341</v>
      </c>
      <c r="F1083" s="26">
        <v>1.06</v>
      </c>
      <c r="G1083" s="25" t="s">
        <v>295</v>
      </c>
      <c r="H1083" s="25"/>
      <c r="BA1083" s="73" t="s">
        <v>357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359</v>
      </c>
      <c r="E1084" s="1" t="s">
        <v>118</v>
      </c>
      <c r="F1084" s="26">
        <v>9.8000000000000007</v>
      </c>
      <c r="G1084" s="25" t="s">
        <v>295</v>
      </c>
      <c r="H1084" s="25"/>
      <c r="BA1084" s="73" t="s">
        <v>357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359</v>
      </c>
      <c r="E1085" s="1" t="s">
        <v>130</v>
      </c>
      <c r="F1085" s="26">
        <v>2.5</v>
      </c>
      <c r="G1085" s="25" t="s">
        <v>295</v>
      </c>
      <c r="H1085" s="25"/>
      <c r="BA1085" s="73" t="s">
        <v>357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359</v>
      </c>
      <c r="E1086" s="1" t="s">
        <v>343</v>
      </c>
      <c r="F1086" s="26">
        <v>1.097</v>
      </c>
      <c r="G1086" s="25" t="s">
        <v>295</v>
      </c>
      <c r="H1086" s="25"/>
      <c r="BA1086" s="73" t="s">
        <v>357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359</v>
      </c>
      <c r="E1087" s="1" t="s">
        <v>127</v>
      </c>
      <c r="F1087" s="26">
        <v>4.5179999999999998</v>
      </c>
      <c r="G1087" s="25" t="s">
        <v>295</v>
      </c>
      <c r="H1087" s="25"/>
      <c r="BA1087" s="73" t="s">
        <v>357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359</v>
      </c>
      <c r="E1088" s="1" t="s">
        <v>131</v>
      </c>
      <c r="F1088" s="26">
        <v>11.8</v>
      </c>
      <c r="G1088" s="25" t="s">
        <v>295</v>
      </c>
      <c r="H1088" s="25"/>
      <c r="BA1088" s="73" t="s">
        <v>357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359</v>
      </c>
      <c r="E1089" s="1" t="s">
        <v>344</v>
      </c>
      <c r="F1089" s="26">
        <v>193</v>
      </c>
      <c r="G1089" s="25" t="s">
        <v>295</v>
      </c>
      <c r="H1089" s="25"/>
      <c r="BA1089" s="73" t="s">
        <v>357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359</v>
      </c>
      <c r="E1090" s="1" t="s">
        <v>119</v>
      </c>
      <c r="F1090" s="26">
        <v>84</v>
      </c>
      <c r="G1090" s="25" t="s">
        <v>295</v>
      </c>
      <c r="H1090" s="25"/>
      <c r="BA1090" s="73" t="s">
        <v>357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359</v>
      </c>
      <c r="E1091" s="1" t="s">
        <v>120</v>
      </c>
      <c r="F1091" s="26">
        <v>26</v>
      </c>
      <c r="G1091" s="25" t="s">
        <v>295</v>
      </c>
      <c r="H1091" s="25"/>
      <c r="BA1091" s="73" t="s">
        <v>357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359</v>
      </c>
      <c r="E1092" s="1" t="s">
        <v>117</v>
      </c>
      <c r="F1092" s="26">
        <v>6.14</v>
      </c>
      <c r="G1092" s="25" t="s">
        <v>295</v>
      </c>
      <c r="H1092" s="25"/>
      <c r="BA1092" s="73" t="s">
        <v>357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359</v>
      </c>
      <c r="E1093" s="1" t="s">
        <v>346</v>
      </c>
      <c r="F1093" s="26">
        <v>66</v>
      </c>
      <c r="G1093" s="25" t="s">
        <v>295</v>
      </c>
      <c r="H1093" s="25"/>
      <c r="BA1093" s="73" t="s">
        <v>357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359</v>
      </c>
      <c r="E1094" s="1" t="s">
        <v>132</v>
      </c>
      <c r="F1094" s="26">
        <v>7.32</v>
      </c>
      <c r="G1094" s="25" t="s">
        <v>295</v>
      </c>
      <c r="H1094" s="25"/>
      <c r="BA1094" s="73" t="s">
        <v>357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359</v>
      </c>
      <c r="E1095" s="1" t="s">
        <v>111</v>
      </c>
      <c r="F1095" s="26">
        <v>279</v>
      </c>
      <c r="G1095" s="25" t="s">
        <v>295</v>
      </c>
      <c r="H1095" s="25"/>
      <c r="BA1095" s="73" t="s">
        <v>357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359</v>
      </c>
      <c r="E1096" s="1" t="s">
        <v>347</v>
      </c>
      <c r="F1096" s="26">
        <v>9.94</v>
      </c>
      <c r="G1096" s="25" t="s">
        <v>295</v>
      </c>
      <c r="H1096" s="25"/>
      <c r="BA1096" s="73" t="s">
        <v>357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359</v>
      </c>
      <c r="E1097" s="1" t="s">
        <v>349</v>
      </c>
      <c r="F1097" s="26">
        <v>4.5</v>
      </c>
      <c r="G1097" s="25" t="s">
        <v>295</v>
      </c>
      <c r="H1097" s="25"/>
      <c r="BA1097" s="73" t="s">
        <v>357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359</v>
      </c>
      <c r="E1098" s="1" t="s">
        <v>128</v>
      </c>
      <c r="F1098" s="26">
        <v>4.4000000000000004</v>
      </c>
      <c r="G1098" s="25" t="s">
        <v>295</v>
      </c>
      <c r="H1098" s="25"/>
      <c r="BA1098" s="73" t="s">
        <v>357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359</v>
      </c>
      <c r="E1099" s="1" t="s">
        <v>121</v>
      </c>
      <c r="F1099" s="26">
        <v>78</v>
      </c>
      <c r="G1099" s="25" t="s">
        <v>295</v>
      </c>
      <c r="H1099" s="25"/>
      <c r="BA1099" s="73" t="s">
        <v>357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359</v>
      </c>
      <c r="E1100" s="1" t="s">
        <v>115</v>
      </c>
      <c r="F1100" s="26">
        <v>96</v>
      </c>
      <c r="G1100" s="25" t="s">
        <v>295</v>
      </c>
      <c r="H1100" s="25"/>
      <c r="BA1100" s="73" t="s">
        <v>357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359</v>
      </c>
      <c r="E1101" s="1" t="s">
        <v>137</v>
      </c>
      <c r="F1101" s="26">
        <v>483</v>
      </c>
      <c r="G1101" s="25" t="s">
        <v>295</v>
      </c>
      <c r="H1101" s="25"/>
      <c r="BA1101" s="73" t="s">
        <v>357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359</v>
      </c>
      <c r="E1102" s="1" t="s">
        <v>350</v>
      </c>
      <c r="F1102" s="26">
        <v>429</v>
      </c>
      <c r="G1102" s="25" t="s">
        <v>295</v>
      </c>
      <c r="H1102" s="25"/>
      <c r="BA1102" s="73" t="s">
        <v>357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359</v>
      </c>
      <c r="E1103" s="1" t="s">
        <v>125</v>
      </c>
      <c r="F1103" s="26">
        <v>414</v>
      </c>
      <c r="G1103" s="25" t="s">
        <v>295</v>
      </c>
      <c r="H1103" s="25"/>
      <c r="BA1103" s="73" t="s">
        <v>357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359</v>
      </c>
      <c r="E1104" s="1" t="s">
        <v>126</v>
      </c>
      <c r="F1104" s="26">
        <v>149</v>
      </c>
      <c r="G1104" s="25" t="s">
        <v>295</v>
      </c>
      <c r="H1104" s="25"/>
      <c r="BA1104" s="73" t="s">
        <v>357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359</v>
      </c>
      <c r="E1105" s="1" t="s">
        <v>351</v>
      </c>
      <c r="F1105" s="26">
        <v>376</v>
      </c>
      <c r="G1105" s="25" t="s">
        <v>295</v>
      </c>
      <c r="H1105" s="25"/>
      <c r="BA1105" s="73" t="s">
        <v>357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359</v>
      </c>
      <c r="E1106" s="1" t="s">
        <v>352</v>
      </c>
      <c r="F1106" s="26">
        <v>85</v>
      </c>
      <c r="G1106" s="25" t="s">
        <v>295</v>
      </c>
      <c r="H1106" s="25"/>
      <c r="BA1106" s="73" t="s">
        <v>357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359</v>
      </c>
      <c r="E1107" s="1" t="s">
        <v>122</v>
      </c>
      <c r="F1107" s="26">
        <v>217</v>
      </c>
      <c r="G1107" s="25" t="s">
        <v>295</v>
      </c>
      <c r="H1107" s="25"/>
      <c r="BA1107" s="73" t="s">
        <v>357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359</v>
      </c>
      <c r="E1108" s="1" t="s">
        <v>124</v>
      </c>
      <c r="F1108" s="26">
        <v>105</v>
      </c>
      <c r="G1108" s="25" t="s">
        <v>295</v>
      </c>
      <c r="H1108" s="25"/>
      <c r="BA1108" s="73" t="s">
        <v>357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359</v>
      </c>
      <c r="E1109" s="1" t="s">
        <v>353</v>
      </c>
      <c r="F1109" s="26">
        <v>3.6</v>
      </c>
      <c r="G1109" s="25" t="s">
        <v>295</v>
      </c>
      <c r="H1109" s="25"/>
      <c r="BA1109" s="73" t="s">
        <v>357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359</v>
      </c>
      <c r="E1110" s="1" t="s">
        <v>355</v>
      </c>
      <c r="F1110" s="26">
        <v>20.8</v>
      </c>
      <c r="G1110" s="25" t="s">
        <v>295</v>
      </c>
      <c r="H1110" s="25"/>
      <c r="BA1110" s="73" t="s">
        <v>357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359</v>
      </c>
      <c r="E1111" s="1" t="s">
        <v>133</v>
      </c>
      <c r="F1111" s="26">
        <v>127</v>
      </c>
      <c r="G1111" s="25" t="s">
        <v>295</v>
      </c>
      <c r="H1111" s="25"/>
      <c r="BA1111" s="73" t="s">
        <v>357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359</v>
      </c>
      <c r="E1112" s="1" t="s">
        <v>135</v>
      </c>
      <c r="F1112" s="26">
        <v>6.4</v>
      </c>
      <c r="G1112" s="25" t="s">
        <v>295</v>
      </c>
      <c r="H1112" s="25"/>
      <c r="BA1112" s="73" t="s">
        <v>357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359</v>
      </c>
      <c r="E1113" s="1" t="s">
        <v>136</v>
      </c>
      <c r="F1113" s="26">
        <v>95</v>
      </c>
      <c r="G1113" s="25" t="s">
        <v>295</v>
      </c>
      <c r="H1113" s="25"/>
      <c r="BA1113" s="73" t="s">
        <v>357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358</v>
      </c>
      <c r="E1114" s="1" t="s">
        <v>341</v>
      </c>
      <c r="F1114" s="26">
        <v>4.63</v>
      </c>
      <c r="G1114" s="25" t="s">
        <v>295</v>
      </c>
      <c r="H1114" s="25"/>
      <c r="BA1114" s="73" t="s">
        <v>357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358</v>
      </c>
      <c r="E1115" s="1" t="s">
        <v>118</v>
      </c>
      <c r="F1115" s="26">
        <v>4.8</v>
      </c>
      <c r="G1115" s="25" t="s">
        <v>295</v>
      </c>
      <c r="H1115" s="25"/>
      <c r="BA1115" s="73" t="s">
        <v>357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358</v>
      </c>
      <c r="E1116" s="1" t="s">
        <v>130</v>
      </c>
      <c r="F1116" s="26">
        <v>3.83</v>
      </c>
      <c r="G1116" s="25" t="s">
        <v>295</v>
      </c>
      <c r="H1116" s="25"/>
      <c r="BA1116" s="73" t="s">
        <v>357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358</v>
      </c>
      <c r="E1117" s="1" t="s">
        <v>343</v>
      </c>
      <c r="F1117" s="26">
        <v>0.28000000000000003</v>
      </c>
      <c r="G1117" s="25" t="s">
        <v>295</v>
      </c>
      <c r="H1117" s="25"/>
      <c r="BA1117" s="73" t="s">
        <v>357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358</v>
      </c>
      <c r="E1118" s="1" t="s">
        <v>127</v>
      </c>
      <c r="F1118" s="26">
        <v>1.1499999999999999</v>
      </c>
      <c r="G1118" s="25" t="s">
        <v>295</v>
      </c>
      <c r="H1118" s="25"/>
      <c r="BA1118" s="73" t="s">
        <v>357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358</v>
      </c>
      <c r="E1119" s="1" t="s">
        <v>131</v>
      </c>
      <c r="F1119" s="26">
        <v>8.9</v>
      </c>
      <c r="G1119" s="25" t="s">
        <v>295</v>
      </c>
      <c r="H1119" s="25"/>
      <c r="BA1119" s="73" t="s">
        <v>357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358</v>
      </c>
      <c r="E1120" s="1" t="s">
        <v>344</v>
      </c>
      <c r="F1120" s="26">
        <v>325</v>
      </c>
      <c r="G1120" s="25" t="s">
        <v>295</v>
      </c>
      <c r="H1120" s="25"/>
      <c r="BA1120" s="73" t="s">
        <v>357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358</v>
      </c>
      <c r="E1121" s="1" t="s">
        <v>119</v>
      </c>
      <c r="F1121" s="26">
        <v>232</v>
      </c>
      <c r="G1121" s="25" t="s">
        <v>295</v>
      </c>
      <c r="H1121" s="25"/>
      <c r="BA1121" s="73" t="s">
        <v>357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358</v>
      </c>
      <c r="E1122" s="1" t="s">
        <v>120</v>
      </c>
      <c r="F1122" s="26">
        <v>76</v>
      </c>
      <c r="G1122" s="25" t="s">
        <v>295</v>
      </c>
      <c r="H1122" s="25"/>
      <c r="BA1122" s="73" t="s">
        <v>357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358</v>
      </c>
      <c r="E1123" s="1" t="s">
        <v>117</v>
      </c>
      <c r="F1123" s="26">
        <v>2.64</v>
      </c>
      <c r="G1123" s="25" t="s">
        <v>295</v>
      </c>
      <c r="H1123" s="25"/>
      <c r="BA1123" s="73" t="s">
        <v>357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358</v>
      </c>
      <c r="E1124" s="1" t="s">
        <v>346</v>
      </c>
      <c r="F1124" s="26">
        <v>231</v>
      </c>
      <c r="G1124" s="25" t="s">
        <v>295</v>
      </c>
      <c r="H1124" s="25"/>
      <c r="BA1124" s="73" t="s">
        <v>357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358</v>
      </c>
      <c r="E1125" s="1" t="s">
        <v>132</v>
      </c>
      <c r="F1125" s="26">
        <v>3.58</v>
      </c>
      <c r="G1125" s="25" t="s">
        <v>295</v>
      </c>
      <c r="H1125" s="25"/>
      <c r="BA1125" s="73" t="s">
        <v>357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358</v>
      </c>
      <c r="E1126" s="1" t="s">
        <v>111</v>
      </c>
      <c r="F1126" s="26">
        <v>87</v>
      </c>
      <c r="G1126" s="25" t="s">
        <v>295</v>
      </c>
      <c r="H1126" s="25"/>
      <c r="BA1126" s="73" t="s">
        <v>357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358</v>
      </c>
      <c r="E1127" s="1" t="s">
        <v>347</v>
      </c>
      <c r="F1127" s="26">
        <v>5.16</v>
      </c>
      <c r="G1127" s="25" t="s">
        <v>295</v>
      </c>
      <c r="H1127" s="25"/>
      <c r="BA1127" s="73" t="s">
        <v>357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358</v>
      </c>
      <c r="E1128" s="1" t="s">
        <v>349</v>
      </c>
      <c r="F1128" s="26">
        <v>2.1800000000000002</v>
      </c>
      <c r="G1128" s="25" t="s">
        <v>295</v>
      </c>
      <c r="H1128" s="25"/>
      <c r="BA1128" s="73" t="s">
        <v>357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358</v>
      </c>
      <c r="E1129" s="1" t="s">
        <v>128</v>
      </c>
      <c r="F1129" s="26">
        <v>6.7</v>
      </c>
      <c r="G1129" s="25" t="s">
        <v>295</v>
      </c>
      <c r="H1129" s="25"/>
      <c r="BA1129" s="73" t="s">
        <v>357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358</v>
      </c>
      <c r="E1130" s="1" t="s">
        <v>121</v>
      </c>
      <c r="F1130" s="26">
        <v>163</v>
      </c>
      <c r="G1130" s="25" t="s">
        <v>295</v>
      </c>
      <c r="H1130" s="25"/>
      <c r="BA1130" s="73" t="s">
        <v>357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358</v>
      </c>
      <c r="E1131" s="1" t="s">
        <v>115</v>
      </c>
      <c r="F1131" s="26">
        <v>34</v>
      </c>
      <c r="G1131" s="25" t="s">
        <v>295</v>
      </c>
      <c r="H1131" s="25"/>
      <c r="BA1131" s="73" t="s">
        <v>357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358</v>
      </c>
      <c r="E1132" s="1" t="s">
        <v>137</v>
      </c>
      <c r="F1132" s="26">
        <v>73</v>
      </c>
      <c r="G1132" s="25" t="s">
        <v>295</v>
      </c>
      <c r="H1132" s="25"/>
      <c r="BA1132" s="73" t="s">
        <v>357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358</v>
      </c>
      <c r="E1133" s="1" t="s">
        <v>350</v>
      </c>
      <c r="F1133" s="26">
        <v>143</v>
      </c>
      <c r="G1133" s="25" t="s">
        <v>295</v>
      </c>
      <c r="H1133" s="25"/>
      <c r="BA1133" s="73" t="s">
        <v>357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358</v>
      </c>
      <c r="E1134" s="1" t="s">
        <v>125</v>
      </c>
      <c r="F1134" s="26">
        <v>121</v>
      </c>
      <c r="G1134" s="25" t="s">
        <v>295</v>
      </c>
      <c r="H1134" s="25"/>
      <c r="BA1134" s="73" t="s">
        <v>357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358</v>
      </c>
      <c r="E1135" s="1" t="s">
        <v>126</v>
      </c>
      <c r="F1135" s="26">
        <v>77</v>
      </c>
      <c r="G1135" s="25" t="s">
        <v>295</v>
      </c>
      <c r="H1135" s="25"/>
      <c r="BA1135" s="73" t="s">
        <v>357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358</v>
      </c>
      <c r="E1136" s="1" t="s">
        <v>351</v>
      </c>
      <c r="F1136" s="26">
        <v>159</v>
      </c>
      <c r="G1136" s="25" t="s">
        <v>295</v>
      </c>
      <c r="H1136" s="25"/>
      <c r="BA1136" s="73" t="s">
        <v>357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358</v>
      </c>
      <c r="E1137" s="1" t="s">
        <v>352</v>
      </c>
      <c r="F1137" s="26">
        <v>57</v>
      </c>
      <c r="G1137" s="25" t="s">
        <v>295</v>
      </c>
      <c r="H1137" s="25"/>
      <c r="BA1137" s="73" t="s">
        <v>357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358</v>
      </c>
      <c r="E1138" s="1" t="s">
        <v>122</v>
      </c>
      <c r="F1138" s="26">
        <v>49</v>
      </c>
      <c r="G1138" s="25" t="s">
        <v>295</v>
      </c>
      <c r="H1138" s="25"/>
      <c r="BA1138" s="73" t="s">
        <v>357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358</v>
      </c>
      <c r="E1139" s="1" t="s">
        <v>124</v>
      </c>
      <c r="F1139" s="26">
        <v>30</v>
      </c>
      <c r="G1139" s="25" t="s">
        <v>295</v>
      </c>
      <c r="H1139" s="25"/>
      <c r="BA1139" s="73" t="s">
        <v>357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358</v>
      </c>
      <c r="E1140" s="1" t="s">
        <v>353</v>
      </c>
      <c r="F1140" s="26">
        <v>1.1000000000000001</v>
      </c>
      <c r="G1140" s="25" t="s">
        <v>295</v>
      </c>
      <c r="H1140" s="25"/>
      <c r="BA1140" s="73" t="s">
        <v>357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358</v>
      </c>
      <c r="E1141" s="1" t="s">
        <v>355</v>
      </c>
      <c r="F1141" s="26">
        <v>32.799999999999997</v>
      </c>
      <c r="G1141" s="25" t="s">
        <v>295</v>
      </c>
      <c r="H1141" s="25"/>
      <c r="BA1141" s="73" t="s">
        <v>357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358</v>
      </c>
      <c r="E1142" s="1" t="s">
        <v>133</v>
      </c>
      <c r="F1142" s="26">
        <v>147</v>
      </c>
      <c r="G1142" s="25" t="s">
        <v>295</v>
      </c>
      <c r="H1142" s="25"/>
      <c r="BA1142" s="73" t="s">
        <v>357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358</v>
      </c>
      <c r="E1143" s="1" t="s">
        <v>135</v>
      </c>
      <c r="F1143" s="26">
        <v>3.8</v>
      </c>
      <c r="G1143" s="25" t="s">
        <v>295</v>
      </c>
      <c r="H1143" s="25"/>
      <c r="BA1143" s="73" t="s">
        <v>357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358</v>
      </c>
      <c r="E1144" s="1" t="s">
        <v>136</v>
      </c>
      <c r="F1144" s="26">
        <v>119</v>
      </c>
      <c r="G1144" s="25" t="s">
        <v>295</v>
      </c>
      <c r="H1144" s="25"/>
      <c r="BA1144" s="73" t="s">
        <v>357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358</v>
      </c>
      <c r="E1145" s="1" t="s">
        <v>341</v>
      </c>
      <c r="F1145" s="26">
        <v>4.6900000000000004</v>
      </c>
      <c r="G1145" s="25" t="s">
        <v>295</v>
      </c>
      <c r="H1145" s="25"/>
      <c r="BA1145" s="73" t="s">
        <v>357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358</v>
      </c>
      <c r="E1146" s="1" t="s">
        <v>118</v>
      </c>
      <c r="F1146" s="26">
        <v>4.7</v>
      </c>
      <c r="G1146" s="25" t="s">
        <v>295</v>
      </c>
      <c r="H1146" s="25"/>
      <c r="BA1146" s="73" t="s">
        <v>357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358</v>
      </c>
      <c r="E1147" s="1" t="s">
        <v>130</v>
      </c>
      <c r="F1147" s="26">
        <v>3.859</v>
      </c>
      <c r="G1147" s="25" t="s">
        <v>295</v>
      </c>
      <c r="H1147" s="25"/>
      <c r="BA1147" s="73" t="s">
        <v>357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358</v>
      </c>
      <c r="E1148" s="1" t="s">
        <v>343</v>
      </c>
      <c r="F1148" s="26">
        <v>0.28199999999999997</v>
      </c>
      <c r="G1148" s="25" t="s">
        <v>295</v>
      </c>
      <c r="H1148" s="25"/>
      <c r="BA1148" s="73" t="s">
        <v>357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358</v>
      </c>
      <c r="E1149" s="1" t="s">
        <v>127</v>
      </c>
      <c r="F1149" s="26">
        <v>1.2010000000000001</v>
      </c>
      <c r="G1149" s="25" t="s">
        <v>295</v>
      </c>
      <c r="H1149" s="25"/>
      <c r="BA1149" s="73" t="s">
        <v>357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358</v>
      </c>
      <c r="E1150" s="1" t="s">
        <v>131</v>
      </c>
      <c r="F1150" s="26">
        <v>8.6999999999999993</v>
      </c>
      <c r="G1150" s="25" t="s">
        <v>295</v>
      </c>
      <c r="H1150" s="25"/>
      <c r="BA1150" s="73" t="s">
        <v>357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358</v>
      </c>
      <c r="E1151" s="1" t="s">
        <v>344</v>
      </c>
      <c r="F1151" s="26">
        <v>320</v>
      </c>
      <c r="G1151" s="25" t="s">
        <v>295</v>
      </c>
      <c r="H1151" s="25"/>
      <c r="BA1151" s="73" t="s">
        <v>357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358</v>
      </c>
      <c r="E1152" s="1" t="s">
        <v>119</v>
      </c>
      <c r="F1152" s="26">
        <v>237</v>
      </c>
      <c r="G1152" s="25" t="s">
        <v>295</v>
      </c>
      <c r="H1152" s="25"/>
      <c r="BA1152" s="73" t="s">
        <v>357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358</v>
      </c>
      <c r="E1153" s="1" t="s">
        <v>120</v>
      </c>
      <c r="F1153" s="26">
        <v>77</v>
      </c>
      <c r="G1153" s="25" t="s">
        <v>295</v>
      </c>
      <c r="H1153" s="25"/>
      <c r="BA1153" s="73" t="s">
        <v>357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358</v>
      </c>
      <c r="E1154" s="1" t="s">
        <v>117</v>
      </c>
      <c r="F1154" s="26">
        <v>2.65</v>
      </c>
      <c r="G1154" s="25" t="s">
        <v>295</v>
      </c>
      <c r="H1154" s="25"/>
      <c r="BA1154" s="73" t="s">
        <v>357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358</v>
      </c>
      <c r="E1155" s="1" t="s">
        <v>346</v>
      </c>
      <c r="F1155" s="26">
        <v>236</v>
      </c>
      <c r="G1155" s="25" t="s">
        <v>295</v>
      </c>
      <c r="H1155" s="25"/>
      <c r="BA1155" s="73" t="s">
        <v>357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358</v>
      </c>
      <c r="E1156" s="1" t="s">
        <v>132</v>
      </c>
      <c r="F1156" s="26">
        <v>3.62</v>
      </c>
      <c r="G1156" s="25" t="s">
        <v>295</v>
      </c>
      <c r="H1156" s="25"/>
      <c r="BA1156" s="73" t="s">
        <v>357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358</v>
      </c>
      <c r="E1157" s="1" t="s">
        <v>111</v>
      </c>
      <c r="F1157" s="26">
        <v>88</v>
      </c>
      <c r="G1157" s="25" t="s">
        <v>295</v>
      </c>
      <c r="H1157" s="25"/>
      <c r="BA1157" s="73" t="s">
        <v>357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358</v>
      </c>
      <c r="E1158" s="1" t="s">
        <v>347</v>
      </c>
      <c r="F1158" s="26">
        <v>5.16</v>
      </c>
      <c r="G1158" s="25" t="s">
        <v>295</v>
      </c>
      <c r="H1158" s="25"/>
      <c r="BA1158" s="73" t="s">
        <v>357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358</v>
      </c>
      <c r="E1159" s="1" t="s">
        <v>349</v>
      </c>
      <c r="F1159" s="26">
        <v>1.99</v>
      </c>
      <c r="G1159" s="25" t="s">
        <v>295</v>
      </c>
      <c r="H1159" s="25"/>
      <c r="BA1159" s="73" t="s">
        <v>357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358</v>
      </c>
      <c r="E1160" s="1" t="s">
        <v>128</v>
      </c>
      <c r="F1160" s="26">
        <v>6.8</v>
      </c>
      <c r="G1160" s="25" t="s">
        <v>295</v>
      </c>
      <c r="H1160" s="25"/>
      <c r="BA1160" s="73" t="s">
        <v>357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358</v>
      </c>
      <c r="E1161" s="1" t="s">
        <v>121</v>
      </c>
      <c r="F1161" s="26">
        <v>159</v>
      </c>
      <c r="G1161" s="25" t="s">
        <v>295</v>
      </c>
      <c r="H1161" s="25"/>
      <c r="BA1161" s="73" t="s">
        <v>357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358</v>
      </c>
      <c r="E1162" s="1" t="s">
        <v>115</v>
      </c>
      <c r="F1162" s="26">
        <v>34</v>
      </c>
      <c r="G1162" s="25" t="s">
        <v>295</v>
      </c>
      <c r="H1162" s="25"/>
      <c r="BA1162" s="73" t="s">
        <v>357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358</v>
      </c>
      <c r="E1163" s="1" t="s">
        <v>137</v>
      </c>
      <c r="F1163" s="26">
        <v>76</v>
      </c>
      <c r="G1163" s="25" t="s">
        <v>295</v>
      </c>
      <c r="H1163" s="25"/>
      <c r="BA1163" s="73" t="s">
        <v>357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358</v>
      </c>
      <c r="E1164" s="1" t="s">
        <v>350</v>
      </c>
      <c r="F1164" s="26">
        <v>136</v>
      </c>
      <c r="G1164" s="25" t="s">
        <v>295</v>
      </c>
      <c r="H1164" s="25"/>
      <c r="BA1164" s="73" t="s">
        <v>357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358</v>
      </c>
      <c r="E1165" s="1" t="s">
        <v>125</v>
      </c>
      <c r="F1165" s="26">
        <v>111</v>
      </c>
      <c r="G1165" s="25" t="s">
        <v>295</v>
      </c>
      <c r="H1165" s="25"/>
      <c r="BA1165" s="73" t="s">
        <v>357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358</v>
      </c>
      <c r="E1166" s="1" t="s">
        <v>126</v>
      </c>
      <c r="F1166" s="26">
        <v>80</v>
      </c>
      <c r="G1166" s="25" t="s">
        <v>295</v>
      </c>
      <c r="H1166" s="25"/>
      <c r="BA1166" s="73" t="s">
        <v>357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358</v>
      </c>
      <c r="E1167" s="1" t="s">
        <v>351</v>
      </c>
      <c r="F1167" s="26">
        <v>165</v>
      </c>
      <c r="G1167" s="25" t="s">
        <v>295</v>
      </c>
      <c r="H1167" s="25"/>
      <c r="BA1167" s="73" t="s">
        <v>357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358</v>
      </c>
      <c r="E1168" s="1" t="s">
        <v>352</v>
      </c>
      <c r="F1168" s="26">
        <v>60</v>
      </c>
      <c r="G1168" s="25" t="s">
        <v>295</v>
      </c>
      <c r="H1168" s="25"/>
      <c r="BA1168" s="73" t="s">
        <v>357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358</v>
      </c>
      <c r="E1169" s="1" t="s">
        <v>122</v>
      </c>
      <c r="F1169" s="26">
        <v>47</v>
      </c>
      <c r="G1169" s="25" t="s">
        <v>295</v>
      </c>
      <c r="H1169" s="25"/>
      <c r="BA1169" s="73" t="s">
        <v>357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358</v>
      </c>
      <c r="E1170" s="1" t="s">
        <v>124</v>
      </c>
      <c r="F1170" s="26">
        <v>30</v>
      </c>
      <c r="G1170" s="25" t="s">
        <v>295</v>
      </c>
      <c r="H1170" s="25"/>
      <c r="BA1170" s="73" t="s">
        <v>357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358</v>
      </c>
      <c r="E1171" s="1" t="s">
        <v>353</v>
      </c>
      <c r="F1171" s="26">
        <v>0.96</v>
      </c>
      <c r="G1171" s="25" t="s">
        <v>295</v>
      </c>
      <c r="H1171" s="25"/>
      <c r="BA1171" s="73" t="s">
        <v>357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358</v>
      </c>
      <c r="E1172" s="1" t="s">
        <v>355</v>
      </c>
      <c r="F1172" s="26">
        <v>36.6</v>
      </c>
      <c r="G1172" s="25" t="s">
        <v>295</v>
      </c>
      <c r="H1172" s="25"/>
      <c r="BA1172" s="73" t="s">
        <v>357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358</v>
      </c>
      <c r="E1173" s="1" t="s">
        <v>133</v>
      </c>
      <c r="F1173" s="26">
        <v>148</v>
      </c>
      <c r="G1173" s="25" t="s">
        <v>295</v>
      </c>
      <c r="H1173" s="25"/>
      <c r="BA1173" s="73" t="s">
        <v>357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358</v>
      </c>
      <c r="E1174" s="1" t="s">
        <v>135</v>
      </c>
      <c r="F1174" s="26">
        <v>3.8</v>
      </c>
      <c r="G1174" s="25" t="s">
        <v>295</v>
      </c>
      <c r="H1174" s="25"/>
      <c r="BA1174" s="73" t="s">
        <v>357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358</v>
      </c>
      <c r="E1175" s="1" t="s">
        <v>136</v>
      </c>
      <c r="F1175" s="26">
        <v>117</v>
      </c>
      <c r="G1175" s="25" t="s">
        <v>295</v>
      </c>
      <c r="H1175" s="25"/>
      <c r="BA1175" s="73" t="s">
        <v>357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358</v>
      </c>
      <c r="E1176" s="1" t="s">
        <v>341</v>
      </c>
      <c r="F1176" s="26">
        <v>4.46</v>
      </c>
      <c r="G1176" s="25" t="s">
        <v>295</v>
      </c>
      <c r="H1176" s="25"/>
      <c r="BA1176" s="73" t="s">
        <v>357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358</v>
      </c>
      <c r="E1177" s="1" t="s">
        <v>118</v>
      </c>
      <c r="F1177" s="26">
        <v>4.5999999999999996</v>
      </c>
      <c r="G1177" s="25" t="s">
        <v>295</v>
      </c>
      <c r="H1177" s="25"/>
      <c r="BA1177" s="73" t="s">
        <v>357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358</v>
      </c>
      <c r="E1178" s="1" t="s">
        <v>130</v>
      </c>
      <c r="F1178" s="26">
        <v>3.76</v>
      </c>
      <c r="G1178" s="25" t="s">
        <v>295</v>
      </c>
      <c r="H1178" s="25"/>
      <c r="BA1178" s="73" t="s">
        <v>357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358</v>
      </c>
      <c r="E1179" s="1" t="s">
        <v>343</v>
      </c>
      <c r="F1179" s="26">
        <v>0.28999999999999998</v>
      </c>
      <c r="G1179" s="25" t="s">
        <v>295</v>
      </c>
      <c r="H1179" s="25"/>
      <c r="BA1179" s="73" t="s">
        <v>357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358</v>
      </c>
      <c r="E1180" s="1" t="s">
        <v>127</v>
      </c>
      <c r="F1180" s="26">
        <v>1.1399999999999999</v>
      </c>
      <c r="G1180" s="25" t="s">
        <v>295</v>
      </c>
      <c r="H1180" s="25"/>
      <c r="BA1180" s="73" t="s">
        <v>357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358</v>
      </c>
      <c r="E1181" s="1" t="s">
        <v>131</v>
      </c>
      <c r="F1181" s="26">
        <v>8.4</v>
      </c>
      <c r="G1181" s="25" t="s">
        <v>295</v>
      </c>
      <c r="H1181" s="25"/>
      <c r="BA1181" s="73" t="s">
        <v>357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358</v>
      </c>
      <c r="E1182" s="1" t="s">
        <v>344</v>
      </c>
      <c r="F1182" s="26">
        <v>326</v>
      </c>
      <c r="G1182" s="25" t="s">
        <v>295</v>
      </c>
      <c r="H1182" s="25"/>
      <c r="BA1182" s="73" t="s">
        <v>357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358</v>
      </c>
      <c r="E1183" s="1" t="s">
        <v>119</v>
      </c>
      <c r="F1183" s="26">
        <v>230</v>
      </c>
      <c r="G1183" s="25" t="s">
        <v>295</v>
      </c>
      <c r="H1183" s="25"/>
      <c r="BA1183" s="73" t="s">
        <v>357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358</v>
      </c>
      <c r="E1184" s="1" t="s">
        <v>120</v>
      </c>
      <c r="F1184" s="26">
        <v>79</v>
      </c>
      <c r="G1184" s="25" t="s">
        <v>295</v>
      </c>
      <c r="H1184" s="25"/>
      <c r="BA1184" s="73" t="s">
        <v>357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358</v>
      </c>
      <c r="E1185" s="1" t="s">
        <v>117</v>
      </c>
      <c r="F1185" s="26">
        <v>2.61</v>
      </c>
      <c r="G1185" s="25" t="s">
        <v>295</v>
      </c>
      <c r="H1185" s="25"/>
      <c r="BA1185" s="73" t="s">
        <v>357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358</v>
      </c>
      <c r="E1186" s="1" t="s">
        <v>346</v>
      </c>
      <c r="F1186" s="26">
        <v>230</v>
      </c>
      <c r="G1186" s="25" t="s">
        <v>295</v>
      </c>
      <c r="H1186" s="25"/>
      <c r="BA1186" s="73" t="s">
        <v>357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358</v>
      </c>
      <c r="E1187" s="1" t="s">
        <v>132</v>
      </c>
      <c r="F1187" s="26">
        <v>3.52</v>
      </c>
      <c r="G1187" s="25" t="s">
        <v>295</v>
      </c>
      <c r="H1187" s="25"/>
      <c r="BA1187" s="73" t="s">
        <v>357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358</v>
      </c>
      <c r="E1188" s="1" t="s">
        <v>111</v>
      </c>
      <c r="F1188" s="26">
        <v>87</v>
      </c>
      <c r="G1188" s="25" t="s">
        <v>295</v>
      </c>
      <c r="H1188" s="25"/>
      <c r="BA1188" s="73" t="s">
        <v>357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358</v>
      </c>
      <c r="E1189" s="1" t="s">
        <v>347</v>
      </c>
      <c r="F1189" s="26">
        <v>5.14</v>
      </c>
      <c r="G1189" s="25" t="s">
        <v>295</v>
      </c>
      <c r="H1189" s="25"/>
      <c r="BA1189" s="73" t="s">
        <v>357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358</v>
      </c>
      <c r="E1190" s="1" t="s">
        <v>349</v>
      </c>
      <c r="F1190" s="26">
        <v>2.04</v>
      </c>
      <c r="G1190" s="25" t="s">
        <v>295</v>
      </c>
      <c r="H1190" s="25"/>
      <c r="BA1190" s="73" t="s">
        <v>357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358</v>
      </c>
      <c r="E1191" s="1" t="s">
        <v>128</v>
      </c>
      <c r="F1191" s="26">
        <v>6.6</v>
      </c>
      <c r="G1191" s="25" t="s">
        <v>295</v>
      </c>
      <c r="H1191" s="25"/>
      <c r="BA1191" s="73" t="s">
        <v>357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358</v>
      </c>
      <c r="E1192" s="1" t="s">
        <v>121</v>
      </c>
      <c r="F1192" s="26">
        <v>156</v>
      </c>
      <c r="G1192" s="25" t="s">
        <v>295</v>
      </c>
      <c r="H1192" s="25"/>
      <c r="BA1192" s="73" t="s">
        <v>357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358</v>
      </c>
      <c r="E1193" s="1" t="s">
        <v>115</v>
      </c>
      <c r="F1193" s="26">
        <v>34</v>
      </c>
      <c r="G1193" s="25" t="s">
        <v>295</v>
      </c>
      <c r="H1193" s="25"/>
      <c r="BA1193" s="73" t="s">
        <v>357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358</v>
      </c>
      <c r="E1194" s="1" t="s">
        <v>137</v>
      </c>
      <c r="F1194" s="26">
        <v>74</v>
      </c>
      <c r="G1194" s="25" t="s">
        <v>295</v>
      </c>
      <c r="H1194" s="25"/>
      <c r="BA1194" s="73" t="s">
        <v>357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358</v>
      </c>
      <c r="E1195" s="1" t="s">
        <v>350</v>
      </c>
      <c r="F1195" s="26">
        <v>138</v>
      </c>
      <c r="G1195" s="25" t="s">
        <v>295</v>
      </c>
      <c r="H1195" s="25"/>
      <c r="BA1195" s="73" t="s">
        <v>357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358</v>
      </c>
      <c r="E1196" s="1" t="s">
        <v>125</v>
      </c>
      <c r="F1196" s="26">
        <v>110</v>
      </c>
      <c r="G1196" s="25" t="s">
        <v>295</v>
      </c>
      <c r="H1196" s="25"/>
      <c r="BA1196" s="73" t="s">
        <v>357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358</v>
      </c>
      <c r="E1197" s="1" t="s">
        <v>126</v>
      </c>
      <c r="F1197" s="26">
        <v>79</v>
      </c>
      <c r="G1197" s="25" t="s">
        <v>295</v>
      </c>
      <c r="H1197" s="25"/>
      <c r="BA1197" s="73" t="s">
        <v>357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358</v>
      </c>
      <c r="E1198" s="1" t="s">
        <v>351</v>
      </c>
      <c r="F1198" s="26">
        <v>150</v>
      </c>
      <c r="G1198" s="25" t="s">
        <v>295</v>
      </c>
      <c r="H1198" s="25"/>
      <c r="BA1198" s="73" t="s">
        <v>357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358</v>
      </c>
      <c r="E1199" s="1" t="s">
        <v>352</v>
      </c>
      <c r="F1199" s="26">
        <v>58</v>
      </c>
      <c r="G1199" s="25" t="s">
        <v>295</v>
      </c>
      <c r="H1199" s="25"/>
      <c r="BA1199" s="73" t="s">
        <v>357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358</v>
      </c>
      <c r="E1200" s="1" t="s">
        <v>122</v>
      </c>
      <c r="F1200" s="26">
        <v>47</v>
      </c>
      <c r="G1200" s="25" t="s">
        <v>295</v>
      </c>
      <c r="H1200" s="25"/>
      <c r="BA1200" s="73" t="s">
        <v>357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358</v>
      </c>
      <c r="E1201" s="1" t="s">
        <v>124</v>
      </c>
      <c r="F1201" s="26">
        <v>31</v>
      </c>
      <c r="G1201" s="25" t="s">
        <v>295</v>
      </c>
      <c r="H1201" s="25"/>
      <c r="BA1201" s="73" t="s">
        <v>357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358</v>
      </c>
      <c r="E1202" s="1" t="s">
        <v>353</v>
      </c>
      <c r="F1202" s="26">
        <v>0.99</v>
      </c>
      <c r="G1202" s="25" t="s">
        <v>295</v>
      </c>
      <c r="H1202" s="25"/>
      <c r="BA1202" s="73" t="s">
        <v>357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358</v>
      </c>
      <c r="E1203" s="1" t="s">
        <v>355</v>
      </c>
      <c r="F1203" s="26">
        <v>28.8</v>
      </c>
      <c r="G1203" s="25" t="s">
        <v>295</v>
      </c>
      <c r="H1203" s="25"/>
      <c r="BA1203" s="73" t="s">
        <v>357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358</v>
      </c>
      <c r="E1204" s="1" t="s">
        <v>133</v>
      </c>
      <c r="F1204" s="26">
        <v>146</v>
      </c>
      <c r="G1204" s="25" t="s">
        <v>295</v>
      </c>
      <c r="H1204" s="25"/>
      <c r="BA1204" s="73" t="s">
        <v>357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358</v>
      </c>
      <c r="E1205" s="1" t="s">
        <v>135</v>
      </c>
      <c r="F1205" s="26">
        <v>3.8</v>
      </c>
      <c r="G1205" s="25" t="s">
        <v>295</v>
      </c>
      <c r="H1205" s="25"/>
      <c r="BA1205" s="73" t="s">
        <v>357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358</v>
      </c>
      <c r="E1206" s="1" t="s">
        <v>136</v>
      </c>
      <c r="F1206" s="26">
        <v>115</v>
      </c>
      <c r="G1206" s="25" t="s">
        <v>295</v>
      </c>
      <c r="H1206" s="25"/>
      <c r="BA1206" s="73" t="s">
        <v>357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358</v>
      </c>
      <c r="E1207" s="1" t="s">
        <v>341</v>
      </c>
      <c r="F1207" s="26">
        <v>4.6900000000000004</v>
      </c>
      <c r="G1207" s="25" t="s">
        <v>295</v>
      </c>
      <c r="H1207" s="25"/>
      <c r="BA1207" s="73" t="s">
        <v>357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358</v>
      </c>
      <c r="E1208" s="1" t="s">
        <v>118</v>
      </c>
      <c r="F1208" s="26">
        <v>4.5</v>
      </c>
      <c r="G1208" s="25" t="s">
        <v>295</v>
      </c>
      <c r="H1208" s="25"/>
      <c r="BA1208" s="73" t="s">
        <v>357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358</v>
      </c>
      <c r="E1209" s="1" t="s">
        <v>130</v>
      </c>
      <c r="F1209" s="26">
        <v>3.76</v>
      </c>
      <c r="G1209" s="25" t="s">
        <v>295</v>
      </c>
      <c r="H1209" s="25"/>
      <c r="BA1209" s="73" t="s">
        <v>357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358</v>
      </c>
      <c r="E1210" s="1" t="s">
        <v>343</v>
      </c>
      <c r="F1210" s="26">
        <v>0.28799999999999998</v>
      </c>
      <c r="G1210" s="25" t="s">
        <v>295</v>
      </c>
      <c r="H1210" s="25"/>
      <c r="BA1210" s="73" t="s">
        <v>357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358</v>
      </c>
      <c r="E1211" s="1" t="s">
        <v>127</v>
      </c>
      <c r="F1211" s="26">
        <v>1.1639999999999999</v>
      </c>
      <c r="G1211" s="25" t="s">
        <v>295</v>
      </c>
      <c r="H1211" s="25"/>
      <c r="BA1211" s="73" t="s">
        <v>357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358</v>
      </c>
      <c r="E1212" s="1" t="s">
        <v>131</v>
      </c>
      <c r="F1212" s="26">
        <v>8.6</v>
      </c>
      <c r="G1212" s="25" t="s">
        <v>295</v>
      </c>
      <c r="H1212" s="25"/>
      <c r="BA1212" s="73" t="s">
        <v>357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358</v>
      </c>
      <c r="E1213" s="1" t="s">
        <v>344</v>
      </c>
      <c r="F1213" s="26">
        <v>328</v>
      </c>
      <c r="G1213" s="25" t="s">
        <v>295</v>
      </c>
      <c r="H1213" s="25"/>
      <c r="BA1213" s="73" t="s">
        <v>357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358</v>
      </c>
      <c r="E1214" s="1" t="s">
        <v>119</v>
      </c>
      <c r="F1214" s="26">
        <v>231</v>
      </c>
      <c r="G1214" s="25" t="s">
        <v>295</v>
      </c>
      <c r="H1214" s="25"/>
      <c r="BA1214" s="73" t="s">
        <v>357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358</v>
      </c>
      <c r="E1215" s="1" t="s">
        <v>120</v>
      </c>
      <c r="F1215" s="26">
        <v>77</v>
      </c>
      <c r="G1215" s="25" t="s">
        <v>295</v>
      </c>
      <c r="H1215" s="25"/>
      <c r="BA1215" s="73" t="s">
        <v>357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358</v>
      </c>
      <c r="E1216" s="1" t="s">
        <v>117</v>
      </c>
      <c r="F1216" s="26">
        <v>2.64</v>
      </c>
      <c r="G1216" s="25" t="s">
        <v>295</v>
      </c>
      <c r="H1216" s="25"/>
      <c r="BA1216" s="73" t="s">
        <v>357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358</v>
      </c>
      <c r="E1217" s="1" t="s">
        <v>346</v>
      </c>
      <c r="F1217" s="26">
        <v>231</v>
      </c>
      <c r="G1217" s="25" t="s">
        <v>295</v>
      </c>
      <c r="H1217" s="25"/>
      <c r="BA1217" s="73" t="s">
        <v>357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358</v>
      </c>
      <c r="E1218" s="1" t="s">
        <v>132</v>
      </c>
      <c r="F1218" s="26">
        <v>3.54</v>
      </c>
      <c r="G1218" s="25" t="s">
        <v>295</v>
      </c>
      <c r="H1218" s="25"/>
      <c r="BA1218" s="73" t="s">
        <v>357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358</v>
      </c>
      <c r="E1219" s="1" t="s">
        <v>111</v>
      </c>
      <c r="F1219" s="26">
        <v>86</v>
      </c>
      <c r="G1219" s="25" t="s">
        <v>295</v>
      </c>
      <c r="H1219" s="25"/>
      <c r="BA1219" s="73" t="s">
        <v>357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358</v>
      </c>
      <c r="E1220" s="1" t="s">
        <v>347</v>
      </c>
      <c r="F1220" s="26">
        <v>5.2</v>
      </c>
      <c r="G1220" s="25" t="s">
        <v>295</v>
      </c>
      <c r="H1220" s="25"/>
      <c r="BA1220" s="73" t="s">
        <v>357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358</v>
      </c>
      <c r="E1221" s="1" t="s">
        <v>349</v>
      </c>
      <c r="F1221" s="26">
        <v>2.06</v>
      </c>
      <c r="G1221" s="25" t="s">
        <v>295</v>
      </c>
      <c r="H1221" s="25"/>
      <c r="BA1221" s="73" t="s">
        <v>357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358</v>
      </c>
      <c r="E1222" s="1" t="s">
        <v>128</v>
      </c>
      <c r="F1222" s="26">
        <v>6.5</v>
      </c>
      <c r="G1222" s="25" t="s">
        <v>295</v>
      </c>
      <c r="H1222" s="25"/>
      <c r="BA1222" s="73" t="s">
        <v>357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358</v>
      </c>
      <c r="E1223" s="1" t="s">
        <v>121</v>
      </c>
      <c r="F1223" s="26">
        <v>157</v>
      </c>
      <c r="G1223" s="25" t="s">
        <v>295</v>
      </c>
      <c r="H1223" s="25"/>
      <c r="BA1223" s="73" t="s">
        <v>357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358</v>
      </c>
      <c r="E1224" s="1" t="s">
        <v>115</v>
      </c>
      <c r="F1224" s="26">
        <v>33</v>
      </c>
      <c r="G1224" s="25" t="s">
        <v>295</v>
      </c>
      <c r="H1224" s="25"/>
      <c r="BA1224" s="73" t="s">
        <v>357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358</v>
      </c>
      <c r="E1225" s="1" t="s">
        <v>137</v>
      </c>
      <c r="F1225" s="26">
        <v>74</v>
      </c>
      <c r="G1225" s="25" t="s">
        <v>295</v>
      </c>
      <c r="H1225" s="25"/>
      <c r="BA1225" s="73" t="s">
        <v>357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358</v>
      </c>
      <c r="E1226" s="1" t="s">
        <v>350</v>
      </c>
      <c r="F1226" s="26">
        <v>138</v>
      </c>
      <c r="G1226" s="25" t="s">
        <v>295</v>
      </c>
      <c r="H1226" s="25"/>
      <c r="BA1226" s="73" t="s">
        <v>357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358</v>
      </c>
      <c r="E1227" s="1" t="s">
        <v>125</v>
      </c>
      <c r="F1227" s="26">
        <v>114</v>
      </c>
      <c r="G1227" s="25" t="s">
        <v>295</v>
      </c>
      <c r="H1227" s="25"/>
      <c r="BA1227" s="73" t="s">
        <v>357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358</v>
      </c>
      <c r="E1228" s="1" t="s">
        <v>126</v>
      </c>
      <c r="F1228" s="26">
        <v>78</v>
      </c>
      <c r="G1228" s="25" t="s">
        <v>295</v>
      </c>
      <c r="H1228" s="25"/>
      <c r="BA1228" s="73" t="s">
        <v>357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358</v>
      </c>
      <c r="E1229" s="1" t="s">
        <v>351</v>
      </c>
      <c r="F1229" s="26">
        <v>163</v>
      </c>
      <c r="G1229" s="25" t="s">
        <v>295</v>
      </c>
      <c r="H1229" s="25"/>
      <c r="BA1229" s="73" t="s">
        <v>357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358</v>
      </c>
      <c r="E1230" s="1" t="s">
        <v>352</v>
      </c>
      <c r="F1230" s="26">
        <v>56</v>
      </c>
      <c r="G1230" s="25" t="s">
        <v>295</v>
      </c>
      <c r="H1230" s="25"/>
      <c r="BA1230" s="73" t="s">
        <v>357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358</v>
      </c>
      <c r="E1231" s="1" t="s">
        <v>122</v>
      </c>
      <c r="F1231" s="26">
        <v>46</v>
      </c>
      <c r="G1231" s="25" t="s">
        <v>295</v>
      </c>
      <c r="H1231" s="25"/>
      <c r="BA1231" s="73" t="s">
        <v>357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358</v>
      </c>
      <c r="E1232" s="1" t="s">
        <v>124</v>
      </c>
      <c r="F1232" s="26">
        <v>30</v>
      </c>
      <c r="G1232" s="25" t="s">
        <v>295</v>
      </c>
      <c r="H1232" s="25"/>
      <c r="BA1232" s="73" t="s">
        <v>357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358</v>
      </c>
      <c r="E1233" s="1" t="s">
        <v>353</v>
      </c>
      <c r="F1233" s="26">
        <v>0.97</v>
      </c>
      <c r="G1233" s="25" t="s">
        <v>295</v>
      </c>
      <c r="H1233" s="25"/>
      <c r="BA1233" s="73" t="s">
        <v>357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358</v>
      </c>
      <c r="E1234" s="1" t="s">
        <v>355</v>
      </c>
      <c r="F1234" s="26">
        <v>34.799999999999997</v>
      </c>
      <c r="G1234" s="25" t="s">
        <v>295</v>
      </c>
      <c r="H1234" s="25"/>
      <c r="BA1234" s="73" t="s">
        <v>357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358</v>
      </c>
      <c r="E1235" s="1" t="s">
        <v>133</v>
      </c>
      <c r="F1235" s="26">
        <v>145</v>
      </c>
      <c r="G1235" s="25" t="s">
        <v>295</v>
      </c>
      <c r="H1235" s="25"/>
      <c r="BA1235" s="73" t="s">
        <v>357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358</v>
      </c>
      <c r="E1236" s="1" t="s">
        <v>135</v>
      </c>
      <c r="F1236" s="26">
        <v>3.7</v>
      </c>
      <c r="G1236" s="25" t="s">
        <v>295</v>
      </c>
      <c r="H1236" s="25"/>
      <c r="BA1236" s="73" t="s">
        <v>357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358</v>
      </c>
      <c r="E1237" s="1" t="s">
        <v>136</v>
      </c>
      <c r="F1237" s="26">
        <v>116</v>
      </c>
      <c r="G1237" s="25" t="s">
        <v>295</v>
      </c>
      <c r="H1237" s="25"/>
      <c r="BA1237" s="73" t="s">
        <v>357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358</v>
      </c>
      <c r="E1238" s="1" t="s">
        <v>341</v>
      </c>
      <c r="F1238" s="26">
        <v>4.63</v>
      </c>
      <c r="G1238" s="25" t="s">
        <v>295</v>
      </c>
      <c r="H1238" s="25"/>
      <c r="BA1238" s="73" t="s">
        <v>357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358</v>
      </c>
      <c r="E1239" s="1" t="s">
        <v>118</v>
      </c>
      <c r="F1239" s="26">
        <v>4.5</v>
      </c>
      <c r="G1239" s="25" t="s">
        <v>295</v>
      </c>
      <c r="H1239" s="25"/>
      <c r="BA1239" s="73" t="s">
        <v>357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358</v>
      </c>
      <c r="E1240" s="1" t="s">
        <v>130</v>
      </c>
      <c r="F1240" s="26">
        <v>3.82</v>
      </c>
      <c r="G1240" s="25" t="s">
        <v>295</v>
      </c>
      <c r="H1240" s="25"/>
      <c r="BA1240" s="73" t="s">
        <v>357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358</v>
      </c>
      <c r="E1241" s="1" t="s">
        <v>343</v>
      </c>
      <c r="F1241" s="26">
        <v>0.28699999999999998</v>
      </c>
      <c r="G1241" s="25" t="s">
        <v>295</v>
      </c>
      <c r="H1241" s="25"/>
      <c r="BA1241" s="73" t="s">
        <v>357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358</v>
      </c>
      <c r="E1242" s="1" t="s">
        <v>127</v>
      </c>
      <c r="F1242" s="26">
        <v>1.1659999999999999</v>
      </c>
      <c r="G1242" s="25" t="s">
        <v>295</v>
      </c>
      <c r="H1242" s="25"/>
      <c r="BA1242" s="73" t="s">
        <v>357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358</v>
      </c>
      <c r="E1243" s="1" t="s">
        <v>131</v>
      </c>
      <c r="F1243" s="26">
        <v>8.8000000000000007</v>
      </c>
      <c r="G1243" s="25" t="s">
        <v>295</v>
      </c>
      <c r="H1243" s="25"/>
      <c r="BA1243" s="73" t="s">
        <v>357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358</v>
      </c>
      <c r="E1244" s="1" t="s">
        <v>344</v>
      </c>
      <c r="F1244" s="26">
        <v>307</v>
      </c>
      <c r="G1244" s="25" t="s">
        <v>295</v>
      </c>
      <c r="H1244" s="25"/>
      <c r="BA1244" s="73" t="s">
        <v>357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358</v>
      </c>
      <c r="E1245" s="1" t="s">
        <v>119</v>
      </c>
      <c r="F1245" s="26">
        <v>235</v>
      </c>
      <c r="G1245" s="25" t="s">
        <v>295</v>
      </c>
      <c r="H1245" s="25"/>
      <c r="BA1245" s="73" t="s">
        <v>357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358</v>
      </c>
      <c r="E1246" s="1" t="s">
        <v>120</v>
      </c>
      <c r="F1246" s="26">
        <v>78</v>
      </c>
      <c r="G1246" s="25" t="s">
        <v>295</v>
      </c>
      <c r="H1246" s="25"/>
      <c r="BA1246" s="73" t="s">
        <v>357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358</v>
      </c>
      <c r="E1247" s="1" t="s">
        <v>117</v>
      </c>
      <c r="F1247" s="26">
        <v>2.69</v>
      </c>
      <c r="G1247" s="25" t="s">
        <v>295</v>
      </c>
      <c r="H1247" s="25"/>
      <c r="BA1247" s="73" t="s">
        <v>357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358</v>
      </c>
      <c r="E1248" s="1" t="s">
        <v>346</v>
      </c>
      <c r="F1248" s="26">
        <v>233</v>
      </c>
      <c r="G1248" s="25" t="s">
        <v>295</v>
      </c>
      <c r="H1248" s="25"/>
      <c r="BA1248" s="73" t="s">
        <v>357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358</v>
      </c>
      <c r="E1249" s="1" t="s">
        <v>132</v>
      </c>
      <c r="F1249" s="26">
        <v>3.59</v>
      </c>
      <c r="G1249" s="25" t="s">
        <v>295</v>
      </c>
      <c r="H1249" s="25"/>
      <c r="BA1249" s="73" t="s">
        <v>357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358</v>
      </c>
      <c r="E1250" s="1" t="s">
        <v>111</v>
      </c>
      <c r="F1250" s="26">
        <v>88</v>
      </c>
      <c r="G1250" s="25" t="s">
        <v>295</v>
      </c>
      <c r="H1250" s="25"/>
      <c r="BA1250" s="73" t="s">
        <v>357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358</v>
      </c>
      <c r="E1251" s="1" t="s">
        <v>347</v>
      </c>
      <c r="F1251" s="26">
        <v>5.28</v>
      </c>
      <c r="G1251" s="25" t="s">
        <v>295</v>
      </c>
      <c r="H1251" s="25"/>
      <c r="BA1251" s="73" t="s">
        <v>357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358</v>
      </c>
      <c r="E1252" s="1" t="s">
        <v>349</v>
      </c>
      <c r="F1252" s="26">
        <v>1.98</v>
      </c>
      <c r="G1252" s="25" t="s">
        <v>295</v>
      </c>
      <c r="H1252" s="25"/>
      <c r="BA1252" s="73" t="s">
        <v>357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358</v>
      </c>
      <c r="E1253" s="1" t="s">
        <v>128</v>
      </c>
      <c r="F1253" s="26">
        <v>6.9</v>
      </c>
      <c r="G1253" s="25" t="s">
        <v>295</v>
      </c>
      <c r="H1253" s="25"/>
      <c r="BA1253" s="73" t="s">
        <v>357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358</v>
      </c>
      <c r="E1254" s="1" t="s">
        <v>121</v>
      </c>
      <c r="F1254" s="26">
        <v>160</v>
      </c>
      <c r="G1254" s="25" t="s">
        <v>295</v>
      </c>
      <c r="H1254" s="25"/>
      <c r="BA1254" s="73" t="s">
        <v>357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358</v>
      </c>
      <c r="E1255" s="1" t="s">
        <v>115</v>
      </c>
      <c r="F1255" s="26">
        <v>34</v>
      </c>
      <c r="G1255" s="25" t="s">
        <v>295</v>
      </c>
      <c r="H1255" s="25"/>
      <c r="BA1255" s="73" t="s">
        <v>357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358</v>
      </c>
      <c r="E1256" s="1" t="s">
        <v>137</v>
      </c>
      <c r="F1256" s="26">
        <v>75</v>
      </c>
      <c r="G1256" s="25" t="s">
        <v>295</v>
      </c>
      <c r="H1256" s="25"/>
      <c r="BA1256" s="73" t="s">
        <v>357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358</v>
      </c>
      <c r="E1257" s="1" t="s">
        <v>350</v>
      </c>
      <c r="F1257" s="26">
        <v>136</v>
      </c>
      <c r="G1257" s="25" t="s">
        <v>295</v>
      </c>
      <c r="H1257" s="25"/>
      <c r="BA1257" s="73" t="s">
        <v>357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358</v>
      </c>
      <c r="E1258" s="1" t="s">
        <v>125</v>
      </c>
      <c r="F1258" s="26">
        <v>114</v>
      </c>
      <c r="G1258" s="25" t="s">
        <v>295</v>
      </c>
      <c r="H1258" s="25"/>
      <c r="BA1258" s="73" t="s">
        <v>357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358</v>
      </c>
      <c r="E1259" s="1" t="s">
        <v>126</v>
      </c>
      <c r="F1259" s="26">
        <v>78</v>
      </c>
      <c r="G1259" s="25" t="s">
        <v>295</v>
      </c>
      <c r="H1259" s="25"/>
      <c r="BA1259" s="73" t="s">
        <v>357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358</v>
      </c>
      <c r="E1260" s="1" t="s">
        <v>351</v>
      </c>
      <c r="F1260" s="26">
        <v>163</v>
      </c>
      <c r="G1260" s="25" t="s">
        <v>295</v>
      </c>
      <c r="H1260" s="25"/>
      <c r="BA1260" s="73" t="s">
        <v>357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358</v>
      </c>
      <c r="E1261" s="1" t="s">
        <v>352</v>
      </c>
      <c r="F1261" s="26">
        <v>59</v>
      </c>
      <c r="G1261" s="25" t="s">
        <v>295</v>
      </c>
      <c r="H1261" s="25"/>
      <c r="BA1261" s="73" t="s">
        <v>357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358</v>
      </c>
      <c r="E1262" s="1" t="s">
        <v>122</v>
      </c>
      <c r="F1262" s="26">
        <v>47</v>
      </c>
      <c r="G1262" s="25" t="s">
        <v>295</v>
      </c>
      <c r="H1262" s="25"/>
      <c r="BA1262" s="73" t="s">
        <v>357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358</v>
      </c>
      <c r="E1263" s="1" t="s">
        <v>124</v>
      </c>
      <c r="F1263" s="26">
        <v>30</v>
      </c>
      <c r="G1263" s="25" t="s">
        <v>295</v>
      </c>
      <c r="H1263" s="25"/>
      <c r="BA1263" s="73" t="s">
        <v>357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358</v>
      </c>
      <c r="E1264" s="1" t="s">
        <v>353</v>
      </c>
      <c r="F1264" s="26">
        <v>1.01</v>
      </c>
      <c r="G1264" s="25" t="s">
        <v>295</v>
      </c>
      <c r="H1264" s="25"/>
      <c r="BA1264" s="73" t="s">
        <v>357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358</v>
      </c>
      <c r="E1265" s="1" t="s">
        <v>355</v>
      </c>
      <c r="F1265" s="26">
        <v>34.200000000000003</v>
      </c>
      <c r="G1265" s="25" t="s">
        <v>295</v>
      </c>
      <c r="H1265" s="25"/>
      <c r="BA1265" s="73" t="s">
        <v>357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358</v>
      </c>
      <c r="E1266" s="1" t="s">
        <v>133</v>
      </c>
      <c r="F1266" s="26">
        <v>146</v>
      </c>
      <c r="G1266" s="25" t="s">
        <v>295</v>
      </c>
      <c r="H1266" s="25"/>
      <c r="BA1266" s="73" t="s">
        <v>357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358</v>
      </c>
      <c r="E1267" s="1" t="s">
        <v>135</v>
      </c>
      <c r="F1267" s="26">
        <v>3.8</v>
      </c>
      <c r="G1267" s="25" t="s">
        <v>295</v>
      </c>
      <c r="H1267" s="25"/>
      <c r="BA1267" s="73" t="s">
        <v>357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358</v>
      </c>
      <c r="E1268" s="1" t="s">
        <v>136</v>
      </c>
      <c r="F1268" s="26">
        <v>118</v>
      </c>
      <c r="G1268" s="25" t="s">
        <v>295</v>
      </c>
      <c r="H1268" s="25"/>
      <c r="BA1268" s="73" t="s">
        <v>357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358</v>
      </c>
      <c r="E1269" s="1" t="s">
        <v>341</v>
      </c>
      <c r="F1269" s="26">
        <v>4.6500000000000004</v>
      </c>
      <c r="G1269" s="25" t="s">
        <v>295</v>
      </c>
      <c r="H1269" s="25"/>
      <c r="BA1269" s="73" t="s">
        <v>357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358</v>
      </c>
      <c r="E1270" s="1" t="s">
        <v>118</v>
      </c>
      <c r="F1270" s="26">
        <v>4.5999999999999996</v>
      </c>
      <c r="G1270" s="25" t="s">
        <v>295</v>
      </c>
      <c r="H1270" s="25"/>
      <c r="BA1270" s="73" t="s">
        <v>357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358</v>
      </c>
      <c r="E1271" s="1" t="s">
        <v>130</v>
      </c>
      <c r="F1271" s="26">
        <v>3.8</v>
      </c>
      <c r="G1271" s="25" t="s">
        <v>295</v>
      </c>
      <c r="H1271" s="25"/>
      <c r="BA1271" s="73" t="s">
        <v>357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358</v>
      </c>
      <c r="E1272" s="1" t="s">
        <v>343</v>
      </c>
      <c r="F1272" s="26">
        <v>0.28000000000000003</v>
      </c>
      <c r="G1272" s="25" t="s">
        <v>295</v>
      </c>
      <c r="H1272" s="25"/>
      <c r="BA1272" s="73" t="s">
        <v>357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358</v>
      </c>
      <c r="E1273" s="1" t="s">
        <v>127</v>
      </c>
      <c r="F1273" s="26">
        <v>1.18</v>
      </c>
      <c r="G1273" s="25" t="s">
        <v>295</v>
      </c>
      <c r="H1273" s="25"/>
      <c r="BA1273" s="73" t="s">
        <v>357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358</v>
      </c>
      <c r="E1274" s="1" t="s">
        <v>131</v>
      </c>
      <c r="F1274" s="26">
        <v>8.8000000000000007</v>
      </c>
      <c r="G1274" s="25" t="s">
        <v>295</v>
      </c>
      <c r="H1274" s="25"/>
      <c r="BA1274" s="73" t="s">
        <v>357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358</v>
      </c>
      <c r="E1275" s="1" t="s">
        <v>344</v>
      </c>
      <c r="F1275" s="26">
        <v>319</v>
      </c>
      <c r="G1275" s="25" t="s">
        <v>295</v>
      </c>
      <c r="H1275" s="25"/>
      <c r="BA1275" s="73" t="s">
        <v>357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358</v>
      </c>
      <c r="E1276" s="1" t="s">
        <v>119</v>
      </c>
      <c r="F1276" s="26">
        <v>233</v>
      </c>
      <c r="G1276" s="25" t="s">
        <v>295</v>
      </c>
      <c r="H1276" s="25"/>
      <c r="BA1276" s="73" t="s">
        <v>357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358</v>
      </c>
      <c r="E1277" s="1" t="s">
        <v>120</v>
      </c>
      <c r="F1277" s="26">
        <v>75</v>
      </c>
      <c r="G1277" s="25" t="s">
        <v>295</v>
      </c>
      <c r="H1277" s="25"/>
      <c r="BA1277" s="73" t="s">
        <v>357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358</v>
      </c>
      <c r="E1278" s="1" t="s">
        <v>117</v>
      </c>
      <c r="F1278" s="26">
        <v>2.67</v>
      </c>
      <c r="G1278" s="25" t="s">
        <v>295</v>
      </c>
      <c r="H1278" s="25"/>
      <c r="BA1278" s="73" t="s">
        <v>357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358</v>
      </c>
      <c r="E1279" s="1" t="s">
        <v>346</v>
      </c>
      <c r="F1279" s="26">
        <v>229</v>
      </c>
      <c r="G1279" s="25" t="s">
        <v>295</v>
      </c>
      <c r="H1279" s="25"/>
      <c r="BA1279" s="73" t="s">
        <v>357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358</v>
      </c>
      <c r="E1280" s="1" t="s">
        <v>132</v>
      </c>
      <c r="F1280" s="26">
        <v>3.46</v>
      </c>
      <c r="G1280" s="25" t="s">
        <v>295</v>
      </c>
      <c r="H1280" s="25"/>
      <c r="BA1280" s="73" t="s">
        <v>357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358</v>
      </c>
      <c r="E1281" s="1" t="s">
        <v>111</v>
      </c>
      <c r="F1281" s="26">
        <v>87</v>
      </c>
      <c r="G1281" s="25" t="s">
        <v>295</v>
      </c>
      <c r="H1281" s="25"/>
      <c r="BA1281" s="73" t="s">
        <v>357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358</v>
      </c>
      <c r="E1282" s="1" t="s">
        <v>347</v>
      </c>
      <c r="F1282" s="26">
        <v>5.14</v>
      </c>
      <c r="G1282" s="25" t="s">
        <v>295</v>
      </c>
      <c r="H1282" s="25"/>
      <c r="BA1282" s="73" t="s">
        <v>357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358</v>
      </c>
      <c r="E1283" s="1" t="s">
        <v>349</v>
      </c>
      <c r="F1283" s="26">
        <v>2.13</v>
      </c>
      <c r="G1283" s="25" t="s">
        <v>295</v>
      </c>
      <c r="H1283" s="25"/>
      <c r="BA1283" s="73" t="s">
        <v>357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358</v>
      </c>
      <c r="E1284" s="1" t="s">
        <v>128</v>
      </c>
      <c r="F1284" s="26">
        <v>6.8</v>
      </c>
      <c r="G1284" s="25" t="s">
        <v>295</v>
      </c>
      <c r="H1284" s="25"/>
      <c r="BA1284" s="73" t="s">
        <v>357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358</v>
      </c>
      <c r="E1285" s="1" t="s">
        <v>121</v>
      </c>
      <c r="F1285" s="26">
        <v>160</v>
      </c>
      <c r="G1285" s="25" t="s">
        <v>295</v>
      </c>
      <c r="H1285" s="25"/>
      <c r="BA1285" s="73" t="s">
        <v>357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358</v>
      </c>
      <c r="E1286" s="1" t="s">
        <v>115</v>
      </c>
      <c r="F1286" s="26">
        <v>34</v>
      </c>
      <c r="G1286" s="25" t="s">
        <v>295</v>
      </c>
      <c r="H1286" s="25"/>
      <c r="BA1286" s="73" t="s">
        <v>357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358</v>
      </c>
      <c r="E1287" s="1" t="s">
        <v>137</v>
      </c>
      <c r="F1287" s="26">
        <v>75</v>
      </c>
      <c r="G1287" s="25" t="s">
        <v>295</v>
      </c>
      <c r="H1287" s="25"/>
      <c r="BA1287" s="73" t="s">
        <v>357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358</v>
      </c>
      <c r="E1288" s="1" t="s">
        <v>350</v>
      </c>
      <c r="F1288" s="26">
        <v>137</v>
      </c>
      <c r="G1288" s="25" t="s">
        <v>295</v>
      </c>
      <c r="H1288" s="25"/>
      <c r="BA1288" s="73" t="s">
        <v>357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358</v>
      </c>
      <c r="E1289" s="1" t="s">
        <v>125</v>
      </c>
      <c r="F1289" s="26">
        <v>114</v>
      </c>
      <c r="G1289" s="25" t="s">
        <v>295</v>
      </c>
      <c r="H1289" s="25"/>
      <c r="BA1289" s="73" t="s">
        <v>357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358</v>
      </c>
      <c r="E1290" s="1" t="s">
        <v>126</v>
      </c>
      <c r="F1290" s="26">
        <v>79</v>
      </c>
      <c r="G1290" s="25" t="s">
        <v>295</v>
      </c>
      <c r="H1290" s="25"/>
      <c r="BA1290" s="73" t="s">
        <v>357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358</v>
      </c>
      <c r="E1291" s="1" t="s">
        <v>351</v>
      </c>
      <c r="F1291" s="26">
        <v>167</v>
      </c>
      <c r="G1291" s="25" t="s">
        <v>295</v>
      </c>
      <c r="H1291" s="25"/>
      <c r="BA1291" s="73" t="s">
        <v>357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358</v>
      </c>
      <c r="E1292" s="1" t="s">
        <v>352</v>
      </c>
      <c r="F1292" s="26">
        <v>58</v>
      </c>
      <c r="G1292" s="25" t="s">
        <v>295</v>
      </c>
      <c r="H1292" s="25"/>
      <c r="BA1292" s="73" t="s">
        <v>357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358</v>
      </c>
      <c r="E1293" s="1" t="s">
        <v>122</v>
      </c>
      <c r="F1293" s="26">
        <v>49</v>
      </c>
      <c r="G1293" s="25" t="s">
        <v>295</v>
      </c>
      <c r="H1293" s="25"/>
      <c r="BA1293" s="73" t="s">
        <v>357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358</v>
      </c>
      <c r="E1294" s="1" t="s">
        <v>124</v>
      </c>
      <c r="F1294" s="26">
        <v>29</v>
      </c>
      <c r="G1294" s="25" t="s">
        <v>295</v>
      </c>
      <c r="H1294" s="25"/>
      <c r="BA1294" s="73" t="s">
        <v>357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358</v>
      </c>
      <c r="E1295" s="1" t="s">
        <v>353</v>
      </c>
      <c r="F1295" s="26">
        <v>1.1100000000000001</v>
      </c>
      <c r="G1295" s="25" t="s">
        <v>295</v>
      </c>
      <c r="H1295" s="25"/>
      <c r="BA1295" s="73" t="s">
        <v>357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358</v>
      </c>
      <c r="E1296" s="1" t="s">
        <v>355</v>
      </c>
      <c r="F1296" s="26">
        <v>31.8</v>
      </c>
      <c r="G1296" s="25" t="s">
        <v>295</v>
      </c>
      <c r="H1296" s="25"/>
      <c r="BA1296" s="73" t="s">
        <v>357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358</v>
      </c>
      <c r="E1297" s="1" t="s">
        <v>133</v>
      </c>
      <c r="F1297" s="26">
        <v>146</v>
      </c>
      <c r="G1297" s="25" t="s">
        <v>295</v>
      </c>
      <c r="H1297" s="25"/>
      <c r="BA1297" s="73" t="s">
        <v>357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358</v>
      </c>
      <c r="E1298" s="1" t="s">
        <v>135</v>
      </c>
      <c r="F1298" s="26">
        <v>3.7</v>
      </c>
      <c r="G1298" s="25" t="s">
        <v>295</v>
      </c>
      <c r="H1298" s="25"/>
      <c r="BA1298" s="73" t="s">
        <v>357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358</v>
      </c>
      <c r="E1299" s="1" t="s">
        <v>136</v>
      </c>
      <c r="F1299" s="26">
        <v>117</v>
      </c>
      <c r="G1299" s="25" t="s">
        <v>295</v>
      </c>
      <c r="H1299" s="25"/>
      <c r="BA1299" s="73" t="s">
        <v>357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358</v>
      </c>
      <c r="E1300" s="1" t="s">
        <v>341</v>
      </c>
      <c r="F1300" s="26">
        <v>4.6100000000000003</v>
      </c>
      <c r="G1300" s="25" t="s">
        <v>295</v>
      </c>
      <c r="H1300" s="25"/>
      <c r="BA1300" s="73" t="s">
        <v>357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358</v>
      </c>
      <c r="E1301" s="1" t="s">
        <v>118</v>
      </c>
      <c r="F1301" s="26">
        <v>4.5999999999999996</v>
      </c>
      <c r="G1301" s="25" t="s">
        <v>295</v>
      </c>
      <c r="H1301" s="25"/>
      <c r="BA1301" s="73" t="s">
        <v>357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358</v>
      </c>
      <c r="E1302" s="1" t="s">
        <v>130</v>
      </c>
      <c r="F1302" s="26">
        <v>3.81</v>
      </c>
      <c r="G1302" s="25" t="s">
        <v>295</v>
      </c>
      <c r="H1302" s="25"/>
      <c r="BA1302" s="73" t="s">
        <v>357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358</v>
      </c>
      <c r="E1303" s="1" t="s">
        <v>343</v>
      </c>
      <c r="F1303" s="26">
        <v>0.28699999999999998</v>
      </c>
      <c r="G1303" s="25" t="s">
        <v>295</v>
      </c>
      <c r="H1303" s="25"/>
      <c r="BA1303" s="73" t="s">
        <v>357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358</v>
      </c>
      <c r="E1304" s="1" t="s">
        <v>127</v>
      </c>
      <c r="F1304" s="26">
        <v>1.18</v>
      </c>
      <c r="G1304" s="25" t="s">
        <v>295</v>
      </c>
      <c r="H1304" s="25"/>
      <c r="BA1304" s="73" t="s">
        <v>357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358</v>
      </c>
      <c r="E1305" s="1" t="s">
        <v>131</v>
      </c>
      <c r="F1305" s="26">
        <v>8.6999999999999993</v>
      </c>
      <c r="G1305" s="25" t="s">
        <v>295</v>
      </c>
      <c r="H1305" s="25"/>
      <c r="BA1305" s="73" t="s">
        <v>357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358</v>
      </c>
      <c r="E1306" s="1" t="s">
        <v>344</v>
      </c>
      <c r="F1306" s="26">
        <v>314</v>
      </c>
      <c r="G1306" s="25" t="s">
        <v>295</v>
      </c>
      <c r="H1306" s="25"/>
      <c r="BA1306" s="73" t="s">
        <v>357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358</v>
      </c>
      <c r="E1307" s="1" t="s">
        <v>119</v>
      </c>
      <c r="F1307" s="26">
        <v>240</v>
      </c>
      <c r="G1307" s="25" t="s">
        <v>295</v>
      </c>
      <c r="H1307" s="25"/>
      <c r="BA1307" s="73" t="s">
        <v>357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358</v>
      </c>
      <c r="E1308" s="1" t="s">
        <v>120</v>
      </c>
      <c r="F1308" s="26">
        <v>78</v>
      </c>
      <c r="G1308" s="25" t="s">
        <v>295</v>
      </c>
      <c r="H1308" s="25"/>
      <c r="BA1308" s="73" t="s">
        <v>357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358</v>
      </c>
      <c r="E1309" s="1" t="s">
        <v>117</v>
      </c>
      <c r="F1309" s="26">
        <v>2.5</v>
      </c>
      <c r="G1309" s="25" t="s">
        <v>295</v>
      </c>
      <c r="H1309" s="25"/>
      <c r="BA1309" s="73" t="s">
        <v>357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358</v>
      </c>
      <c r="E1310" s="1" t="s">
        <v>346</v>
      </c>
      <c r="F1310" s="26">
        <v>231</v>
      </c>
      <c r="G1310" s="25" t="s">
        <v>295</v>
      </c>
      <c r="H1310" s="25"/>
      <c r="BA1310" s="73" t="s">
        <v>357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358</v>
      </c>
      <c r="E1311" s="1" t="s">
        <v>132</v>
      </c>
      <c r="F1311" s="26">
        <v>3.55</v>
      </c>
      <c r="G1311" s="25" t="s">
        <v>295</v>
      </c>
      <c r="H1311" s="25"/>
      <c r="BA1311" s="73" t="s">
        <v>357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358</v>
      </c>
      <c r="E1312" s="1" t="s">
        <v>111</v>
      </c>
      <c r="F1312" s="26">
        <v>87</v>
      </c>
      <c r="G1312" s="25" t="s">
        <v>295</v>
      </c>
      <c r="H1312" s="25"/>
      <c r="BA1312" s="73" t="s">
        <v>357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358</v>
      </c>
      <c r="E1313" s="1" t="s">
        <v>347</v>
      </c>
      <c r="F1313" s="26">
        <v>5.0999999999999996</v>
      </c>
      <c r="G1313" s="25" t="s">
        <v>295</v>
      </c>
      <c r="H1313" s="25"/>
      <c r="BA1313" s="73" t="s">
        <v>357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358</v>
      </c>
      <c r="E1314" s="1" t="s">
        <v>349</v>
      </c>
      <c r="F1314" s="26">
        <v>1.9</v>
      </c>
      <c r="G1314" s="25" t="s">
        <v>295</v>
      </c>
      <c r="H1314" s="25"/>
      <c r="BA1314" s="73" t="s">
        <v>357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358</v>
      </c>
      <c r="E1315" s="1" t="s">
        <v>128</v>
      </c>
      <c r="F1315" s="26">
        <v>6.7</v>
      </c>
      <c r="G1315" s="25" t="s">
        <v>295</v>
      </c>
      <c r="H1315" s="25"/>
      <c r="BA1315" s="73" t="s">
        <v>357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358</v>
      </c>
      <c r="E1316" s="1" t="s">
        <v>121</v>
      </c>
      <c r="F1316" s="26">
        <v>161</v>
      </c>
      <c r="G1316" s="25" t="s">
        <v>295</v>
      </c>
      <c r="H1316" s="25"/>
      <c r="BA1316" s="73" t="s">
        <v>357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358</v>
      </c>
      <c r="E1317" s="1" t="s">
        <v>115</v>
      </c>
      <c r="F1317" s="26">
        <v>32</v>
      </c>
      <c r="G1317" s="25" t="s">
        <v>295</v>
      </c>
      <c r="H1317" s="25"/>
      <c r="BA1317" s="73" t="s">
        <v>357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358</v>
      </c>
      <c r="E1318" s="1" t="s">
        <v>137</v>
      </c>
      <c r="F1318" s="26">
        <v>74</v>
      </c>
      <c r="G1318" s="25" t="s">
        <v>295</v>
      </c>
      <c r="H1318" s="25"/>
      <c r="BA1318" s="73" t="s">
        <v>357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358</v>
      </c>
      <c r="E1319" s="1" t="s">
        <v>350</v>
      </c>
      <c r="F1319" s="26">
        <v>139</v>
      </c>
      <c r="G1319" s="25" t="s">
        <v>295</v>
      </c>
      <c r="H1319" s="25"/>
      <c r="BA1319" s="73" t="s">
        <v>357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358</v>
      </c>
      <c r="E1320" s="1" t="s">
        <v>125</v>
      </c>
      <c r="F1320" s="26">
        <v>107</v>
      </c>
      <c r="G1320" s="25" t="s">
        <v>295</v>
      </c>
      <c r="H1320" s="25"/>
      <c r="BA1320" s="73" t="s">
        <v>357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358</v>
      </c>
      <c r="E1321" s="1" t="s">
        <v>126</v>
      </c>
      <c r="F1321" s="26">
        <v>79</v>
      </c>
      <c r="G1321" s="25" t="s">
        <v>295</v>
      </c>
      <c r="H1321" s="25"/>
      <c r="BA1321" s="73" t="s">
        <v>357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358</v>
      </c>
      <c r="E1322" s="1" t="s">
        <v>351</v>
      </c>
      <c r="F1322" s="26">
        <v>161</v>
      </c>
      <c r="G1322" s="25" t="s">
        <v>295</v>
      </c>
      <c r="H1322" s="25"/>
      <c r="BA1322" s="73" t="s">
        <v>357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358</v>
      </c>
      <c r="E1323" s="1" t="s">
        <v>352</v>
      </c>
      <c r="F1323" s="26">
        <v>59</v>
      </c>
      <c r="G1323" s="25" t="s">
        <v>295</v>
      </c>
      <c r="H1323" s="25"/>
      <c r="BA1323" s="73" t="s">
        <v>357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358</v>
      </c>
      <c r="E1324" s="1" t="s">
        <v>122</v>
      </c>
      <c r="F1324" s="26">
        <v>46</v>
      </c>
      <c r="G1324" s="25" t="s">
        <v>295</v>
      </c>
      <c r="H1324" s="25"/>
      <c r="BA1324" s="73" t="s">
        <v>357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358</v>
      </c>
      <c r="E1325" s="1" t="s">
        <v>124</v>
      </c>
      <c r="F1325" s="26">
        <v>29</v>
      </c>
      <c r="G1325" s="25" t="s">
        <v>295</v>
      </c>
      <c r="H1325" s="25"/>
      <c r="BA1325" s="73" t="s">
        <v>357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358</v>
      </c>
      <c r="E1326" s="1" t="s">
        <v>353</v>
      </c>
      <c r="F1326" s="26">
        <v>1.05</v>
      </c>
      <c r="G1326" s="25" t="s">
        <v>295</v>
      </c>
      <c r="H1326" s="25"/>
      <c r="BA1326" s="73" t="s">
        <v>357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358</v>
      </c>
      <c r="E1327" s="1" t="s">
        <v>355</v>
      </c>
      <c r="F1327" s="26">
        <v>25</v>
      </c>
      <c r="G1327" s="25" t="s">
        <v>295</v>
      </c>
      <c r="H1327" s="25"/>
      <c r="BA1327" s="73" t="s">
        <v>357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358</v>
      </c>
      <c r="E1328" s="1" t="s">
        <v>133</v>
      </c>
      <c r="F1328" s="26">
        <v>145</v>
      </c>
      <c r="G1328" s="25" t="s">
        <v>295</v>
      </c>
      <c r="H1328" s="25"/>
      <c r="BA1328" s="73" t="s">
        <v>357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358</v>
      </c>
      <c r="E1329" s="1" t="s">
        <v>135</v>
      </c>
      <c r="F1329" s="26">
        <v>3.7</v>
      </c>
      <c r="G1329" s="25" t="s">
        <v>295</v>
      </c>
      <c r="H1329" s="25"/>
      <c r="BA1329" s="73" t="s">
        <v>357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358</v>
      </c>
      <c r="E1330" s="1" t="s">
        <v>136</v>
      </c>
      <c r="F1330" s="26">
        <v>116</v>
      </c>
      <c r="G1330" s="25" t="s">
        <v>295</v>
      </c>
      <c r="H1330" s="25"/>
      <c r="BA1330" s="73" t="s">
        <v>357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358</v>
      </c>
      <c r="E1331" s="1" t="s">
        <v>341</v>
      </c>
      <c r="F1331" s="26">
        <v>4.63</v>
      </c>
      <c r="G1331" s="25" t="s">
        <v>295</v>
      </c>
      <c r="H1331" s="25"/>
      <c r="BA1331" s="73" t="s">
        <v>357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358</v>
      </c>
      <c r="E1332" s="1" t="s">
        <v>118</v>
      </c>
      <c r="F1332" s="26">
        <v>4.5</v>
      </c>
      <c r="G1332" s="25" t="s">
        <v>295</v>
      </c>
      <c r="H1332" s="25"/>
      <c r="BA1332" s="73" t="s">
        <v>357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358</v>
      </c>
      <c r="E1333" s="1" t="s">
        <v>130</v>
      </c>
      <c r="F1333" s="26">
        <v>3.8</v>
      </c>
      <c r="G1333" s="25" t="s">
        <v>295</v>
      </c>
      <c r="H1333" s="25"/>
      <c r="BA1333" s="73" t="s">
        <v>357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358</v>
      </c>
      <c r="E1334" s="1" t="s">
        <v>343</v>
      </c>
      <c r="F1334" s="26">
        <v>0.28399999999999997</v>
      </c>
      <c r="G1334" s="25" t="s">
        <v>295</v>
      </c>
      <c r="H1334" s="25"/>
      <c r="BA1334" s="73" t="s">
        <v>357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358</v>
      </c>
      <c r="E1335" s="1" t="s">
        <v>127</v>
      </c>
      <c r="F1335" s="26">
        <v>1.157</v>
      </c>
      <c r="G1335" s="25" t="s">
        <v>295</v>
      </c>
      <c r="H1335" s="25"/>
      <c r="BA1335" s="73" t="s">
        <v>357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358</v>
      </c>
      <c r="E1336" s="1" t="s">
        <v>131</v>
      </c>
      <c r="F1336" s="26">
        <v>8.6</v>
      </c>
      <c r="G1336" s="25" t="s">
        <v>295</v>
      </c>
      <c r="H1336" s="25"/>
      <c r="BA1336" s="73" t="s">
        <v>357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358</v>
      </c>
      <c r="E1337" s="1" t="s">
        <v>344</v>
      </c>
      <c r="F1337" s="26">
        <v>307</v>
      </c>
      <c r="G1337" s="25" t="s">
        <v>295</v>
      </c>
      <c r="H1337" s="25"/>
      <c r="BA1337" s="73" t="s">
        <v>357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358</v>
      </c>
      <c r="E1338" s="1" t="s">
        <v>119</v>
      </c>
      <c r="F1338" s="26">
        <v>236</v>
      </c>
      <c r="G1338" s="25" t="s">
        <v>295</v>
      </c>
      <c r="H1338" s="25"/>
      <c r="BA1338" s="73" t="s">
        <v>357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358</v>
      </c>
      <c r="E1339" s="1" t="s">
        <v>120</v>
      </c>
      <c r="F1339" s="26">
        <v>77</v>
      </c>
      <c r="G1339" s="25" t="s">
        <v>295</v>
      </c>
      <c r="H1339" s="25"/>
      <c r="BA1339" s="73" t="s">
        <v>357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358</v>
      </c>
      <c r="E1340" s="1" t="s">
        <v>117</v>
      </c>
      <c r="F1340" s="26">
        <v>2.75</v>
      </c>
      <c r="G1340" s="25" t="s">
        <v>295</v>
      </c>
      <c r="H1340" s="25"/>
      <c r="BA1340" s="73" t="s">
        <v>357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358</v>
      </c>
      <c r="E1341" s="1" t="s">
        <v>346</v>
      </c>
      <c r="F1341" s="26">
        <v>231</v>
      </c>
      <c r="G1341" s="25" t="s">
        <v>295</v>
      </c>
      <c r="H1341" s="25"/>
      <c r="BA1341" s="73" t="s">
        <v>357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358</v>
      </c>
      <c r="E1342" s="1" t="s">
        <v>132</v>
      </c>
      <c r="F1342" s="26">
        <v>3.54</v>
      </c>
      <c r="G1342" s="25" t="s">
        <v>295</v>
      </c>
      <c r="H1342" s="25"/>
      <c r="BA1342" s="73" t="s">
        <v>357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358</v>
      </c>
      <c r="E1343" s="1" t="s">
        <v>111</v>
      </c>
      <c r="F1343" s="26">
        <v>87</v>
      </c>
      <c r="G1343" s="25" t="s">
        <v>295</v>
      </c>
      <c r="H1343" s="25"/>
      <c r="BA1343" s="73" t="s">
        <v>357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358</v>
      </c>
      <c r="E1344" s="1" t="s">
        <v>347</v>
      </c>
      <c r="F1344" s="26">
        <v>5.4</v>
      </c>
      <c r="G1344" s="25" t="s">
        <v>295</v>
      </c>
      <c r="H1344" s="25"/>
      <c r="BA1344" s="73" t="s">
        <v>357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358</v>
      </c>
      <c r="E1345" s="1" t="s">
        <v>349</v>
      </c>
      <c r="F1345" s="26">
        <v>2.2000000000000002</v>
      </c>
      <c r="G1345" s="25" t="s">
        <v>295</v>
      </c>
      <c r="H1345" s="25"/>
      <c r="BA1345" s="73" t="s">
        <v>357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358</v>
      </c>
      <c r="E1346" s="1" t="s">
        <v>128</v>
      </c>
      <c r="F1346" s="26">
        <v>6.7</v>
      </c>
      <c r="G1346" s="25" t="s">
        <v>295</v>
      </c>
      <c r="H1346" s="25"/>
      <c r="BA1346" s="73" t="s">
        <v>357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358</v>
      </c>
      <c r="E1347" s="1" t="s">
        <v>121</v>
      </c>
      <c r="F1347" s="26">
        <v>160</v>
      </c>
      <c r="G1347" s="25" t="s">
        <v>295</v>
      </c>
      <c r="H1347" s="25"/>
      <c r="BA1347" s="73" t="s">
        <v>357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358</v>
      </c>
      <c r="E1348" s="1" t="s">
        <v>115</v>
      </c>
      <c r="F1348" s="26">
        <v>33</v>
      </c>
      <c r="G1348" s="25" t="s">
        <v>295</v>
      </c>
      <c r="H1348" s="25"/>
      <c r="BA1348" s="73" t="s">
        <v>357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358</v>
      </c>
      <c r="E1349" s="1" t="s">
        <v>137</v>
      </c>
      <c r="F1349" s="26">
        <v>75</v>
      </c>
      <c r="G1349" s="25" t="s">
        <v>295</v>
      </c>
      <c r="H1349" s="25"/>
      <c r="BA1349" s="73" t="s">
        <v>357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358</v>
      </c>
      <c r="E1350" s="1" t="s">
        <v>350</v>
      </c>
      <c r="F1350" s="26">
        <v>135</v>
      </c>
      <c r="G1350" s="25" t="s">
        <v>295</v>
      </c>
      <c r="H1350" s="25"/>
      <c r="BA1350" s="73" t="s">
        <v>357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358</v>
      </c>
      <c r="E1351" s="1" t="s">
        <v>125</v>
      </c>
      <c r="F1351" s="26">
        <v>113</v>
      </c>
      <c r="G1351" s="25" t="s">
        <v>295</v>
      </c>
      <c r="H1351" s="25"/>
      <c r="BA1351" s="73" t="s">
        <v>357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358</v>
      </c>
      <c r="E1352" s="1" t="s">
        <v>126</v>
      </c>
      <c r="F1352" s="26">
        <v>79</v>
      </c>
      <c r="G1352" s="25" t="s">
        <v>295</v>
      </c>
      <c r="H1352" s="25"/>
      <c r="BA1352" s="73" t="s">
        <v>357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358</v>
      </c>
      <c r="E1353" s="1" t="s">
        <v>351</v>
      </c>
      <c r="F1353" s="26">
        <v>158</v>
      </c>
      <c r="G1353" s="25" t="s">
        <v>295</v>
      </c>
      <c r="H1353" s="25"/>
      <c r="BA1353" s="73" t="s">
        <v>357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358</v>
      </c>
      <c r="E1354" s="1" t="s">
        <v>352</v>
      </c>
      <c r="F1354" s="26">
        <v>58</v>
      </c>
      <c r="G1354" s="25" t="s">
        <v>295</v>
      </c>
      <c r="H1354" s="25"/>
      <c r="BA1354" s="73" t="s">
        <v>357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358</v>
      </c>
      <c r="E1355" s="1" t="s">
        <v>122</v>
      </c>
      <c r="F1355" s="26">
        <v>47</v>
      </c>
      <c r="G1355" s="25" t="s">
        <v>295</v>
      </c>
      <c r="H1355" s="25"/>
      <c r="BA1355" s="73" t="s">
        <v>357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358</v>
      </c>
      <c r="E1356" s="1" t="s">
        <v>124</v>
      </c>
      <c r="F1356" s="26">
        <v>29</v>
      </c>
      <c r="G1356" s="25" t="s">
        <v>295</v>
      </c>
      <c r="H1356" s="25"/>
      <c r="BA1356" s="73" t="s">
        <v>357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358</v>
      </c>
      <c r="E1357" s="1" t="s">
        <v>353</v>
      </c>
      <c r="F1357" s="26">
        <v>0.99</v>
      </c>
      <c r="G1357" s="25" t="s">
        <v>295</v>
      </c>
      <c r="H1357" s="25"/>
      <c r="BA1357" s="73" t="s">
        <v>357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358</v>
      </c>
      <c r="E1358" s="1" t="s">
        <v>355</v>
      </c>
      <c r="F1358" s="26">
        <v>33.299999999999997</v>
      </c>
      <c r="G1358" s="25" t="s">
        <v>295</v>
      </c>
      <c r="H1358" s="25"/>
      <c r="BA1358" s="73" t="s">
        <v>357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358</v>
      </c>
      <c r="E1359" s="1" t="s">
        <v>133</v>
      </c>
      <c r="F1359" s="26">
        <v>146</v>
      </c>
      <c r="G1359" s="25" t="s">
        <v>295</v>
      </c>
      <c r="H1359" s="25"/>
      <c r="BA1359" s="73" t="s">
        <v>357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358</v>
      </c>
      <c r="E1360" s="1" t="s">
        <v>135</v>
      </c>
      <c r="F1360" s="26">
        <v>3.8</v>
      </c>
      <c r="G1360" s="25" t="s">
        <v>295</v>
      </c>
      <c r="H1360" s="25"/>
      <c r="BA1360" s="73" t="s">
        <v>357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358</v>
      </c>
      <c r="E1361" s="1" t="s">
        <v>136</v>
      </c>
      <c r="F1361" s="26">
        <v>114</v>
      </c>
      <c r="G1361" s="25" t="s">
        <v>295</v>
      </c>
      <c r="H1361" s="25"/>
      <c r="BA1361" s="73" t="s">
        <v>357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358</v>
      </c>
      <c r="E1362" s="1" t="s">
        <v>341</v>
      </c>
      <c r="F1362" s="26">
        <v>4.54</v>
      </c>
      <c r="G1362" s="25" t="s">
        <v>295</v>
      </c>
      <c r="H1362" s="25"/>
      <c r="BA1362" s="73" t="s">
        <v>357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358</v>
      </c>
      <c r="E1363" s="1" t="s">
        <v>118</v>
      </c>
      <c r="F1363" s="26">
        <v>4.5999999999999996</v>
      </c>
      <c r="G1363" s="25" t="s">
        <v>295</v>
      </c>
      <c r="H1363" s="25"/>
      <c r="BA1363" s="73" t="s">
        <v>357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358</v>
      </c>
      <c r="E1364" s="1" t="s">
        <v>130</v>
      </c>
      <c r="F1364" s="26">
        <v>3.83</v>
      </c>
      <c r="G1364" s="25" t="s">
        <v>295</v>
      </c>
      <c r="H1364" s="25"/>
      <c r="BA1364" s="73" t="s">
        <v>357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358</v>
      </c>
      <c r="E1365" s="1" t="s">
        <v>343</v>
      </c>
      <c r="F1365" s="26">
        <v>0.28999999999999998</v>
      </c>
      <c r="G1365" s="25" t="s">
        <v>295</v>
      </c>
      <c r="H1365" s="25"/>
      <c r="BA1365" s="73" t="s">
        <v>357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358</v>
      </c>
      <c r="E1366" s="1" t="s">
        <v>127</v>
      </c>
      <c r="F1366" s="26">
        <v>1.17</v>
      </c>
      <c r="G1366" s="25" t="s">
        <v>295</v>
      </c>
      <c r="H1366" s="25"/>
      <c r="BA1366" s="73" t="s">
        <v>357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358</v>
      </c>
      <c r="E1367" s="1" t="s">
        <v>131</v>
      </c>
      <c r="F1367" s="26">
        <v>8.6999999999999993</v>
      </c>
      <c r="G1367" s="25" t="s">
        <v>295</v>
      </c>
      <c r="H1367" s="25"/>
      <c r="BA1367" s="73" t="s">
        <v>357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358</v>
      </c>
      <c r="E1368" s="1" t="s">
        <v>344</v>
      </c>
      <c r="F1368" s="26">
        <v>307</v>
      </c>
      <c r="G1368" s="25" t="s">
        <v>295</v>
      </c>
      <c r="H1368" s="25"/>
      <c r="BA1368" s="73" t="s">
        <v>357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358</v>
      </c>
      <c r="E1369" s="1" t="s">
        <v>119</v>
      </c>
      <c r="F1369" s="26">
        <v>236</v>
      </c>
      <c r="G1369" s="25" t="s">
        <v>295</v>
      </c>
      <c r="H1369" s="25"/>
      <c r="BA1369" s="73" t="s">
        <v>357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358</v>
      </c>
      <c r="E1370" s="1" t="s">
        <v>120</v>
      </c>
      <c r="F1370" s="26">
        <v>77</v>
      </c>
      <c r="G1370" s="25" t="s">
        <v>295</v>
      </c>
      <c r="H1370" s="25"/>
      <c r="BA1370" s="73" t="s">
        <v>357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358</v>
      </c>
      <c r="E1371" s="1" t="s">
        <v>117</v>
      </c>
      <c r="F1371" s="26">
        <v>2.68</v>
      </c>
      <c r="G1371" s="25" t="s">
        <v>295</v>
      </c>
      <c r="H1371" s="25"/>
      <c r="BA1371" s="73" t="s">
        <v>357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358</v>
      </c>
      <c r="E1372" s="1" t="s">
        <v>346</v>
      </c>
      <c r="F1372" s="26">
        <v>232</v>
      </c>
      <c r="G1372" s="25" t="s">
        <v>295</v>
      </c>
      <c r="H1372" s="25"/>
      <c r="BA1372" s="73" t="s">
        <v>357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358</v>
      </c>
      <c r="E1373" s="1" t="s">
        <v>132</v>
      </c>
      <c r="F1373" s="26">
        <v>3.62</v>
      </c>
      <c r="G1373" s="25" t="s">
        <v>295</v>
      </c>
      <c r="H1373" s="25"/>
      <c r="BA1373" s="73" t="s">
        <v>357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358</v>
      </c>
      <c r="E1374" s="1" t="s">
        <v>111</v>
      </c>
      <c r="F1374" s="26">
        <v>88</v>
      </c>
      <c r="G1374" s="25" t="s">
        <v>295</v>
      </c>
      <c r="H1374" s="25"/>
      <c r="BA1374" s="73" t="s">
        <v>357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358</v>
      </c>
      <c r="E1375" s="1" t="s">
        <v>347</v>
      </c>
      <c r="F1375" s="26">
        <v>5.31</v>
      </c>
      <c r="G1375" s="25" t="s">
        <v>295</v>
      </c>
      <c r="H1375" s="25"/>
      <c r="BA1375" s="73" t="s">
        <v>357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358</v>
      </c>
      <c r="E1376" s="1" t="s">
        <v>349</v>
      </c>
      <c r="F1376" s="26">
        <v>2.04</v>
      </c>
      <c r="G1376" s="25" t="s">
        <v>295</v>
      </c>
      <c r="H1376" s="25"/>
      <c r="BA1376" s="73" t="s">
        <v>357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358</v>
      </c>
      <c r="E1377" s="1" t="s">
        <v>128</v>
      </c>
      <c r="F1377" s="26">
        <v>6.9</v>
      </c>
      <c r="G1377" s="25" t="s">
        <v>295</v>
      </c>
      <c r="H1377" s="25"/>
      <c r="BA1377" s="73" t="s">
        <v>357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358</v>
      </c>
      <c r="E1378" s="1" t="s">
        <v>121</v>
      </c>
      <c r="F1378" s="26">
        <v>157</v>
      </c>
      <c r="G1378" s="25" t="s">
        <v>295</v>
      </c>
      <c r="H1378" s="25"/>
      <c r="BA1378" s="73" t="s">
        <v>357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358</v>
      </c>
      <c r="E1379" s="1" t="s">
        <v>115</v>
      </c>
      <c r="F1379" s="26">
        <v>32</v>
      </c>
      <c r="G1379" s="25" t="s">
        <v>295</v>
      </c>
      <c r="H1379" s="25"/>
      <c r="BA1379" s="73" t="s">
        <v>357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358</v>
      </c>
      <c r="E1380" s="1" t="s">
        <v>137</v>
      </c>
      <c r="F1380" s="26">
        <v>74</v>
      </c>
      <c r="G1380" s="25" t="s">
        <v>295</v>
      </c>
      <c r="H1380" s="25"/>
      <c r="BA1380" s="73" t="s">
        <v>357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358</v>
      </c>
      <c r="E1381" s="1" t="s">
        <v>350</v>
      </c>
      <c r="F1381" s="26">
        <v>138</v>
      </c>
      <c r="G1381" s="25" t="s">
        <v>295</v>
      </c>
      <c r="H1381" s="25"/>
      <c r="BA1381" s="73" t="s">
        <v>357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358</v>
      </c>
      <c r="E1382" s="1" t="s">
        <v>125</v>
      </c>
      <c r="F1382" s="26">
        <v>109</v>
      </c>
      <c r="G1382" s="25" t="s">
        <v>295</v>
      </c>
      <c r="H1382" s="25"/>
      <c r="BA1382" s="73" t="s">
        <v>357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358</v>
      </c>
      <c r="E1383" s="1" t="s">
        <v>126</v>
      </c>
      <c r="F1383" s="26">
        <v>82</v>
      </c>
      <c r="G1383" s="25" t="s">
        <v>295</v>
      </c>
      <c r="H1383" s="25"/>
      <c r="BA1383" s="73" t="s">
        <v>357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358</v>
      </c>
      <c r="E1384" s="1" t="s">
        <v>351</v>
      </c>
      <c r="F1384" s="26">
        <v>167</v>
      </c>
      <c r="G1384" s="25" t="s">
        <v>295</v>
      </c>
      <c r="H1384" s="25"/>
      <c r="BA1384" s="73" t="s">
        <v>357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358</v>
      </c>
      <c r="E1385" s="1" t="s">
        <v>352</v>
      </c>
      <c r="F1385" s="26">
        <v>57</v>
      </c>
      <c r="G1385" s="25" t="s">
        <v>295</v>
      </c>
      <c r="H1385" s="25"/>
      <c r="BA1385" s="73" t="s">
        <v>357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358</v>
      </c>
      <c r="E1386" s="1" t="s">
        <v>122</v>
      </c>
      <c r="F1386" s="26">
        <v>46</v>
      </c>
      <c r="G1386" s="25" t="s">
        <v>295</v>
      </c>
      <c r="H1386" s="25"/>
      <c r="BA1386" s="73" t="s">
        <v>357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358</v>
      </c>
      <c r="E1387" s="1" t="s">
        <v>124</v>
      </c>
      <c r="F1387" s="26">
        <v>31</v>
      </c>
      <c r="G1387" s="25" t="s">
        <v>295</v>
      </c>
      <c r="H1387" s="25"/>
      <c r="BA1387" s="73" t="s">
        <v>357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358</v>
      </c>
      <c r="E1388" s="1" t="s">
        <v>353</v>
      </c>
      <c r="F1388" s="26">
        <v>0.95</v>
      </c>
      <c r="G1388" s="25" t="s">
        <v>295</v>
      </c>
      <c r="H1388" s="25"/>
      <c r="BA1388" s="73" t="s">
        <v>357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358</v>
      </c>
      <c r="E1389" s="1" t="s">
        <v>355</v>
      </c>
      <c r="F1389" s="26">
        <v>36</v>
      </c>
      <c r="G1389" s="25" t="s">
        <v>295</v>
      </c>
      <c r="H1389" s="25"/>
      <c r="BA1389" s="73" t="s">
        <v>357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358</v>
      </c>
      <c r="E1390" s="1" t="s">
        <v>133</v>
      </c>
      <c r="F1390" s="26">
        <v>145</v>
      </c>
      <c r="G1390" s="25" t="s">
        <v>295</v>
      </c>
      <c r="H1390" s="25"/>
      <c r="BA1390" s="73" t="s">
        <v>357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358</v>
      </c>
      <c r="E1391" s="1" t="s">
        <v>135</v>
      </c>
      <c r="F1391" s="26">
        <v>3.8</v>
      </c>
      <c r="G1391" s="25" t="s">
        <v>295</v>
      </c>
      <c r="H1391" s="25"/>
      <c r="BA1391" s="73" t="s">
        <v>357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358</v>
      </c>
      <c r="E1392" s="1" t="s">
        <v>136</v>
      </c>
      <c r="F1392" s="26">
        <v>115</v>
      </c>
      <c r="G1392" s="25" t="s">
        <v>295</v>
      </c>
      <c r="H1392" s="25"/>
      <c r="BA1392" s="73" t="s">
        <v>357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358</v>
      </c>
      <c r="E1393" s="1" t="s">
        <v>341</v>
      </c>
      <c r="F1393" s="26">
        <v>4.7</v>
      </c>
      <c r="G1393" s="25" t="s">
        <v>295</v>
      </c>
      <c r="H1393" s="25"/>
      <c r="BA1393" s="73" t="s">
        <v>357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358</v>
      </c>
      <c r="E1394" s="1" t="s">
        <v>118</v>
      </c>
      <c r="F1394" s="26">
        <v>4.5</v>
      </c>
      <c r="G1394" s="25" t="s">
        <v>295</v>
      </c>
      <c r="H1394" s="25"/>
      <c r="BA1394" s="73" t="s">
        <v>357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358</v>
      </c>
      <c r="E1395" s="1" t="s">
        <v>130</v>
      </c>
      <c r="F1395" s="26">
        <v>3.85</v>
      </c>
      <c r="G1395" s="25" t="s">
        <v>295</v>
      </c>
      <c r="H1395" s="25"/>
      <c r="BA1395" s="73" t="s">
        <v>357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358</v>
      </c>
      <c r="E1396" s="1" t="s">
        <v>343</v>
      </c>
      <c r="F1396" s="26">
        <v>0.27</v>
      </c>
      <c r="G1396" s="25" t="s">
        <v>295</v>
      </c>
      <c r="H1396" s="25"/>
      <c r="BA1396" s="73" t="s">
        <v>357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358</v>
      </c>
      <c r="E1397" s="1" t="s">
        <v>127</v>
      </c>
      <c r="F1397" s="26">
        <v>1.18</v>
      </c>
      <c r="G1397" s="25" t="s">
        <v>295</v>
      </c>
      <c r="H1397" s="25"/>
      <c r="BA1397" s="73" t="s">
        <v>357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358</v>
      </c>
      <c r="E1398" s="1" t="s">
        <v>131</v>
      </c>
      <c r="F1398" s="26">
        <v>8.9</v>
      </c>
      <c r="G1398" s="25" t="s">
        <v>295</v>
      </c>
      <c r="H1398" s="25"/>
      <c r="BA1398" s="73" t="s">
        <v>357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358</v>
      </c>
      <c r="E1399" s="1" t="s">
        <v>344</v>
      </c>
      <c r="F1399" s="26">
        <v>319</v>
      </c>
      <c r="G1399" s="25" t="s">
        <v>295</v>
      </c>
      <c r="H1399" s="25"/>
      <c r="BA1399" s="73" t="s">
        <v>357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358</v>
      </c>
      <c r="E1400" s="1" t="s">
        <v>119</v>
      </c>
      <c r="F1400" s="26">
        <v>232</v>
      </c>
      <c r="G1400" s="25" t="s">
        <v>295</v>
      </c>
      <c r="H1400" s="25"/>
      <c r="BA1400" s="73" t="s">
        <v>357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358</v>
      </c>
      <c r="E1401" s="1" t="s">
        <v>120</v>
      </c>
      <c r="F1401" s="26">
        <v>77</v>
      </c>
      <c r="G1401" s="25" t="s">
        <v>295</v>
      </c>
      <c r="H1401" s="25"/>
      <c r="BA1401" s="73" t="s">
        <v>357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358</v>
      </c>
      <c r="E1402" s="1" t="s">
        <v>117</v>
      </c>
      <c r="F1402" s="26">
        <v>2.84</v>
      </c>
      <c r="G1402" s="25" t="s">
        <v>295</v>
      </c>
      <c r="H1402" s="25"/>
      <c r="BA1402" s="73" t="s">
        <v>357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358</v>
      </c>
      <c r="E1403" s="1" t="s">
        <v>346</v>
      </c>
      <c r="F1403" s="26">
        <v>230</v>
      </c>
      <c r="G1403" s="25" t="s">
        <v>295</v>
      </c>
      <c r="H1403" s="25"/>
      <c r="BA1403" s="73" t="s">
        <v>357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358</v>
      </c>
      <c r="E1404" s="1" t="s">
        <v>132</v>
      </c>
      <c r="F1404" s="26">
        <v>3.51</v>
      </c>
      <c r="G1404" s="25" t="s">
        <v>295</v>
      </c>
      <c r="H1404" s="25"/>
      <c r="BA1404" s="73" t="s">
        <v>357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358</v>
      </c>
      <c r="E1405" s="1" t="s">
        <v>111</v>
      </c>
      <c r="F1405" s="26">
        <v>89</v>
      </c>
      <c r="G1405" s="25" t="s">
        <v>295</v>
      </c>
      <c r="H1405" s="25"/>
      <c r="BA1405" s="73" t="s">
        <v>357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358</v>
      </c>
      <c r="E1406" s="1" t="s">
        <v>347</v>
      </c>
      <c r="F1406" s="26">
        <v>5.12</v>
      </c>
      <c r="G1406" s="25" t="s">
        <v>295</v>
      </c>
      <c r="H1406" s="25"/>
      <c r="BA1406" s="73" t="s">
        <v>357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358</v>
      </c>
      <c r="E1407" s="1" t="s">
        <v>349</v>
      </c>
      <c r="F1407" s="26">
        <v>2.19</v>
      </c>
      <c r="G1407" s="25" t="s">
        <v>295</v>
      </c>
      <c r="H1407" s="25"/>
      <c r="BA1407" s="73" t="s">
        <v>357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358</v>
      </c>
      <c r="E1408" s="1" t="s">
        <v>128</v>
      </c>
      <c r="F1408" s="26">
        <v>6.9</v>
      </c>
      <c r="G1408" s="25" t="s">
        <v>295</v>
      </c>
      <c r="H1408" s="25"/>
      <c r="BA1408" s="73" t="s">
        <v>357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358</v>
      </c>
      <c r="E1409" s="1" t="s">
        <v>121</v>
      </c>
      <c r="F1409" s="26">
        <v>165</v>
      </c>
      <c r="G1409" s="25" t="s">
        <v>295</v>
      </c>
      <c r="H1409" s="25"/>
      <c r="BA1409" s="73" t="s">
        <v>357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358</v>
      </c>
      <c r="E1410" s="1" t="s">
        <v>115</v>
      </c>
      <c r="F1410" s="26">
        <v>32</v>
      </c>
      <c r="G1410" s="25" t="s">
        <v>295</v>
      </c>
      <c r="H1410" s="25"/>
      <c r="BA1410" s="73" t="s">
        <v>357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358</v>
      </c>
      <c r="E1411" s="1" t="s">
        <v>137</v>
      </c>
      <c r="F1411" s="26">
        <v>75</v>
      </c>
      <c r="G1411" s="25" t="s">
        <v>295</v>
      </c>
      <c r="H1411" s="25"/>
      <c r="BA1411" s="73" t="s">
        <v>357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358</v>
      </c>
      <c r="E1412" s="1" t="s">
        <v>350</v>
      </c>
      <c r="F1412" s="26">
        <v>138</v>
      </c>
      <c r="G1412" s="25" t="s">
        <v>295</v>
      </c>
      <c r="H1412" s="25"/>
      <c r="BA1412" s="73" t="s">
        <v>357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358</v>
      </c>
      <c r="E1413" s="1" t="s">
        <v>125</v>
      </c>
      <c r="F1413" s="26">
        <v>117</v>
      </c>
      <c r="G1413" s="25" t="s">
        <v>295</v>
      </c>
      <c r="H1413" s="25"/>
      <c r="BA1413" s="73" t="s">
        <v>357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358</v>
      </c>
      <c r="E1414" s="1" t="s">
        <v>126</v>
      </c>
      <c r="F1414" s="26">
        <v>78</v>
      </c>
      <c r="G1414" s="25" t="s">
        <v>295</v>
      </c>
      <c r="H1414" s="25"/>
      <c r="BA1414" s="73" t="s">
        <v>357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358</v>
      </c>
      <c r="E1415" s="1" t="s">
        <v>351</v>
      </c>
      <c r="F1415" s="26">
        <v>157</v>
      </c>
      <c r="G1415" s="25" t="s">
        <v>295</v>
      </c>
      <c r="H1415" s="25"/>
      <c r="BA1415" s="73" t="s">
        <v>357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358</v>
      </c>
      <c r="E1416" s="1" t="s">
        <v>352</v>
      </c>
      <c r="F1416" s="26">
        <v>55</v>
      </c>
      <c r="G1416" s="25" t="s">
        <v>295</v>
      </c>
      <c r="H1416" s="25"/>
      <c r="BA1416" s="73" t="s">
        <v>357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358</v>
      </c>
      <c r="E1417" s="1" t="s">
        <v>122</v>
      </c>
      <c r="F1417" s="26">
        <v>48</v>
      </c>
      <c r="G1417" s="25" t="s">
        <v>295</v>
      </c>
      <c r="H1417" s="25"/>
      <c r="BA1417" s="73" t="s">
        <v>357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358</v>
      </c>
      <c r="E1418" s="1" t="s">
        <v>124</v>
      </c>
      <c r="F1418" s="26">
        <v>31</v>
      </c>
      <c r="G1418" s="25" t="s">
        <v>295</v>
      </c>
      <c r="H1418" s="25"/>
      <c r="BA1418" s="73" t="s">
        <v>357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358</v>
      </c>
      <c r="E1419" s="1" t="s">
        <v>353</v>
      </c>
      <c r="F1419" s="26">
        <v>0.97</v>
      </c>
      <c r="G1419" s="25" t="s">
        <v>295</v>
      </c>
      <c r="H1419" s="25"/>
      <c r="BA1419" s="73" t="s">
        <v>357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358</v>
      </c>
      <c r="E1420" s="1" t="s">
        <v>355</v>
      </c>
      <c r="F1420" s="26">
        <v>33.4</v>
      </c>
      <c r="G1420" s="25" t="s">
        <v>295</v>
      </c>
      <c r="H1420" s="25"/>
      <c r="BA1420" s="73" t="s">
        <v>357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358</v>
      </c>
      <c r="E1421" s="1" t="s">
        <v>133</v>
      </c>
      <c r="F1421" s="26">
        <v>145</v>
      </c>
      <c r="G1421" s="25" t="s">
        <v>295</v>
      </c>
      <c r="H1421" s="25"/>
      <c r="BA1421" s="73" t="s">
        <v>357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358</v>
      </c>
      <c r="E1422" s="1" t="s">
        <v>135</v>
      </c>
      <c r="F1422" s="26">
        <v>3.7</v>
      </c>
      <c r="G1422" s="25" t="s">
        <v>295</v>
      </c>
      <c r="H1422" s="25"/>
      <c r="BA1422" s="73" t="s">
        <v>357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358</v>
      </c>
      <c r="E1423" s="1" t="s">
        <v>136</v>
      </c>
      <c r="F1423" s="26">
        <v>118</v>
      </c>
      <c r="G1423" s="25" t="s">
        <v>295</v>
      </c>
      <c r="H1423" s="25"/>
      <c r="BA1423" s="73" t="s">
        <v>357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358</v>
      </c>
      <c r="E1424" s="1" t="s">
        <v>341</v>
      </c>
      <c r="F1424" s="26">
        <v>4.6100000000000003</v>
      </c>
      <c r="G1424" s="25" t="s">
        <v>295</v>
      </c>
      <c r="H1424" s="25"/>
      <c r="BA1424" s="73" t="s">
        <v>357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358</v>
      </c>
      <c r="E1425" s="1" t="s">
        <v>118</v>
      </c>
      <c r="F1425" s="26">
        <v>4.5999999999999996</v>
      </c>
      <c r="G1425" s="25" t="s">
        <v>295</v>
      </c>
      <c r="H1425" s="25"/>
      <c r="BA1425" s="73" t="s">
        <v>357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358</v>
      </c>
      <c r="E1426" s="1" t="s">
        <v>130</v>
      </c>
      <c r="F1426" s="26">
        <v>3.83</v>
      </c>
      <c r="G1426" s="25" t="s">
        <v>295</v>
      </c>
      <c r="H1426" s="25"/>
      <c r="BA1426" s="73" t="s">
        <v>357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358</v>
      </c>
      <c r="E1427" s="1" t="s">
        <v>343</v>
      </c>
      <c r="F1427" s="26">
        <v>0.28000000000000003</v>
      </c>
      <c r="G1427" s="25" t="s">
        <v>295</v>
      </c>
      <c r="H1427" s="25"/>
      <c r="BA1427" s="73" t="s">
        <v>357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358</v>
      </c>
      <c r="E1428" s="1" t="s">
        <v>127</v>
      </c>
      <c r="F1428" s="26">
        <v>1.1599999999999999</v>
      </c>
      <c r="G1428" s="25" t="s">
        <v>295</v>
      </c>
      <c r="H1428" s="25"/>
      <c r="BA1428" s="73" t="s">
        <v>357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358</v>
      </c>
      <c r="E1429" s="1" t="s">
        <v>131</v>
      </c>
      <c r="F1429" s="26">
        <v>8.6999999999999993</v>
      </c>
      <c r="G1429" s="25" t="s">
        <v>295</v>
      </c>
      <c r="H1429" s="25"/>
      <c r="BA1429" s="73" t="s">
        <v>357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358</v>
      </c>
      <c r="E1430" s="1" t="s">
        <v>344</v>
      </c>
      <c r="F1430" s="26">
        <v>332</v>
      </c>
      <c r="G1430" s="25" t="s">
        <v>295</v>
      </c>
      <c r="H1430" s="25"/>
      <c r="BA1430" s="73" t="s">
        <v>357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358</v>
      </c>
      <c r="E1431" s="1" t="s">
        <v>119</v>
      </c>
      <c r="F1431" s="26">
        <v>226</v>
      </c>
      <c r="G1431" s="25" t="s">
        <v>295</v>
      </c>
      <c r="H1431" s="25"/>
      <c r="BA1431" s="73" t="s">
        <v>357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358</v>
      </c>
      <c r="E1432" s="1" t="s">
        <v>120</v>
      </c>
      <c r="F1432" s="26">
        <v>75</v>
      </c>
      <c r="G1432" s="25" t="s">
        <v>295</v>
      </c>
      <c r="H1432" s="25"/>
      <c r="BA1432" s="73" t="s">
        <v>357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358</v>
      </c>
      <c r="E1433" s="1" t="s">
        <v>117</v>
      </c>
      <c r="F1433" s="26">
        <v>2.69</v>
      </c>
      <c r="G1433" s="25" t="s">
        <v>295</v>
      </c>
      <c r="H1433" s="25"/>
      <c r="BA1433" s="73" t="s">
        <v>357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358</v>
      </c>
      <c r="E1434" s="1" t="s">
        <v>346</v>
      </c>
      <c r="F1434" s="26">
        <v>232</v>
      </c>
      <c r="G1434" s="25" t="s">
        <v>295</v>
      </c>
      <c r="H1434" s="25"/>
      <c r="BA1434" s="73" t="s">
        <v>357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358</v>
      </c>
      <c r="E1435" s="1" t="s">
        <v>132</v>
      </c>
      <c r="F1435" s="26">
        <v>3.6</v>
      </c>
      <c r="G1435" s="25" t="s">
        <v>295</v>
      </c>
      <c r="H1435" s="25"/>
      <c r="BA1435" s="73" t="s">
        <v>357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358</v>
      </c>
      <c r="E1436" s="1" t="s">
        <v>111</v>
      </c>
      <c r="F1436" s="26">
        <v>87</v>
      </c>
      <c r="G1436" s="25" t="s">
        <v>295</v>
      </c>
      <c r="H1436" s="25"/>
      <c r="BA1436" s="73" t="s">
        <v>357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358</v>
      </c>
      <c r="E1437" s="1" t="s">
        <v>347</v>
      </c>
      <c r="F1437" s="26">
        <v>5.15</v>
      </c>
      <c r="G1437" s="25" t="s">
        <v>295</v>
      </c>
      <c r="H1437" s="25"/>
      <c r="BA1437" s="73" t="s">
        <v>357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358</v>
      </c>
      <c r="E1438" s="1" t="s">
        <v>349</v>
      </c>
      <c r="F1438" s="26">
        <v>2.0699999999999998</v>
      </c>
      <c r="G1438" s="25" t="s">
        <v>295</v>
      </c>
      <c r="H1438" s="25"/>
      <c r="BA1438" s="73" t="s">
        <v>357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358</v>
      </c>
      <c r="E1439" s="1" t="s">
        <v>128</v>
      </c>
      <c r="F1439" s="26">
        <v>6.9</v>
      </c>
      <c r="G1439" s="25" t="s">
        <v>295</v>
      </c>
      <c r="H1439" s="25"/>
      <c r="BA1439" s="73" t="s">
        <v>357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358</v>
      </c>
      <c r="E1440" s="1" t="s">
        <v>121</v>
      </c>
      <c r="F1440" s="26">
        <v>158</v>
      </c>
      <c r="G1440" s="25" t="s">
        <v>295</v>
      </c>
      <c r="H1440" s="25"/>
      <c r="BA1440" s="73" t="s">
        <v>357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358</v>
      </c>
      <c r="E1441" s="1" t="s">
        <v>115</v>
      </c>
      <c r="F1441" s="26">
        <v>32</v>
      </c>
      <c r="G1441" s="25" t="s">
        <v>295</v>
      </c>
      <c r="H1441" s="25"/>
      <c r="BA1441" s="73" t="s">
        <v>357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358</v>
      </c>
      <c r="E1442" s="1" t="s">
        <v>137</v>
      </c>
      <c r="F1442" s="26">
        <v>74</v>
      </c>
      <c r="G1442" s="25" t="s">
        <v>295</v>
      </c>
      <c r="H1442" s="25"/>
      <c r="BA1442" s="73" t="s">
        <v>357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358</v>
      </c>
      <c r="E1443" s="1" t="s">
        <v>350</v>
      </c>
      <c r="F1443" s="26">
        <v>135</v>
      </c>
      <c r="G1443" s="25" t="s">
        <v>295</v>
      </c>
      <c r="H1443" s="25"/>
      <c r="BA1443" s="73" t="s">
        <v>357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358</v>
      </c>
      <c r="E1444" s="1" t="s">
        <v>125</v>
      </c>
      <c r="F1444" s="26">
        <v>117</v>
      </c>
      <c r="G1444" s="25" t="s">
        <v>295</v>
      </c>
      <c r="H1444" s="25"/>
      <c r="BA1444" s="73" t="s">
        <v>357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358</v>
      </c>
      <c r="E1445" s="1" t="s">
        <v>126</v>
      </c>
      <c r="F1445" s="26">
        <v>81</v>
      </c>
      <c r="G1445" s="25" t="s">
        <v>295</v>
      </c>
      <c r="H1445" s="25"/>
      <c r="BA1445" s="73" t="s">
        <v>357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358</v>
      </c>
      <c r="E1446" s="1" t="s">
        <v>351</v>
      </c>
      <c r="F1446" s="26">
        <v>148</v>
      </c>
      <c r="G1446" s="25" t="s">
        <v>295</v>
      </c>
      <c r="H1446" s="25"/>
      <c r="BA1446" s="73" t="s">
        <v>357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358</v>
      </c>
      <c r="E1447" s="1" t="s">
        <v>352</v>
      </c>
      <c r="F1447" s="26">
        <v>61</v>
      </c>
      <c r="G1447" s="25" t="s">
        <v>295</v>
      </c>
      <c r="H1447" s="25"/>
      <c r="BA1447" s="73" t="s">
        <v>357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358</v>
      </c>
      <c r="E1448" s="1" t="s">
        <v>122</v>
      </c>
      <c r="F1448" s="26">
        <v>46</v>
      </c>
      <c r="G1448" s="25" t="s">
        <v>295</v>
      </c>
      <c r="H1448" s="25"/>
      <c r="BA1448" s="73" t="s">
        <v>357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358</v>
      </c>
      <c r="E1449" s="1" t="s">
        <v>124</v>
      </c>
      <c r="F1449" s="26">
        <v>30</v>
      </c>
      <c r="G1449" s="25" t="s">
        <v>295</v>
      </c>
      <c r="H1449" s="25"/>
      <c r="BA1449" s="73" t="s">
        <v>357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358</v>
      </c>
      <c r="E1450" s="1" t="s">
        <v>353</v>
      </c>
      <c r="F1450" s="26">
        <v>0.98</v>
      </c>
      <c r="G1450" s="25" t="s">
        <v>295</v>
      </c>
      <c r="H1450" s="25"/>
      <c r="BA1450" s="73" t="s">
        <v>357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358</v>
      </c>
      <c r="E1451" s="1" t="s">
        <v>355</v>
      </c>
      <c r="F1451" s="26">
        <v>32.200000000000003</v>
      </c>
      <c r="G1451" s="25" t="s">
        <v>295</v>
      </c>
      <c r="H1451" s="25"/>
      <c r="BA1451" s="73" t="s">
        <v>357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358</v>
      </c>
      <c r="E1452" s="1" t="s">
        <v>133</v>
      </c>
      <c r="F1452" s="26">
        <v>144</v>
      </c>
      <c r="G1452" s="25" t="s">
        <v>295</v>
      </c>
      <c r="H1452" s="25"/>
      <c r="BA1452" s="73" t="s">
        <v>357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358</v>
      </c>
      <c r="E1453" s="1" t="s">
        <v>135</v>
      </c>
      <c r="F1453" s="26">
        <v>3.7</v>
      </c>
      <c r="G1453" s="25" t="s">
        <v>295</v>
      </c>
      <c r="H1453" s="25"/>
      <c r="BA1453" s="73" t="s">
        <v>357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358</v>
      </c>
      <c r="E1454" s="1" t="s">
        <v>136</v>
      </c>
      <c r="F1454" s="26">
        <v>115</v>
      </c>
      <c r="G1454" s="25" t="s">
        <v>295</v>
      </c>
      <c r="H1454" s="25"/>
      <c r="BA1454" s="73" t="s">
        <v>357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358</v>
      </c>
      <c r="E1455" s="1" t="s">
        <v>341</v>
      </c>
      <c r="F1455" s="26">
        <v>4.68</v>
      </c>
      <c r="G1455" s="25" t="s">
        <v>295</v>
      </c>
      <c r="H1455" s="25"/>
      <c r="BA1455" s="73" t="s">
        <v>357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358</v>
      </c>
      <c r="E1456" s="1" t="s">
        <v>118</v>
      </c>
      <c r="F1456" s="26">
        <v>4.5</v>
      </c>
      <c r="G1456" s="25" t="s">
        <v>295</v>
      </c>
      <c r="H1456" s="25"/>
      <c r="BA1456" s="73" t="s">
        <v>357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358</v>
      </c>
      <c r="E1457" s="1" t="s">
        <v>130</v>
      </c>
      <c r="F1457" s="26">
        <v>3.82</v>
      </c>
      <c r="G1457" s="25" t="s">
        <v>295</v>
      </c>
      <c r="H1457" s="25"/>
      <c r="BA1457" s="73" t="s">
        <v>357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358</v>
      </c>
      <c r="E1458" s="1" t="s">
        <v>343</v>
      </c>
      <c r="F1458" s="26">
        <v>0.27</v>
      </c>
      <c r="G1458" s="25" t="s">
        <v>295</v>
      </c>
      <c r="H1458" s="25"/>
      <c r="BA1458" s="73" t="s">
        <v>357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358</v>
      </c>
      <c r="E1459" s="1" t="s">
        <v>127</v>
      </c>
      <c r="F1459" s="26">
        <v>1.1399999999999999</v>
      </c>
      <c r="G1459" s="25" t="s">
        <v>295</v>
      </c>
      <c r="H1459" s="25"/>
      <c r="BA1459" s="73" t="s">
        <v>357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358</v>
      </c>
      <c r="E1460" s="1" t="s">
        <v>131</v>
      </c>
      <c r="F1460" s="26">
        <v>9</v>
      </c>
      <c r="G1460" s="25" t="s">
        <v>295</v>
      </c>
      <c r="H1460" s="25"/>
      <c r="BA1460" s="73" t="s">
        <v>357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358</v>
      </c>
      <c r="E1461" s="1" t="s">
        <v>344</v>
      </c>
      <c r="F1461" s="26">
        <v>323</v>
      </c>
      <c r="G1461" s="25" t="s">
        <v>295</v>
      </c>
      <c r="H1461" s="25"/>
      <c r="BA1461" s="73" t="s">
        <v>357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358</v>
      </c>
      <c r="E1462" s="1" t="s">
        <v>119</v>
      </c>
      <c r="F1462" s="26">
        <v>238</v>
      </c>
      <c r="G1462" s="25" t="s">
        <v>295</v>
      </c>
      <c r="H1462" s="25"/>
      <c r="BA1462" s="73" t="s">
        <v>357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358</v>
      </c>
      <c r="E1463" s="1" t="s">
        <v>120</v>
      </c>
      <c r="F1463" s="26">
        <v>76</v>
      </c>
      <c r="G1463" s="25" t="s">
        <v>295</v>
      </c>
      <c r="H1463" s="25"/>
      <c r="BA1463" s="73" t="s">
        <v>357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358</v>
      </c>
      <c r="E1464" s="1" t="s">
        <v>117</v>
      </c>
      <c r="F1464" s="26">
        <v>2.65</v>
      </c>
      <c r="G1464" s="25" t="s">
        <v>295</v>
      </c>
      <c r="H1464" s="25"/>
      <c r="BA1464" s="73" t="s">
        <v>357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358</v>
      </c>
      <c r="E1465" s="1" t="s">
        <v>346</v>
      </c>
      <c r="F1465" s="26">
        <v>234</v>
      </c>
      <c r="G1465" s="25" t="s">
        <v>295</v>
      </c>
      <c r="H1465" s="25"/>
      <c r="BA1465" s="73" t="s">
        <v>357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358</v>
      </c>
      <c r="E1466" s="1" t="s">
        <v>132</v>
      </c>
      <c r="F1466" s="26">
        <v>3.74</v>
      </c>
      <c r="G1466" s="25" t="s">
        <v>295</v>
      </c>
      <c r="H1466" s="25"/>
      <c r="BA1466" s="73" t="s">
        <v>357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358</v>
      </c>
      <c r="E1467" s="1" t="s">
        <v>111</v>
      </c>
      <c r="F1467" s="26">
        <v>87</v>
      </c>
      <c r="G1467" s="25" t="s">
        <v>295</v>
      </c>
      <c r="H1467" s="25"/>
      <c r="BA1467" s="73" t="s">
        <v>357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358</v>
      </c>
      <c r="E1468" s="1" t="s">
        <v>347</v>
      </c>
      <c r="F1468" s="26">
        <v>5.21</v>
      </c>
      <c r="G1468" s="25" t="s">
        <v>295</v>
      </c>
      <c r="H1468" s="25"/>
      <c r="BA1468" s="73" t="s">
        <v>357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358</v>
      </c>
      <c r="E1469" s="1" t="s">
        <v>349</v>
      </c>
      <c r="F1469" s="26">
        <v>2.0499999999999998</v>
      </c>
      <c r="G1469" s="25" t="s">
        <v>295</v>
      </c>
      <c r="H1469" s="25"/>
      <c r="BA1469" s="73" t="s">
        <v>357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358</v>
      </c>
      <c r="E1470" s="1" t="s">
        <v>128</v>
      </c>
      <c r="F1470" s="26">
        <v>6.9</v>
      </c>
      <c r="G1470" s="25" t="s">
        <v>295</v>
      </c>
      <c r="H1470" s="25"/>
      <c r="BA1470" s="73" t="s">
        <v>357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358</v>
      </c>
      <c r="E1471" s="1" t="s">
        <v>121</v>
      </c>
      <c r="F1471" s="26">
        <v>161</v>
      </c>
      <c r="G1471" s="25" t="s">
        <v>295</v>
      </c>
      <c r="H1471" s="25"/>
      <c r="BA1471" s="73" t="s">
        <v>357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358</v>
      </c>
      <c r="E1472" s="1" t="s">
        <v>115</v>
      </c>
      <c r="F1472" s="26">
        <v>33</v>
      </c>
      <c r="G1472" s="25" t="s">
        <v>295</v>
      </c>
      <c r="H1472" s="25"/>
      <c r="BA1472" s="73" t="s">
        <v>357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358</v>
      </c>
      <c r="E1473" s="1" t="s">
        <v>137</v>
      </c>
      <c r="F1473" s="26">
        <v>75</v>
      </c>
      <c r="G1473" s="25" t="s">
        <v>295</v>
      </c>
      <c r="H1473" s="25"/>
      <c r="BA1473" s="73" t="s">
        <v>357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358</v>
      </c>
      <c r="E1474" s="1" t="s">
        <v>350</v>
      </c>
      <c r="F1474" s="26">
        <v>135</v>
      </c>
      <c r="G1474" s="25" t="s">
        <v>295</v>
      </c>
      <c r="H1474" s="25"/>
      <c r="BA1474" s="73" t="s">
        <v>357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358</v>
      </c>
      <c r="E1475" s="1" t="s">
        <v>125</v>
      </c>
      <c r="F1475" s="26">
        <v>117</v>
      </c>
      <c r="G1475" s="25" t="s">
        <v>295</v>
      </c>
      <c r="H1475" s="25"/>
      <c r="BA1475" s="73" t="s">
        <v>357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358</v>
      </c>
      <c r="E1476" s="1" t="s">
        <v>126</v>
      </c>
      <c r="F1476" s="26">
        <v>80</v>
      </c>
      <c r="G1476" s="25" t="s">
        <v>295</v>
      </c>
      <c r="H1476" s="25"/>
      <c r="BA1476" s="73" t="s">
        <v>357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358</v>
      </c>
      <c r="E1477" s="1" t="s">
        <v>351</v>
      </c>
      <c r="F1477" s="26">
        <v>154</v>
      </c>
      <c r="G1477" s="25" t="s">
        <v>295</v>
      </c>
      <c r="H1477" s="25"/>
      <c r="BA1477" s="73" t="s">
        <v>357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358</v>
      </c>
      <c r="E1478" s="1" t="s">
        <v>352</v>
      </c>
      <c r="F1478" s="26">
        <v>61</v>
      </c>
      <c r="G1478" s="25" t="s">
        <v>295</v>
      </c>
      <c r="H1478" s="25"/>
      <c r="BA1478" s="73" t="s">
        <v>357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358</v>
      </c>
      <c r="E1479" s="1" t="s">
        <v>122</v>
      </c>
      <c r="F1479" s="26">
        <v>46</v>
      </c>
      <c r="G1479" s="25" t="s">
        <v>295</v>
      </c>
      <c r="H1479" s="25"/>
      <c r="BA1479" s="73" t="s">
        <v>357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358</v>
      </c>
      <c r="E1480" s="1" t="s">
        <v>124</v>
      </c>
      <c r="F1480" s="26">
        <v>30</v>
      </c>
      <c r="G1480" s="25" t="s">
        <v>295</v>
      </c>
      <c r="H1480" s="25"/>
      <c r="BA1480" s="73" t="s">
        <v>357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358</v>
      </c>
      <c r="E1481" s="1" t="s">
        <v>353</v>
      </c>
      <c r="F1481" s="26">
        <v>0.95</v>
      </c>
      <c r="G1481" s="25" t="s">
        <v>295</v>
      </c>
      <c r="H1481" s="25"/>
      <c r="BA1481" s="73" t="s">
        <v>357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358</v>
      </c>
      <c r="E1482" s="1" t="s">
        <v>355</v>
      </c>
      <c r="F1482" s="26">
        <v>32.9</v>
      </c>
      <c r="G1482" s="25" t="s">
        <v>295</v>
      </c>
      <c r="H1482" s="25"/>
      <c r="BA1482" s="73" t="s">
        <v>357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358</v>
      </c>
      <c r="E1483" s="1" t="s">
        <v>133</v>
      </c>
      <c r="F1483" s="26">
        <v>143</v>
      </c>
      <c r="G1483" s="25" t="s">
        <v>295</v>
      </c>
      <c r="H1483" s="25"/>
      <c r="BA1483" s="73" t="s">
        <v>357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358</v>
      </c>
      <c r="E1484" s="1" t="s">
        <v>135</v>
      </c>
      <c r="F1484" s="26">
        <v>3.6</v>
      </c>
      <c r="G1484" s="25" t="s">
        <v>295</v>
      </c>
      <c r="H1484" s="25"/>
      <c r="BA1484" s="73" t="s">
        <v>357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358</v>
      </c>
      <c r="E1485" s="1" t="s">
        <v>136</v>
      </c>
      <c r="F1485" s="26">
        <v>116</v>
      </c>
      <c r="G1485" s="25" t="s">
        <v>295</v>
      </c>
      <c r="H1485" s="25"/>
      <c r="BA1485" s="73" t="s">
        <v>357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358</v>
      </c>
      <c r="E1486" s="1" t="s">
        <v>341</v>
      </c>
      <c r="F1486" s="26">
        <v>4.5</v>
      </c>
      <c r="G1486" s="25" t="s">
        <v>295</v>
      </c>
      <c r="H1486" s="25"/>
      <c r="BA1486" s="73" t="s">
        <v>357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358</v>
      </c>
      <c r="E1487" s="1" t="s">
        <v>118</v>
      </c>
      <c r="F1487" s="26">
        <v>4.5999999999999996</v>
      </c>
      <c r="G1487" s="25" t="s">
        <v>295</v>
      </c>
      <c r="H1487" s="25"/>
      <c r="BA1487" s="73" t="s">
        <v>357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358</v>
      </c>
      <c r="E1488" s="1" t="s">
        <v>130</v>
      </c>
      <c r="F1488" s="26">
        <v>3.81</v>
      </c>
      <c r="G1488" s="25" t="s">
        <v>295</v>
      </c>
      <c r="H1488" s="25"/>
      <c r="BA1488" s="73" t="s">
        <v>357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358</v>
      </c>
      <c r="E1489" s="1" t="s">
        <v>343</v>
      </c>
      <c r="F1489" s="26">
        <v>0.28000000000000003</v>
      </c>
      <c r="G1489" s="25" t="s">
        <v>295</v>
      </c>
      <c r="H1489" s="25"/>
      <c r="BA1489" s="73" t="s">
        <v>357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358</v>
      </c>
      <c r="E1490" s="1" t="s">
        <v>127</v>
      </c>
      <c r="F1490" s="26">
        <v>1.1399999999999999</v>
      </c>
      <c r="G1490" s="25" t="s">
        <v>295</v>
      </c>
      <c r="H1490" s="25"/>
      <c r="BA1490" s="73" t="s">
        <v>357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358</v>
      </c>
      <c r="E1491" s="1" t="s">
        <v>131</v>
      </c>
      <c r="F1491" s="26">
        <v>8.6999999999999993</v>
      </c>
      <c r="G1491" s="25" t="s">
        <v>295</v>
      </c>
      <c r="H1491" s="25"/>
      <c r="BA1491" s="73" t="s">
        <v>357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358</v>
      </c>
      <c r="E1492" s="1" t="s">
        <v>344</v>
      </c>
      <c r="F1492" s="26">
        <v>325</v>
      </c>
      <c r="G1492" s="25" t="s">
        <v>295</v>
      </c>
      <c r="H1492" s="25"/>
      <c r="BA1492" s="73" t="s">
        <v>357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358</v>
      </c>
      <c r="E1493" s="1" t="s">
        <v>119</v>
      </c>
      <c r="F1493" s="26">
        <v>237</v>
      </c>
      <c r="G1493" s="25" t="s">
        <v>295</v>
      </c>
      <c r="H1493" s="25"/>
      <c r="BA1493" s="73" t="s">
        <v>357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358</v>
      </c>
      <c r="E1494" s="1" t="s">
        <v>120</v>
      </c>
      <c r="F1494" s="26">
        <v>80</v>
      </c>
      <c r="G1494" s="25" t="s">
        <v>295</v>
      </c>
      <c r="H1494" s="25"/>
      <c r="BA1494" s="73" t="s">
        <v>357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358</v>
      </c>
      <c r="E1495" s="1" t="s">
        <v>117</v>
      </c>
      <c r="F1495" s="26">
        <v>2.65</v>
      </c>
      <c r="G1495" s="25" t="s">
        <v>295</v>
      </c>
      <c r="H1495" s="25"/>
      <c r="BA1495" s="73" t="s">
        <v>357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358</v>
      </c>
      <c r="E1496" s="1" t="s">
        <v>346</v>
      </c>
      <c r="F1496" s="26">
        <v>234</v>
      </c>
      <c r="G1496" s="25" t="s">
        <v>295</v>
      </c>
      <c r="H1496" s="25"/>
      <c r="BA1496" s="73" t="s">
        <v>357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358</v>
      </c>
      <c r="E1497" s="1" t="s">
        <v>132</v>
      </c>
      <c r="F1497" s="26">
        <v>3.68</v>
      </c>
      <c r="G1497" s="25" t="s">
        <v>295</v>
      </c>
      <c r="H1497" s="25"/>
      <c r="BA1497" s="73" t="s">
        <v>357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358</v>
      </c>
      <c r="E1498" s="1" t="s">
        <v>111</v>
      </c>
      <c r="F1498" s="26">
        <v>86</v>
      </c>
      <c r="G1498" s="25" t="s">
        <v>295</v>
      </c>
      <c r="H1498" s="25"/>
      <c r="BA1498" s="73" t="s">
        <v>357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358</v>
      </c>
      <c r="E1499" s="1" t="s">
        <v>347</v>
      </c>
      <c r="F1499" s="26">
        <v>5.14</v>
      </c>
      <c r="G1499" s="25" t="s">
        <v>295</v>
      </c>
      <c r="H1499" s="25"/>
      <c r="BA1499" s="73" t="s">
        <v>357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358</v>
      </c>
      <c r="E1500" s="1" t="s">
        <v>349</v>
      </c>
      <c r="F1500" s="26">
        <v>1.95</v>
      </c>
      <c r="G1500" s="25" t="s">
        <v>295</v>
      </c>
      <c r="H1500" s="25"/>
      <c r="BA1500" s="73" t="s">
        <v>357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358</v>
      </c>
      <c r="E1501" s="1" t="s">
        <v>128</v>
      </c>
      <c r="F1501" s="26">
        <v>6.6</v>
      </c>
      <c r="G1501" s="25" t="s">
        <v>295</v>
      </c>
      <c r="H1501" s="25"/>
      <c r="BA1501" s="73" t="s">
        <v>357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358</v>
      </c>
      <c r="E1502" s="1" t="s">
        <v>121</v>
      </c>
      <c r="F1502" s="26">
        <v>159</v>
      </c>
      <c r="G1502" s="25" t="s">
        <v>295</v>
      </c>
      <c r="H1502" s="25"/>
      <c r="BA1502" s="73" t="s">
        <v>357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358</v>
      </c>
      <c r="E1503" s="1" t="s">
        <v>115</v>
      </c>
      <c r="F1503" s="26">
        <v>32</v>
      </c>
      <c r="G1503" s="25" t="s">
        <v>295</v>
      </c>
      <c r="H1503" s="25"/>
      <c r="BA1503" s="73" t="s">
        <v>357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358</v>
      </c>
      <c r="E1504" s="1" t="s">
        <v>137</v>
      </c>
      <c r="F1504" s="26">
        <v>75</v>
      </c>
      <c r="G1504" s="25" t="s">
        <v>295</v>
      </c>
      <c r="H1504" s="25"/>
      <c r="BA1504" s="73" t="s">
        <v>357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358</v>
      </c>
      <c r="E1505" s="1" t="s">
        <v>350</v>
      </c>
      <c r="F1505" s="26">
        <v>141</v>
      </c>
      <c r="G1505" s="25" t="s">
        <v>295</v>
      </c>
      <c r="H1505" s="25"/>
      <c r="BA1505" s="73" t="s">
        <v>357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358</v>
      </c>
      <c r="E1506" s="1" t="s">
        <v>125</v>
      </c>
      <c r="F1506" s="26">
        <v>104</v>
      </c>
      <c r="G1506" s="25" t="s">
        <v>295</v>
      </c>
      <c r="H1506" s="25"/>
      <c r="BA1506" s="73" t="s">
        <v>357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358</v>
      </c>
      <c r="E1507" s="1" t="s">
        <v>126</v>
      </c>
      <c r="F1507" s="26">
        <v>78</v>
      </c>
      <c r="G1507" s="25" t="s">
        <v>295</v>
      </c>
      <c r="H1507" s="25"/>
      <c r="BA1507" s="73" t="s">
        <v>357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358</v>
      </c>
      <c r="E1508" s="1" t="s">
        <v>351</v>
      </c>
      <c r="F1508" s="26">
        <v>153</v>
      </c>
      <c r="G1508" s="25" t="s">
        <v>295</v>
      </c>
      <c r="H1508" s="25"/>
      <c r="BA1508" s="73" t="s">
        <v>357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358</v>
      </c>
      <c r="E1509" s="1" t="s">
        <v>352</v>
      </c>
      <c r="F1509" s="26">
        <v>59</v>
      </c>
      <c r="G1509" s="25" t="s">
        <v>295</v>
      </c>
      <c r="H1509" s="25"/>
      <c r="BA1509" s="73" t="s">
        <v>357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358</v>
      </c>
      <c r="E1510" s="1" t="s">
        <v>122</v>
      </c>
      <c r="F1510" s="26">
        <v>48</v>
      </c>
      <c r="G1510" s="25" t="s">
        <v>295</v>
      </c>
      <c r="H1510" s="25"/>
      <c r="BA1510" s="73" t="s">
        <v>357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358</v>
      </c>
      <c r="E1511" s="1" t="s">
        <v>124</v>
      </c>
      <c r="F1511" s="26">
        <v>33</v>
      </c>
      <c r="G1511" s="25" t="s">
        <v>295</v>
      </c>
      <c r="H1511" s="25"/>
      <c r="BA1511" s="73" t="s">
        <v>357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358</v>
      </c>
      <c r="E1512" s="1" t="s">
        <v>353</v>
      </c>
      <c r="F1512" s="26">
        <v>0.97</v>
      </c>
      <c r="G1512" s="25" t="s">
        <v>295</v>
      </c>
      <c r="H1512" s="25"/>
      <c r="BA1512" s="73" t="s">
        <v>357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358</v>
      </c>
      <c r="E1513" s="1" t="s">
        <v>355</v>
      </c>
      <c r="F1513" s="26">
        <v>35.700000000000003</v>
      </c>
      <c r="G1513" s="25" t="s">
        <v>295</v>
      </c>
      <c r="H1513" s="25"/>
      <c r="BA1513" s="73" t="s">
        <v>357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358</v>
      </c>
      <c r="E1514" s="1" t="s">
        <v>133</v>
      </c>
      <c r="F1514" s="26">
        <v>145</v>
      </c>
      <c r="G1514" s="25" t="s">
        <v>295</v>
      </c>
      <c r="H1514" s="25"/>
      <c r="BA1514" s="73" t="s">
        <v>357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358</v>
      </c>
      <c r="E1515" s="1" t="s">
        <v>135</v>
      </c>
      <c r="F1515" s="26">
        <v>3.7</v>
      </c>
      <c r="G1515" s="25" t="s">
        <v>295</v>
      </c>
      <c r="H1515" s="25"/>
      <c r="BA1515" s="73" t="s">
        <v>357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358</v>
      </c>
      <c r="E1516" s="1" t="s">
        <v>136</v>
      </c>
      <c r="F1516" s="26">
        <v>115</v>
      </c>
      <c r="G1516" s="25" t="s">
        <v>295</v>
      </c>
      <c r="H1516" s="25"/>
      <c r="BA1516" s="73" t="s">
        <v>357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358</v>
      </c>
      <c r="E1517" s="1" t="s">
        <v>341</v>
      </c>
      <c r="F1517" s="26">
        <v>4.68</v>
      </c>
      <c r="G1517" s="25" t="s">
        <v>295</v>
      </c>
      <c r="H1517" s="25"/>
      <c r="BA1517" s="73" t="s">
        <v>357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358</v>
      </c>
      <c r="E1518" s="1" t="s">
        <v>118</v>
      </c>
      <c r="F1518" s="26">
        <v>4.7</v>
      </c>
      <c r="G1518" s="25" t="s">
        <v>295</v>
      </c>
      <c r="H1518" s="25"/>
      <c r="BA1518" s="73" t="s">
        <v>357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358</v>
      </c>
      <c r="E1519" s="1" t="s">
        <v>130</v>
      </c>
      <c r="F1519" s="26">
        <v>3.81</v>
      </c>
      <c r="G1519" s="25" t="s">
        <v>295</v>
      </c>
      <c r="H1519" s="25"/>
      <c r="BA1519" s="73" t="s">
        <v>357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358</v>
      </c>
      <c r="E1520" s="1" t="s">
        <v>343</v>
      </c>
      <c r="F1520" s="26">
        <v>0.28999999999999998</v>
      </c>
      <c r="G1520" s="25" t="s">
        <v>295</v>
      </c>
      <c r="H1520" s="25"/>
      <c r="BA1520" s="73" t="s">
        <v>357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358</v>
      </c>
      <c r="E1521" s="1" t="s">
        <v>127</v>
      </c>
      <c r="F1521" s="26">
        <v>1.18</v>
      </c>
      <c r="G1521" s="25" t="s">
        <v>295</v>
      </c>
      <c r="H1521" s="25"/>
      <c r="BA1521" s="73" t="s">
        <v>357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358</v>
      </c>
      <c r="E1522" s="1" t="s">
        <v>131</v>
      </c>
      <c r="F1522" s="26">
        <v>8.8000000000000007</v>
      </c>
      <c r="G1522" s="25" t="s">
        <v>295</v>
      </c>
      <c r="H1522" s="25"/>
      <c r="BA1522" s="73" t="s">
        <v>357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358</v>
      </c>
      <c r="E1523" s="1" t="s">
        <v>344</v>
      </c>
      <c r="F1523" s="26">
        <v>312</v>
      </c>
      <c r="G1523" s="25" t="s">
        <v>295</v>
      </c>
      <c r="H1523" s="25"/>
      <c r="BA1523" s="73" t="s">
        <v>357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358</v>
      </c>
      <c r="E1524" s="1" t="s">
        <v>119</v>
      </c>
      <c r="F1524" s="26">
        <v>231</v>
      </c>
      <c r="G1524" s="25" t="s">
        <v>295</v>
      </c>
      <c r="H1524" s="25"/>
      <c r="BA1524" s="73" t="s">
        <v>357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358</v>
      </c>
      <c r="E1525" s="1" t="s">
        <v>120</v>
      </c>
      <c r="F1525" s="26">
        <v>78</v>
      </c>
      <c r="G1525" s="25" t="s">
        <v>295</v>
      </c>
      <c r="H1525" s="25"/>
      <c r="BA1525" s="73" t="s">
        <v>357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358</v>
      </c>
      <c r="E1526" s="1" t="s">
        <v>117</v>
      </c>
      <c r="F1526" s="26">
        <v>2.66</v>
      </c>
      <c r="G1526" s="25" t="s">
        <v>295</v>
      </c>
      <c r="H1526" s="25"/>
      <c r="BA1526" s="73" t="s">
        <v>357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358</v>
      </c>
      <c r="E1527" s="1" t="s">
        <v>346</v>
      </c>
      <c r="F1527" s="26">
        <v>233</v>
      </c>
      <c r="G1527" s="25" t="s">
        <v>295</v>
      </c>
      <c r="H1527" s="25"/>
      <c r="BA1527" s="73" t="s">
        <v>357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358</v>
      </c>
      <c r="E1528" s="1" t="s">
        <v>132</v>
      </c>
      <c r="F1528" s="26">
        <v>3.57</v>
      </c>
      <c r="G1528" s="25" t="s">
        <v>295</v>
      </c>
      <c r="H1528" s="25"/>
      <c r="BA1528" s="73" t="s">
        <v>357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358</v>
      </c>
      <c r="E1529" s="1" t="s">
        <v>111</v>
      </c>
      <c r="F1529" s="26">
        <v>87</v>
      </c>
      <c r="G1529" s="25" t="s">
        <v>295</v>
      </c>
      <c r="H1529" s="25"/>
      <c r="BA1529" s="73" t="s">
        <v>357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358</v>
      </c>
      <c r="E1530" s="1" t="s">
        <v>347</v>
      </c>
      <c r="F1530" s="26">
        <v>5.23</v>
      </c>
      <c r="G1530" s="25" t="s">
        <v>295</v>
      </c>
      <c r="H1530" s="25"/>
      <c r="BA1530" s="73" t="s">
        <v>357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358</v>
      </c>
      <c r="E1531" s="1" t="s">
        <v>349</v>
      </c>
      <c r="F1531" s="26">
        <v>2.15</v>
      </c>
      <c r="G1531" s="25" t="s">
        <v>295</v>
      </c>
      <c r="H1531" s="25"/>
      <c r="BA1531" s="73" t="s">
        <v>357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358</v>
      </c>
      <c r="E1532" s="1" t="s">
        <v>128</v>
      </c>
      <c r="F1532" s="26">
        <v>6.8</v>
      </c>
      <c r="G1532" s="25" t="s">
        <v>295</v>
      </c>
      <c r="H1532" s="25"/>
      <c r="BA1532" s="73" t="s">
        <v>357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358</v>
      </c>
      <c r="E1533" s="1" t="s">
        <v>121</v>
      </c>
      <c r="F1533" s="26">
        <v>157</v>
      </c>
      <c r="G1533" s="25" t="s">
        <v>295</v>
      </c>
      <c r="H1533" s="25"/>
      <c r="BA1533" s="73" t="s">
        <v>357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358</v>
      </c>
      <c r="E1534" s="1" t="s">
        <v>115</v>
      </c>
      <c r="F1534" s="26">
        <v>32</v>
      </c>
      <c r="G1534" s="25" t="s">
        <v>295</v>
      </c>
      <c r="H1534" s="25"/>
      <c r="BA1534" s="73" t="s">
        <v>357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358</v>
      </c>
      <c r="E1535" s="1" t="s">
        <v>137</v>
      </c>
      <c r="F1535" s="26">
        <v>75</v>
      </c>
      <c r="G1535" s="25" t="s">
        <v>295</v>
      </c>
      <c r="H1535" s="25"/>
      <c r="BA1535" s="73" t="s">
        <v>357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358</v>
      </c>
      <c r="E1536" s="1" t="s">
        <v>350</v>
      </c>
      <c r="F1536" s="26">
        <v>140</v>
      </c>
      <c r="G1536" s="25" t="s">
        <v>295</v>
      </c>
      <c r="H1536" s="25"/>
      <c r="BA1536" s="73" t="s">
        <v>357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358</v>
      </c>
      <c r="E1537" s="1" t="s">
        <v>125</v>
      </c>
      <c r="F1537" s="26">
        <v>109</v>
      </c>
      <c r="G1537" s="25" t="s">
        <v>295</v>
      </c>
      <c r="H1537" s="25"/>
      <c r="BA1537" s="73" t="s">
        <v>357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358</v>
      </c>
      <c r="E1538" s="1" t="s">
        <v>126</v>
      </c>
      <c r="F1538" s="26">
        <v>79</v>
      </c>
      <c r="G1538" s="25" t="s">
        <v>295</v>
      </c>
      <c r="H1538" s="25"/>
      <c r="BA1538" s="73" t="s">
        <v>357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358</v>
      </c>
      <c r="E1539" s="1" t="s">
        <v>351</v>
      </c>
      <c r="F1539" s="26">
        <v>158</v>
      </c>
      <c r="G1539" s="25" t="s">
        <v>295</v>
      </c>
      <c r="H1539" s="25"/>
      <c r="BA1539" s="73" t="s">
        <v>357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358</v>
      </c>
      <c r="E1540" s="1" t="s">
        <v>352</v>
      </c>
      <c r="F1540" s="26">
        <v>62</v>
      </c>
      <c r="G1540" s="25" t="s">
        <v>295</v>
      </c>
      <c r="H1540" s="25"/>
      <c r="BA1540" s="73" t="s">
        <v>357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358</v>
      </c>
      <c r="E1541" s="1" t="s">
        <v>122</v>
      </c>
      <c r="F1541" s="26">
        <v>46</v>
      </c>
      <c r="G1541" s="25" t="s">
        <v>295</v>
      </c>
      <c r="H1541" s="25"/>
      <c r="BA1541" s="73" t="s">
        <v>357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358</v>
      </c>
      <c r="E1542" s="1" t="s">
        <v>124</v>
      </c>
      <c r="F1542" s="26">
        <v>32</v>
      </c>
      <c r="G1542" s="25" t="s">
        <v>295</v>
      </c>
      <c r="H1542" s="25"/>
      <c r="BA1542" s="73" t="s">
        <v>357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358</v>
      </c>
      <c r="E1543" s="1" t="s">
        <v>353</v>
      </c>
      <c r="F1543" s="26">
        <v>1</v>
      </c>
      <c r="G1543" s="25" t="s">
        <v>295</v>
      </c>
      <c r="H1543" s="25"/>
      <c r="BA1543" s="73" t="s">
        <v>357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358</v>
      </c>
      <c r="E1544" s="1" t="s">
        <v>355</v>
      </c>
      <c r="F1544" s="26">
        <v>33.799999999999997</v>
      </c>
      <c r="G1544" s="25" t="s">
        <v>295</v>
      </c>
      <c r="H1544" s="25"/>
      <c r="BA1544" s="73" t="s">
        <v>357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358</v>
      </c>
      <c r="E1545" s="1" t="s">
        <v>133</v>
      </c>
      <c r="F1545" s="26">
        <v>146</v>
      </c>
      <c r="G1545" s="25" t="s">
        <v>295</v>
      </c>
      <c r="H1545" s="25"/>
      <c r="BA1545" s="73" t="s">
        <v>357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358</v>
      </c>
      <c r="E1546" s="1" t="s">
        <v>135</v>
      </c>
      <c r="F1546" s="26">
        <v>3.8</v>
      </c>
      <c r="G1546" s="25" t="s">
        <v>295</v>
      </c>
      <c r="H1546" s="25"/>
      <c r="BA1546" s="73" t="s">
        <v>357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358</v>
      </c>
      <c r="E1547" s="1" t="s">
        <v>136</v>
      </c>
      <c r="F1547" s="26">
        <v>117</v>
      </c>
      <c r="G1547" s="25" t="s">
        <v>295</v>
      </c>
      <c r="H1547" s="25"/>
      <c r="BA1547" s="73" t="s">
        <v>357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358</v>
      </c>
      <c r="E1548" s="1" t="s">
        <v>341</v>
      </c>
      <c r="F1548" s="26">
        <v>4.59</v>
      </c>
      <c r="G1548" s="25" t="s">
        <v>295</v>
      </c>
      <c r="H1548" s="25"/>
      <c r="BA1548" s="73" t="s">
        <v>357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358</v>
      </c>
      <c r="E1549" s="1" t="s">
        <v>118</v>
      </c>
      <c r="F1549" s="26">
        <v>4.5</v>
      </c>
      <c r="G1549" s="25" t="s">
        <v>295</v>
      </c>
      <c r="H1549" s="25"/>
      <c r="BA1549" s="73" t="s">
        <v>357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358</v>
      </c>
      <c r="E1550" s="1" t="s">
        <v>130</v>
      </c>
      <c r="F1550" s="26">
        <v>3.79</v>
      </c>
      <c r="G1550" s="25" t="s">
        <v>295</v>
      </c>
      <c r="H1550" s="25"/>
      <c r="BA1550" s="73" t="s">
        <v>357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358</v>
      </c>
      <c r="E1551" s="1" t="s">
        <v>343</v>
      </c>
      <c r="F1551" s="26">
        <v>0.28999999999999998</v>
      </c>
      <c r="G1551" s="25" t="s">
        <v>295</v>
      </c>
      <c r="H1551" s="25"/>
      <c r="BA1551" s="73" t="s">
        <v>357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358</v>
      </c>
      <c r="E1552" s="1" t="s">
        <v>127</v>
      </c>
      <c r="F1552" s="26">
        <v>1.17</v>
      </c>
      <c r="G1552" s="25" t="s">
        <v>295</v>
      </c>
      <c r="H1552" s="25"/>
      <c r="BA1552" s="73" t="s">
        <v>357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358</v>
      </c>
      <c r="E1553" s="1" t="s">
        <v>131</v>
      </c>
      <c r="F1553" s="26">
        <v>8.6999999999999993</v>
      </c>
      <c r="G1553" s="25" t="s">
        <v>295</v>
      </c>
      <c r="H1553" s="25"/>
      <c r="BA1553" s="73" t="s">
        <v>357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358</v>
      </c>
      <c r="E1554" s="1" t="s">
        <v>344</v>
      </c>
      <c r="F1554" s="26">
        <v>325</v>
      </c>
      <c r="G1554" s="25" t="s">
        <v>295</v>
      </c>
      <c r="H1554" s="25"/>
      <c r="BA1554" s="73" t="s">
        <v>357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358</v>
      </c>
      <c r="E1555" s="1" t="s">
        <v>119</v>
      </c>
      <c r="F1555" s="26">
        <v>234</v>
      </c>
      <c r="G1555" s="25" t="s">
        <v>295</v>
      </c>
      <c r="H1555" s="25"/>
      <c r="BA1555" s="73" t="s">
        <v>357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358</v>
      </c>
      <c r="E1556" s="1" t="s">
        <v>120</v>
      </c>
      <c r="F1556" s="26">
        <v>79</v>
      </c>
      <c r="G1556" s="25" t="s">
        <v>295</v>
      </c>
      <c r="H1556" s="25"/>
      <c r="BA1556" s="73" t="s">
        <v>357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358</v>
      </c>
      <c r="E1557" s="1" t="s">
        <v>117</v>
      </c>
      <c r="F1557" s="26">
        <v>2.76</v>
      </c>
      <c r="G1557" s="25" t="s">
        <v>295</v>
      </c>
      <c r="H1557" s="25"/>
      <c r="BA1557" s="73" t="s">
        <v>357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358</v>
      </c>
      <c r="E1558" s="1" t="s">
        <v>346</v>
      </c>
      <c r="F1558" s="26">
        <v>233</v>
      </c>
      <c r="G1558" s="25" t="s">
        <v>295</v>
      </c>
      <c r="H1558" s="25"/>
      <c r="BA1558" s="73" t="s">
        <v>357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358</v>
      </c>
      <c r="E1559" s="1" t="s">
        <v>132</v>
      </c>
      <c r="F1559" s="26">
        <v>3.74</v>
      </c>
      <c r="G1559" s="25" t="s">
        <v>295</v>
      </c>
      <c r="H1559" s="25"/>
      <c r="BA1559" s="73" t="s">
        <v>357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358</v>
      </c>
      <c r="E1560" s="1" t="s">
        <v>111</v>
      </c>
      <c r="F1560" s="26">
        <v>87</v>
      </c>
      <c r="G1560" s="25" t="s">
        <v>295</v>
      </c>
      <c r="H1560" s="25"/>
      <c r="BA1560" s="73" t="s">
        <v>357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358</v>
      </c>
      <c r="E1561" s="1" t="s">
        <v>347</v>
      </c>
      <c r="F1561" s="26">
        <v>5.28</v>
      </c>
      <c r="G1561" s="25" t="s">
        <v>295</v>
      </c>
      <c r="H1561" s="25"/>
      <c r="BA1561" s="73" t="s">
        <v>357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358</v>
      </c>
      <c r="E1562" s="1" t="s">
        <v>349</v>
      </c>
      <c r="F1562" s="26">
        <v>2.12</v>
      </c>
      <c r="G1562" s="25" t="s">
        <v>295</v>
      </c>
      <c r="H1562" s="25"/>
      <c r="BA1562" s="73" t="s">
        <v>357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358</v>
      </c>
      <c r="E1563" s="1" t="s">
        <v>128</v>
      </c>
      <c r="F1563" s="26">
        <v>6.7</v>
      </c>
      <c r="G1563" s="25" t="s">
        <v>295</v>
      </c>
      <c r="H1563" s="25"/>
      <c r="BA1563" s="73" t="s">
        <v>357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358</v>
      </c>
      <c r="E1564" s="1" t="s">
        <v>121</v>
      </c>
      <c r="F1564" s="26">
        <v>155</v>
      </c>
      <c r="G1564" s="25" t="s">
        <v>295</v>
      </c>
      <c r="H1564" s="25"/>
      <c r="BA1564" s="73" t="s">
        <v>357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358</v>
      </c>
      <c r="E1565" s="1" t="s">
        <v>115</v>
      </c>
      <c r="F1565" s="26">
        <v>31</v>
      </c>
      <c r="G1565" s="25" t="s">
        <v>295</v>
      </c>
      <c r="H1565" s="25"/>
      <c r="BA1565" s="73" t="s">
        <v>357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358</v>
      </c>
      <c r="E1566" s="1" t="s">
        <v>137</v>
      </c>
      <c r="F1566" s="26">
        <v>75</v>
      </c>
      <c r="G1566" s="25" t="s">
        <v>295</v>
      </c>
      <c r="H1566" s="25"/>
      <c r="BA1566" s="73" t="s">
        <v>357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358</v>
      </c>
      <c r="E1567" s="1" t="s">
        <v>350</v>
      </c>
      <c r="F1567" s="26">
        <v>140</v>
      </c>
      <c r="G1567" s="25" t="s">
        <v>295</v>
      </c>
      <c r="H1567" s="25"/>
      <c r="BA1567" s="73" t="s">
        <v>357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358</v>
      </c>
      <c r="E1568" s="1" t="s">
        <v>125</v>
      </c>
      <c r="F1568" s="26">
        <v>113</v>
      </c>
      <c r="G1568" s="25" t="s">
        <v>295</v>
      </c>
      <c r="H1568" s="25"/>
      <c r="BA1568" s="73" t="s">
        <v>357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358</v>
      </c>
      <c r="E1569" s="1" t="s">
        <v>126</v>
      </c>
      <c r="F1569" s="26">
        <v>79</v>
      </c>
      <c r="G1569" s="25" t="s">
        <v>295</v>
      </c>
      <c r="H1569" s="25"/>
      <c r="BA1569" s="73" t="s">
        <v>357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358</v>
      </c>
      <c r="E1570" s="1" t="s">
        <v>351</v>
      </c>
      <c r="F1570" s="26">
        <v>163</v>
      </c>
      <c r="G1570" s="25" t="s">
        <v>295</v>
      </c>
      <c r="H1570" s="25"/>
      <c r="BA1570" s="73" t="s">
        <v>357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358</v>
      </c>
      <c r="E1571" s="1" t="s">
        <v>352</v>
      </c>
      <c r="F1571" s="26">
        <v>60</v>
      </c>
      <c r="G1571" s="25" t="s">
        <v>295</v>
      </c>
      <c r="H1571" s="25"/>
      <c r="BA1571" s="73" t="s">
        <v>357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358</v>
      </c>
      <c r="E1572" s="1" t="s">
        <v>122</v>
      </c>
      <c r="F1572" s="26">
        <v>46</v>
      </c>
      <c r="G1572" s="25" t="s">
        <v>295</v>
      </c>
      <c r="H1572" s="25"/>
      <c r="BA1572" s="73" t="s">
        <v>357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358</v>
      </c>
      <c r="E1573" s="1" t="s">
        <v>124</v>
      </c>
      <c r="F1573" s="26">
        <v>32</v>
      </c>
      <c r="G1573" s="25" t="s">
        <v>295</v>
      </c>
      <c r="H1573" s="25"/>
      <c r="BA1573" s="73" t="s">
        <v>357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358</v>
      </c>
      <c r="E1574" s="1" t="s">
        <v>353</v>
      </c>
      <c r="F1574" s="26">
        <v>0.98</v>
      </c>
      <c r="G1574" s="25" t="s">
        <v>295</v>
      </c>
      <c r="H1574" s="25"/>
      <c r="BA1574" s="73" t="s">
        <v>357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358</v>
      </c>
      <c r="E1575" s="1" t="s">
        <v>355</v>
      </c>
      <c r="F1575" s="26">
        <v>35.1</v>
      </c>
      <c r="G1575" s="25" t="s">
        <v>295</v>
      </c>
      <c r="H1575" s="25"/>
      <c r="BA1575" s="73" t="s">
        <v>357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358</v>
      </c>
      <c r="E1576" s="1" t="s">
        <v>133</v>
      </c>
      <c r="F1576" s="26">
        <v>146</v>
      </c>
      <c r="G1576" s="25" t="s">
        <v>295</v>
      </c>
      <c r="H1576" s="25"/>
      <c r="BA1576" s="73" t="s">
        <v>357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358</v>
      </c>
      <c r="E1577" s="1" t="s">
        <v>135</v>
      </c>
      <c r="F1577" s="26">
        <v>3.9</v>
      </c>
      <c r="G1577" s="25" t="s">
        <v>295</v>
      </c>
      <c r="H1577" s="25"/>
      <c r="BA1577" s="73" t="s">
        <v>357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358</v>
      </c>
      <c r="E1578" s="1" t="s">
        <v>136</v>
      </c>
      <c r="F1578" s="26">
        <v>116</v>
      </c>
      <c r="G1578" s="25" t="s">
        <v>295</v>
      </c>
      <c r="H1578" s="25"/>
      <c r="BA1578" s="73" t="s">
        <v>357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358</v>
      </c>
      <c r="E1579" s="1" t="s">
        <v>341</v>
      </c>
      <c r="F1579" s="26">
        <v>4.5999999999999996</v>
      </c>
      <c r="G1579" s="25" t="s">
        <v>295</v>
      </c>
      <c r="H1579" s="25"/>
      <c r="BA1579" s="73" t="s">
        <v>357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358</v>
      </c>
      <c r="E1580" s="1" t="s">
        <v>118</v>
      </c>
      <c r="F1580" s="26">
        <v>4.5999999999999996</v>
      </c>
      <c r="G1580" s="25" t="s">
        <v>295</v>
      </c>
      <c r="H1580" s="25"/>
      <c r="BA1580" s="73" t="s">
        <v>357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358</v>
      </c>
      <c r="E1581" s="1" t="s">
        <v>130</v>
      </c>
      <c r="F1581" s="26">
        <v>3.78</v>
      </c>
      <c r="G1581" s="25" t="s">
        <v>295</v>
      </c>
      <c r="H1581" s="25"/>
      <c r="BA1581" s="73" t="s">
        <v>357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358</v>
      </c>
      <c r="E1582" s="1" t="s">
        <v>343</v>
      </c>
      <c r="F1582" s="26">
        <v>0.3</v>
      </c>
      <c r="G1582" s="25" t="s">
        <v>295</v>
      </c>
      <c r="H1582" s="25"/>
      <c r="BA1582" s="73" t="s">
        <v>357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358</v>
      </c>
      <c r="E1583" s="1" t="s">
        <v>127</v>
      </c>
      <c r="F1583" s="26">
        <v>1.1499999999999999</v>
      </c>
      <c r="G1583" s="25" t="s">
        <v>295</v>
      </c>
      <c r="H1583" s="25"/>
      <c r="BA1583" s="73" t="s">
        <v>357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358</v>
      </c>
      <c r="E1584" s="1" t="s">
        <v>131</v>
      </c>
      <c r="F1584" s="26">
        <v>8.6999999999999993</v>
      </c>
      <c r="G1584" s="25" t="s">
        <v>295</v>
      </c>
      <c r="H1584" s="25"/>
      <c r="BA1584" s="73" t="s">
        <v>357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358</v>
      </c>
      <c r="E1585" s="1" t="s">
        <v>344</v>
      </c>
      <c r="F1585" s="26">
        <v>312</v>
      </c>
      <c r="G1585" s="25" t="s">
        <v>295</v>
      </c>
      <c r="H1585" s="25"/>
      <c r="BA1585" s="73" t="s">
        <v>357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358</v>
      </c>
      <c r="E1586" s="1" t="s">
        <v>119</v>
      </c>
      <c r="F1586" s="26">
        <v>229</v>
      </c>
      <c r="G1586" s="25" t="s">
        <v>295</v>
      </c>
      <c r="H1586" s="25"/>
      <c r="BA1586" s="73" t="s">
        <v>357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358</v>
      </c>
      <c r="E1587" s="1" t="s">
        <v>120</v>
      </c>
      <c r="F1587" s="26">
        <v>80</v>
      </c>
      <c r="G1587" s="25" t="s">
        <v>295</v>
      </c>
      <c r="H1587" s="25"/>
      <c r="BA1587" s="73" t="s">
        <v>357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358</v>
      </c>
      <c r="E1588" s="1" t="s">
        <v>117</v>
      </c>
      <c r="F1588" s="26">
        <v>2.73</v>
      </c>
      <c r="G1588" s="25" t="s">
        <v>295</v>
      </c>
      <c r="H1588" s="25"/>
      <c r="BA1588" s="73" t="s">
        <v>357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358</v>
      </c>
      <c r="E1589" s="1" t="s">
        <v>346</v>
      </c>
      <c r="F1589" s="26">
        <v>231</v>
      </c>
      <c r="G1589" s="25" t="s">
        <v>295</v>
      </c>
      <c r="H1589" s="25"/>
      <c r="BA1589" s="73" t="s">
        <v>357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358</v>
      </c>
      <c r="E1590" s="1" t="s">
        <v>132</v>
      </c>
      <c r="F1590" s="26">
        <v>3.48</v>
      </c>
      <c r="G1590" s="25" t="s">
        <v>295</v>
      </c>
      <c r="H1590" s="25"/>
      <c r="BA1590" s="73" t="s">
        <v>357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358</v>
      </c>
      <c r="E1591" s="1" t="s">
        <v>111</v>
      </c>
      <c r="F1591" s="26">
        <v>87</v>
      </c>
      <c r="G1591" s="25" t="s">
        <v>295</v>
      </c>
      <c r="H1591" s="25"/>
      <c r="BA1591" s="73" t="s">
        <v>357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358</v>
      </c>
      <c r="E1592" s="1" t="s">
        <v>347</v>
      </c>
      <c r="F1592" s="26">
        <v>5.18</v>
      </c>
      <c r="G1592" s="25" t="s">
        <v>295</v>
      </c>
      <c r="H1592" s="25"/>
      <c r="BA1592" s="73" t="s">
        <v>357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358</v>
      </c>
      <c r="E1593" s="1" t="s">
        <v>349</v>
      </c>
      <c r="F1593" s="26">
        <v>1.93</v>
      </c>
      <c r="G1593" s="25" t="s">
        <v>295</v>
      </c>
      <c r="H1593" s="25"/>
      <c r="BA1593" s="73" t="s">
        <v>357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358</v>
      </c>
      <c r="E1594" s="1" t="s">
        <v>128</v>
      </c>
      <c r="F1594" s="26">
        <v>6.7</v>
      </c>
      <c r="G1594" s="25" t="s">
        <v>295</v>
      </c>
      <c r="H1594" s="25"/>
      <c r="BA1594" s="73" t="s">
        <v>357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358</v>
      </c>
      <c r="E1595" s="1" t="s">
        <v>121</v>
      </c>
      <c r="F1595" s="26">
        <v>159</v>
      </c>
      <c r="G1595" s="25" t="s">
        <v>295</v>
      </c>
      <c r="H1595" s="25"/>
      <c r="BA1595" s="73" t="s">
        <v>357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358</v>
      </c>
      <c r="E1596" s="1" t="s">
        <v>115</v>
      </c>
      <c r="F1596" s="26">
        <v>31</v>
      </c>
      <c r="G1596" s="25" t="s">
        <v>295</v>
      </c>
      <c r="H1596" s="25"/>
      <c r="BA1596" s="73" t="s">
        <v>357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358</v>
      </c>
      <c r="E1597" s="1" t="s">
        <v>137</v>
      </c>
      <c r="F1597" s="26">
        <v>75</v>
      </c>
      <c r="G1597" s="25" t="s">
        <v>295</v>
      </c>
      <c r="H1597" s="25"/>
      <c r="BA1597" s="73" t="s">
        <v>357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358</v>
      </c>
      <c r="E1598" s="1" t="s">
        <v>350</v>
      </c>
      <c r="F1598" s="26">
        <v>136</v>
      </c>
      <c r="G1598" s="25" t="s">
        <v>295</v>
      </c>
      <c r="H1598" s="25"/>
      <c r="BA1598" s="73" t="s">
        <v>357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358</v>
      </c>
      <c r="E1599" s="1" t="s">
        <v>125</v>
      </c>
      <c r="F1599" s="26">
        <v>111</v>
      </c>
      <c r="G1599" s="25" t="s">
        <v>295</v>
      </c>
      <c r="H1599" s="25"/>
      <c r="BA1599" s="73" t="s">
        <v>357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358</v>
      </c>
      <c r="E1600" s="1" t="s">
        <v>126</v>
      </c>
      <c r="F1600" s="26">
        <v>80</v>
      </c>
      <c r="G1600" s="25" t="s">
        <v>295</v>
      </c>
      <c r="H1600" s="25"/>
      <c r="BA1600" s="73" t="s">
        <v>357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358</v>
      </c>
      <c r="E1601" s="1" t="s">
        <v>351</v>
      </c>
      <c r="F1601" s="26">
        <v>147</v>
      </c>
      <c r="G1601" s="25" t="s">
        <v>295</v>
      </c>
      <c r="H1601" s="25"/>
      <c r="BA1601" s="73" t="s">
        <v>357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358</v>
      </c>
      <c r="E1602" s="1" t="s">
        <v>352</v>
      </c>
      <c r="F1602" s="26">
        <v>62</v>
      </c>
      <c r="G1602" s="25" t="s">
        <v>295</v>
      </c>
      <c r="H1602" s="25"/>
      <c r="BA1602" s="73" t="s">
        <v>357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358</v>
      </c>
      <c r="E1603" s="1" t="s">
        <v>122</v>
      </c>
      <c r="F1603" s="26">
        <v>45</v>
      </c>
      <c r="G1603" s="25" t="s">
        <v>295</v>
      </c>
      <c r="H1603" s="25"/>
      <c r="BA1603" s="73" t="s">
        <v>357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358</v>
      </c>
      <c r="E1604" s="1" t="s">
        <v>124</v>
      </c>
      <c r="F1604" s="26">
        <v>31</v>
      </c>
      <c r="G1604" s="25" t="s">
        <v>295</v>
      </c>
      <c r="H1604" s="25"/>
      <c r="BA1604" s="73" t="s">
        <v>357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358</v>
      </c>
      <c r="E1605" s="1" t="s">
        <v>353</v>
      </c>
      <c r="F1605" s="26">
        <v>0.99</v>
      </c>
      <c r="G1605" s="25" t="s">
        <v>295</v>
      </c>
      <c r="H1605" s="25"/>
      <c r="BA1605" s="73" t="s">
        <v>357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358</v>
      </c>
      <c r="E1606" s="1" t="s">
        <v>355</v>
      </c>
      <c r="F1606" s="26">
        <v>32.700000000000003</v>
      </c>
      <c r="G1606" s="25" t="s">
        <v>295</v>
      </c>
      <c r="H1606" s="25"/>
      <c r="BA1606" s="73" t="s">
        <v>357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358</v>
      </c>
      <c r="E1607" s="1" t="s">
        <v>133</v>
      </c>
      <c r="F1607" s="26">
        <v>143</v>
      </c>
      <c r="G1607" s="25" t="s">
        <v>295</v>
      </c>
      <c r="H1607" s="25"/>
      <c r="BA1607" s="73" t="s">
        <v>357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358</v>
      </c>
      <c r="E1608" s="1" t="s">
        <v>135</v>
      </c>
      <c r="F1608" s="26">
        <v>3.8</v>
      </c>
      <c r="G1608" s="25" t="s">
        <v>295</v>
      </c>
      <c r="H1608" s="25"/>
      <c r="BA1608" s="73" t="s">
        <v>357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358</v>
      </c>
      <c r="E1609" s="1" t="s">
        <v>136</v>
      </c>
      <c r="F1609" s="26">
        <v>115</v>
      </c>
      <c r="G1609" s="25" t="s">
        <v>295</v>
      </c>
      <c r="H1609" s="25"/>
      <c r="BA1609" s="73" t="s">
        <v>357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359</v>
      </c>
      <c r="E1610" s="1" t="s">
        <v>341</v>
      </c>
      <c r="F1610" s="26">
        <v>1.18</v>
      </c>
      <c r="G1610" s="25" t="s">
        <v>295</v>
      </c>
      <c r="H1610" s="25"/>
      <c r="BA1610" s="73" t="s">
        <v>357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359</v>
      </c>
      <c r="E1611" s="1" t="s">
        <v>118</v>
      </c>
      <c r="F1611" s="26">
        <v>9.8000000000000007</v>
      </c>
      <c r="G1611" s="25" t="s">
        <v>295</v>
      </c>
      <c r="H1611" s="25"/>
      <c r="BA1611" s="73" t="s">
        <v>357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359</v>
      </c>
      <c r="E1612" s="1" t="s">
        <v>130</v>
      </c>
      <c r="F1612" s="26">
        <v>2.46</v>
      </c>
      <c r="G1612" s="25" t="s">
        <v>295</v>
      </c>
      <c r="H1612" s="25"/>
      <c r="BA1612" s="73" t="s">
        <v>357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359</v>
      </c>
      <c r="E1613" s="1" t="s">
        <v>343</v>
      </c>
      <c r="F1613" s="26">
        <v>1.05</v>
      </c>
      <c r="G1613" s="25" t="s">
        <v>295</v>
      </c>
      <c r="H1613" s="25"/>
      <c r="BA1613" s="73" t="s">
        <v>357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359</v>
      </c>
      <c r="E1614" s="1" t="s">
        <v>127</v>
      </c>
      <c r="F1614" s="26">
        <v>4.42</v>
      </c>
      <c r="G1614" s="25" t="s">
        <v>295</v>
      </c>
      <c r="H1614" s="25"/>
      <c r="BA1614" s="73" t="s">
        <v>357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359</v>
      </c>
      <c r="E1615" s="1" t="s">
        <v>131</v>
      </c>
      <c r="F1615" s="26">
        <v>12.3</v>
      </c>
      <c r="G1615" s="25" t="s">
        <v>295</v>
      </c>
      <c r="H1615" s="25"/>
      <c r="BA1615" s="73" t="s">
        <v>357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359</v>
      </c>
      <c r="E1616" s="1" t="s">
        <v>344</v>
      </c>
      <c r="F1616" s="26">
        <v>192</v>
      </c>
      <c r="G1616" s="25" t="s">
        <v>295</v>
      </c>
      <c r="H1616" s="25"/>
      <c r="BA1616" s="73" t="s">
        <v>357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359</v>
      </c>
      <c r="E1617" s="1" t="s">
        <v>119</v>
      </c>
      <c r="F1617" s="26">
        <v>86</v>
      </c>
      <c r="G1617" s="25" t="s">
        <v>295</v>
      </c>
      <c r="H1617" s="25"/>
      <c r="BA1617" s="73" t="s">
        <v>357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359</v>
      </c>
      <c r="E1618" s="1" t="s">
        <v>120</v>
      </c>
      <c r="F1618" s="26">
        <v>27</v>
      </c>
      <c r="G1618" s="25" t="s">
        <v>295</v>
      </c>
      <c r="H1618" s="25"/>
      <c r="BA1618" s="73" t="s">
        <v>357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359</v>
      </c>
      <c r="E1619" s="1" t="s">
        <v>117</v>
      </c>
      <c r="F1619" s="26">
        <v>6.21</v>
      </c>
      <c r="G1619" s="25" t="s">
        <v>295</v>
      </c>
      <c r="H1619" s="25"/>
      <c r="BA1619" s="73" t="s">
        <v>357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359</v>
      </c>
      <c r="E1620" s="1" t="s">
        <v>346</v>
      </c>
      <c r="F1620" s="26">
        <v>68</v>
      </c>
      <c r="G1620" s="25" t="s">
        <v>295</v>
      </c>
      <c r="H1620" s="25"/>
      <c r="BA1620" s="73" t="s">
        <v>357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359</v>
      </c>
      <c r="E1621" s="1" t="s">
        <v>132</v>
      </c>
      <c r="F1621" s="26">
        <v>7.35</v>
      </c>
      <c r="G1621" s="25" t="s">
        <v>295</v>
      </c>
      <c r="H1621" s="25"/>
      <c r="BA1621" s="73" t="s">
        <v>357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359</v>
      </c>
      <c r="E1622" s="1" t="s">
        <v>111</v>
      </c>
      <c r="F1622" s="26">
        <v>281</v>
      </c>
      <c r="G1622" s="25" t="s">
        <v>295</v>
      </c>
      <c r="H1622" s="25"/>
      <c r="BA1622" s="73" t="s">
        <v>357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359</v>
      </c>
      <c r="E1623" s="1" t="s">
        <v>347</v>
      </c>
      <c r="F1623" s="26">
        <v>9.99</v>
      </c>
      <c r="G1623" s="25" t="s">
        <v>295</v>
      </c>
      <c r="H1623" s="25"/>
      <c r="BA1623" s="73" t="s">
        <v>357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359</v>
      </c>
      <c r="E1624" s="1" t="s">
        <v>349</v>
      </c>
      <c r="F1624" s="26">
        <v>4.7</v>
      </c>
      <c r="G1624" s="25" t="s">
        <v>295</v>
      </c>
      <c r="H1624" s="25"/>
      <c r="BA1624" s="73" t="s">
        <v>357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359</v>
      </c>
      <c r="E1625" s="1" t="s">
        <v>128</v>
      </c>
      <c r="F1625" s="26">
        <v>4.3</v>
      </c>
      <c r="G1625" s="25" t="s">
        <v>295</v>
      </c>
      <c r="H1625" s="25"/>
      <c r="BA1625" s="73" t="s">
        <v>357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359</v>
      </c>
      <c r="E1626" s="1" t="s">
        <v>121</v>
      </c>
      <c r="F1626" s="26">
        <v>79</v>
      </c>
      <c r="G1626" s="25" t="s">
        <v>295</v>
      </c>
      <c r="H1626" s="25"/>
      <c r="BA1626" s="73" t="s">
        <v>357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359</v>
      </c>
      <c r="E1627" s="1" t="s">
        <v>115</v>
      </c>
      <c r="F1627" s="26">
        <v>93</v>
      </c>
      <c r="G1627" s="25" t="s">
        <v>295</v>
      </c>
      <c r="H1627" s="25"/>
      <c r="BA1627" s="73" t="s">
        <v>357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359</v>
      </c>
      <c r="E1628" s="1" t="s">
        <v>137</v>
      </c>
      <c r="F1628" s="26">
        <v>485</v>
      </c>
      <c r="G1628" s="25" t="s">
        <v>295</v>
      </c>
      <c r="H1628" s="25"/>
      <c r="BA1628" s="73" t="s">
        <v>357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359</v>
      </c>
      <c r="E1629" s="1" t="s">
        <v>350</v>
      </c>
      <c r="F1629" s="26">
        <v>428</v>
      </c>
      <c r="G1629" s="25" t="s">
        <v>295</v>
      </c>
      <c r="H1629" s="25"/>
      <c r="BA1629" s="73" t="s">
        <v>357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359</v>
      </c>
      <c r="E1630" s="1" t="s">
        <v>125</v>
      </c>
      <c r="F1630" s="26">
        <v>426</v>
      </c>
      <c r="G1630" s="25" t="s">
        <v>295</v>
      </c>
      <c r="H1630" s="25"/>
      <c r="BA1630" s="73" t="s">
        <v>357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359</v>
      </c>
      <c r="E1631" s="1" t="s">
        <v>126</v>
      </c>
      <c r="F1631" s="26">
        <v>147</v>
      </c>
      <c r="G1631" s="25" t="s">
        <v>295</v>
      </c>
      <c r="H1631" s="25"/>
      <c r="BA1631" s="73" t="s">
        <v>357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359</v>
      </c>
      <c r="E1632" s="1" t="s">
        <v>351</v>
      </c>
      <c r="F1632" s="26">
        <v>376</v>
      </c>
      <c r="G1632" s="25" t="s">
        <v>295</v>
      </c>
      <c r="H1632" s="25"/>
      <c r="BA1632" s="73" t="s">
        <v>357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359</v>
      </c>
      <c r="E1633" s="1" t="s">
        <v>352</v>
      </c>
      <c r="F1633" s="26">
        <v>85</v>
      </c>
      <c r="G1633" s="25" t="s">
        <v>295</v>
      </c>
      <c r="H1633" s="25"/>
      <c r="BA1633" s="73" t="s">
        <v>357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359</v>
      </c>
      <c r="E1634" s="1" t="s">
        <v>122</v>
      </c>
      <c r="F1634" s="26">
        <v>220</v>
      </c>
      <c r="G1634" s="25" t="s">
        <v>295</v>
      </c>
      <c r="H1634" s="25"/>
      <c r="BA1634" s="73" t="s">
        <v>357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359</v>
      </c>
      <c r="E1635" s="1" t="s">
        <v>124</v>
      </c>
      <c r="F1635" s="26">
        <v>102</v>
      </c>
      <c r="G1635" s="25" t="s">
        <v>295</v>
      </c>
      <c r="H1635" s="25"/>
      <c r="BA1635" s="73" t="s">
        <v>357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359</v>
      </c>
      <c r="E1636" s="1" t="s">
        <v>353</v>
      </c>
      <c r="F1636" s="26">
        <v>3.61</v>
      </c>
      <c r="G1636" s="25" t="s">
        <v>295</v>
      </c>
      <c r="H1636" s="25"/>
      <c r="BA1636" s="73" t="s">
        <v>357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359</v>
      </c>
      <c r="E1637" s="1" t="s">
        <v>355</v>
      </c>
      <c r="F1637" s="26">
        <v>16.399999999999999</v>
      </c>
      <c r="G1637" s="25" t="s">
        <v>295</v>
      </c>
      <c r="H1637" s="25"/>
      <c r="BA1637" s="73" t="s">
        <v>357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359</v>
      </c>
      <c r="E1638" s="1" t="s">
        <v>133</v>
      </c>
      <c r="F1638" s="26">
        <v>126</v>
      </c>
      <c r="G1638" s="25" t="s">
        <v>295</v>
      </c>
      <c r="H1638" s="25"/>
      <c r="BA1638" s="73" t="s">
        <v>357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359</v>
      </c>
      <c r="E1639" s="1" t="s">
        <v>135</v>
      </c>
      <c r="F1639" s="26">
        <v>6.4</v>
      </c>
      <c r="G1639" s="25" t="s">
        <v>295</v>
      </c>
      <c r="H1639" s="25"/>
      <c r="BA1639" s="73" t="s">
        <v>357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359</v>
      </c>
      <c r="E1640" s="1" t="s">
        <v>136</v>
      </c>
      <c r="F1640" s="26">
        <v>95</v>
      </c>
      <c r="G1640" s="25" t="s">
        <v>295</v>
      </c>
      <c r="H1640" s="25"/>
      <c r="BA1640" s="73" t="s">
        <v>357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359</v>
      </c>
      <c r="E1641" s="1" t="s">
        <v>341</v>
      </c>
      <c r="F1641" s="26">
        <v>1.1499999999999999</v>
      </c>
      <c r="G1641" s="25" t="s">
        <v>295</v>
      </c>
      <c r="H1641" s="25"/>
      <c r="BA1641" s="73" t="s">
        <v>357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359</v>
      </c>
      <c r="E1642" s="1" t="s">
        <v>118</v>
      </c>
      <c r="F1642" s="26">
        <v>9.8000000000000007</v>
      </c>
      <c r="G1642" s="25" t="s">
        <v>295</v>
      </c>
      <c r="H1642" s="25"/>
      <c r="BA1642" s="73" t="s">
        <v>357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359</v>
      </c>
      <c r="E1643" s="1" t="s">
        <v>130</v>
      </c>
      <c r="F1643" s="26">
        <v>2.395</v>
      </c>
      <c r="G1643" s="25" t="s">
        <v>295</v>
      </c>
      <c r="H1643" s="25"/>
      <c r="BA1643" s="73" t="s">
        <v>357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359</v>
      </c>
      <c r="E1644" s="1" t="s">
        <v>343</v>
      </c>
      <c r="F1644" s="26">
        <v>1.0549999999999999</v>
      </c>
      <c r="G1644" s="25" t="s">
        <v>295</v>
      </c>
      <c r="H1644" s="25"/>
      <c r="BA1644" s="73" t="s">
        <v>357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359</v>
      </c>
      <c r="E1645" s="1" t="s">
        <v>127</v>
      </c>
      <c r="F1645" s="26">
        <v>4.4969999999999999</v>
      </c>
      <c r="G1645" s="25" t="s">
        <v>295</v>
      </c>
      <c r="H1645" s="25"/>
      <c r="BA1645" s="73" t="s">
        <v>357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359</v>
      </c>
      <c r="E1646" s="1" t="s">
        <v>131</v>
      </c>
      <c r="F1646" s="26">
        <v>12</v>
      </c>
      <c r="G1646" s="25" t="s">
        <v>295</v>
      </c>
      <c r="H1646" s="25"/>
      <c r="BA1646" s="73" t="s">
        <v>357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359</v>
      </c>
      <c r="E1647" s="1" t="s">
        <v>344</v>
      </c>
      <c r="F1647" s="26">
        <v>192</v>
      </c>
      <c r="G1647" s="25" t="s">
        <v>295</v>
      </c>
      <c r="H1647" s="25"/>
      <c r="BA1647" s="73" t="s">
        <v>357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359</v>
      </c>
      <c r="E1648" s="1" t="s">
        <v>119</v>
      </c>
      <c r="F1648" s="26">
        <v>85</v>
      </c>
      <c r="G1648" s="25" t="s">
        <v>295</v>
      </c>
      <c r="H1648" s="25"/>
      <c r="BA1648" s="73" t="s">
        <v>357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359</v>
      </c>
      <c r="E1649" s="1" t="s">
        <v>120</v>
      </c>
      <c r="F1649" s="26">
        <v>27</v>
      </c>
      <c r="G1649" s="25" t="s">
        <v>295</v>
      </c>
      <c r="H1649" s="25"/>
      <c r="BA1649" s="73" t="s">
        <v>357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359</v>
      </c>
      <c r="E1650" s="1" t="s">
        <v>117</v>
      </c>
      <c r="F1650" s="26">
        <v>6.2</v>
      </c>
      <c r="G1650" s="25" t="s">
        <v>295</v>
      </c>
      <c r="H1650" s="25"/>
      <c r="BA1650" s="73" t="s">
        <v>357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359</v>
      </c>
      <c r="E1651" s="1" t="s">
        <v>346</v>
      </c>
      <c r="F1651" s="26">
        <v>68</v>
      </c>
      <c r="G1651" s="25" t="s">
        <v>295</v>
      </c>
      <c r="H1651" s="25"/>
      <c r="BA1651" s="73" t="s">
        <v>357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359</v>
      </c>
      <c r="E1652" s="1" t="s">
        <v>132</v>
      </c>
      <c r="F1652" s="26">
        <v>7.36</v>
      </c>
      <c r="G1652" s="25" t="s">
        <v>295</v>
      </c>
      <c r="H1652" s="25"/>
      <c r="BA1652" s="73" t="s">
        <v>357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359</v>
      </c>
      <c r="E1653" s="1" t="s">
        <v>111</v>
      </c>
      <c r="F1653" s="26">
        <v>280</v>
      </c>
      <c r="G1653" s="25" t="s">
        <v>295</v>
      </c>
      <c r="H1653" s="25"/>
      <c r="BA1653" s="73" t="s">
        <v>357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359</v>
      </c>
      <c r="E1654" s="1" t="s">
        <v>347</v>
      </c>
      <c r="F1654" s="26">
        <v>10</v>
      </c>
      <c r="G1654" s="25" t="s">
        <v>295</v>
      </c>
      <c r="H1654" s="25"/>
      <c r="BA1654" s="73" t="s">
        <v>357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359</v>
      </c>
      <c r="E1655" s="1" t="s">
        <v>349</v>
      </c>
      <c r="F1655" s="26">
        <v>4.42</v>
      </c>
      <c r="G1655" s="25" t="s">
        <v>295</v>
      </c>
      <c r="H1655" s="25"/>
      <c r="BA1655" s="73" t="s">
        <v>357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359</v>
      </c>
      <c r="E1656" s="1" t="s">
        <v>128</v>
      </c>
      <c r="F1656" s="26">
        <v>4.5</v>
      </c>
      <c r="G1656" s="25" t="s">
        <v>295</v>
      </c>
      <c r="H1656" s="25"/>
      <c r="BA1656" s="73" t="s">
        <v>357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359</v>
      </c>
      <c r="E1657" s="1" t="s">
        <v>121</v>
      </c>
      <c r="F1657" s="26">
        <v>79</v>
      </c>
      <c r="G1657" s="25" t="s">
        <v>295</v>
      </c>
      <c r="H1657" s="25"/>
      <c r="BA1657" s="73" t="s">
        <v>357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359</v>
      </c>
      <c r="E1658" s="1" t="s">
        <v>115</v>
      </c>
      <c r="F1658" s="26">
        <v>93</v>
      </c>
      <c r="G1658" s="25" t="s">
        <v>295</v>
      </c>
      <c r="H1658" s="25"/>
      <c r="BA1658" s="73" t="s">
        <v>357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359</v>
      </c>
      <c r="E1659" s="1" t="s">
        <v>137</v>
      </c>
      <c r="F1659" s="26">
        <v>483</v>
      </c>
      <c r="G1659" s="25" t="s">
        <v>295</v>
      </c>
      <c r="H1659" s="25"/>
      <c r="BA1659" s="73" t="s">
        <v>357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359</v>
      </c>
      <c r="E1660" s="1" t="s">
        <v>350</v>
      </c>
      <c r="F1660" s="26">
        <v>433</v>
      </c>
      <c r="G1660" s="25" t="s">
        <v>295</v>
      </c>
      <c r="H1660" s="25"/>
      <c r="BA1660" s="73" t="s">
        <v>357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359</v>
      </c>
      <c r="E1661" s="1" t="s">
        <v>125</v>
      </c>
      <c r="F1661" s="26">
        <v>422</v>
      </c>
      <c r="G1661" s="25" t="s">
        <v>295</v>
      </c>
      <c r="H1661" s="25"/>
      <c r="BA1661" s="73" t="s">
        <v>357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359</v>
      </c>
      <c r="E1662" s="1" t="s">
        <v>126</v>
      </c>
      <c r="F1662" s="26">
        <v>150</v>
      </c>
      <c r="G1662" s="25" t="s">
        <v>295</v>
      </c>
      <c r="H1662" s="25"/>
      <c r="BA1662" s="73" t="s">
        <v>357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359</v>
      </c>
      <c r="E1663" s="1" t="s">
        <v>351</v>
      </c>
      <c r="F1663" s="26">
        <v>394</v>
      </c>
      <c r="G1663" s="25" t="s">
        <v>295</v>
      </c>
      <c r="H1663" s="25"/>
      <c r="BA1663" s="73" t="s">
        <v>357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359</v>
      </c>
      <c r="E1664" s="1" t="s">
        <v>352</v>
      </c>
      <c r="F1664" s="26">
        <v>85</v>
      </c>
      <c r="G1664" s="25" t="s">
        <v>295</v>
      </c>
      <c r="H1664" s="25"/>
      <c r="BA1664" s="73" t="s">
        <v>357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359</v>
      </c>
      <c r="E1665" s="1" t="s">
        <v>122</v>
      </c>
      <c r="F1665" s="26">
        <v>215</v>
      </c>
      <c r="G1665" s="25" t="s">
        <v>295</v>
      </c>
      <c r="H1665" s="25"/>
      <c r="BA1665" s="73" t="s">
        <v>357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359</v>
      </c>
      <c r="E1666" s="1" t="s">
        <v>124</v>
      </c>
      <c r="F1666" s="26">
        <v>101</v>
      </c>
      <c r="G1666" s="25" t="s">
        <v>295</v>
      </c>
      <c r="H1666" s="25"/>
      <c r="BA1666" s="73" t="s">
        <v>357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359</v>
      </c>
      <c r="E1667" s="1" t="s">
        <v>353</v>
      </c>
      <c r="F1667" s="26">
        <v>3.56</v>
      </c>
      <c r="G1667" s="25" t="s">
        <v>295</v>
      </c>
      <c r="H1667" s="25"/>
      <c r="BA1667" s="73" t="s">
        <v>357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359</v>
      </c>
      <c r="E1668" s="1" t="s">
        <v>355</v>
      </c>
      <c r="F1668" s="26">
        <v>21.4</v>
      </c>
      <c r="G1668" s="25" t="s">
        <v>295</v>
      </c>
      <c r="H1668" s="25"/>
      <c r="BA1668" s="73" t="s">
        <v>357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359</v>
      </c>
      <c r="E1669" s="1" t="s">
        <v>133</v>
      </c>
      <c r="F1669" s="26">
        <v>127</v>
      </c>
      <c r="G1669" s="25" t="s">
        <v>295</v>
      </c>
      <c r="H1669" s="25"/>
      <c r="BA1669" s="73" t="s">
        <v>357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359</v>
      </c>
      <c r="E1670" s="1" t="s">
        <v>135</v>
      </c>
      <c r="F1670" s="26">
        <v>6.4</v>
      </c>
      <c r="G1670" s="25" t="s">
        <v>295</v>
      </c>
      <c r="H1670" s="25"/>
      <c r="BA1670" s="73" t="s">
        <v>357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359</v>
      </c>
      <c r="E1671" s="1" t="s">
        <v>136</v>
      </c>
      <c r="F1671" s="26">
        <v>93</v>
      </c>
      <c r="G1671" s="25" t="s">
        <v>295</v>
      </c>
      <c r="H1671" s="25"/>
      <c r="BA1671" s="73" t="s">
        <v>357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359</v>
      </c>
      <c r="E1672" s="1" t="s">
        <v>341</v>
      </c>
      <c r="F1672" s="26">
        <v>1.1100000000000001</v>
      </c>
      <c r="G1672" s="25" t="s">
        <v>295</v>
      </c>
      <c r="H1672" s="25"/>
      <c r="BA1672" s="73" t="s">
        <v>357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359</v>
      </c>
      <c r="E1673" s="1" t="s">
        <v>118</v>
      </c>
      <c r="F1673" s="26">
        <v>9.6999999999999993</v>
      </c>
      <c r="G1673" s="25" t="s">
        <v>295</v>
      </c>
      <c r="H1673" s="25"/>
      <c r="BA1673" s="73" t="s">
        <v>357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359</v>
      </c>
      <c r="E1674" s="1" t="s">
        <v>130</v>
      </c>
      <c r="F1674" s="26">
        <v>2.38</v>
      </c>
      <c r="G1674" s="25" t="s">
        <v>295</v>
      </c>
      <c r="H1674" s="25"/>
      <c r="BA1674" s="73" t="s">
        <v>357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359</v>
      </c>
      <c r="E1675" s="1" t="s">
        <v>343</v>
      </c>
      <c r="F1675" s="26">
        <v>1.1000000000000001</v>
      </c>
      <c r="G1675" s="25" t="s">
        <v>295</v>
      </c>
      <c r="H1675" s="25"/>
      <c r="BA1675" s="73" t="s">
        <v>357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359</v>
      </c>
      <c r="E1676" s="1" t="s">
        <v>127</v>
      </c>
      <c r="F1676" s="26">
        <v>4.53</v>
      </c>
      <c r="G1676" s="25" t="s">
        <v>295</v>
      </c>
      <c r="H1676" s="25"/>
      <c r="BA1676" s="73" t="s">
        <v>357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359</v>
      </c>
      <c r="E1677" s="1" t="s">
        <v>131</v>
      </c>
      <c r="F1677" s="26">
        <v>11.9</v>
      </c>
      <c r="G1677" s="25" t="s">
        <v>295</v>
      </c>
      <c r="H1677" s="25"/>
      <c r="BA1677" s="73" t="s">
        <v>357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359</v>
      </c>
      <c r="E1678" s="1" t="s">
        <v>344</v>
      </c>
      <c r="F1678" s="26">
        <v>194</v>
      </c>
      <c r="G1678" s="25" t="s">
        <v>295</v>
      </c>
      <c r="H1678" s="25"/>
      <c r="BA1678" s="73" t="s">
        <v>357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359</v>
      </c>
      <c r="E1679" s="1" t="s">
        <v>119</v>
      </c>
      <c r="F1679" s="26">
        <v>83</v>
      </c>
      <c r="G1679" s="25" t="s">
        <v>295</v>
      </c>
      <c r="H1679" s="25"/>
      <c r="BA1679" s="73" t="s">
        <v>357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359</v>
      </c>
      <c r="E1680" s="1" t="s">
        <v>120</v>
      </c>
      <c r="F1680" s="26">
        <v>26</v>
      </c>
      <c r="G1680" s="25" t="s">
        <v>295</v>
      </c>
      <c r="H1680" s="25"/>
      <c r="BA1680" s="73" t="s">
        <v>357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359</v>
      </c>
      <c r="E1681" s="1" t="s">
        <v>117</v>
      </c>
      <c r="F1681" s="26">
        <v>6.16</v>
      </c>
      <c r="G1681" s="25" t="s">
        <v>295</v>
      </c>
      <c r="H1681" s="25"/>
      <c r="BA1681" s="73" t="s">
        <v>357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359</v>
      </c>
      <c r="E1682" s="1" t="s">
        <v>346</v>
      </c>
      <c r="F1682" s="26">
        <v>67</v>
      </c>
      <c r="G1682" s="25" t="s">
        <v>295</v>
      </c>
      <c r="H1682" s="25"/>
      <c r="BA1682" s="73" t="s">
        <v>357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359</v>
      </c>
      <c r="E1683" s="1" t="s">
        <v>132</v>
      </c>
      <c r="F1683" s="26">
        <v>7.28</v>
      </c>
      <c r="G1683" s="25" t="s">
        <v>295</v>
      </c>
      <c r="H1683" s="25"/>
      <c r="BA1683" s="73" t="s">
        <v>357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359</v>
      </c>
      <c r="E1684" s="1" t="s">
        <v>111</v>
      </c>
      <c r="F1684" s="26">
        <v>283</v>
      </c>
      <c r="G1684" s="25" t="s">
        <v>295</v>
      </c>
      <c r="H1684" s="25"/>
      <c r="BA1684" s="73" t="s">
        <v>357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359</v>
      </c>
      <c r="E1685" s="1" t="s">
        <v>347</v>
      </c>
      <c r="F1685" s="26">
        <v>9.89</v>
      </c>
      <c r="G1685" s="25" t="s">
        <v>295</v>
      </c>
      <c r="H1685" s="25"/>
      <c r="BA1685" s="73" t="s">
        <v>357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359</v>
      </c>
      <c r="E1686" s="1" t="s">
        <v>349</v>
      </c>
      <c r="F1686" s="26">
        <v>4.55</v>
      </c>
      <c r="G1686" s="25" t="s">
        <v>295</v>
      </c>
      <c r="H1686" s="25"/>
      <c r="BA1686" s="73" t="s">
        <v>357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359</v>
      </c>
      <c r="E1687" s="1" t="s">
        <v>128</v>
      </c>
      <c r="F1687" s="26">
        <v>4.5</v>
      </c>
      <c r="G1687" s="25" t="s">
        <v>295</v>
      </c>
      <c r="H1687" s="25"/>
      <c r="BA1687" s="73" t="s">
        <v>357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359</v>
      </c>
      <c r="E1688" s="1" t="s">
        <v>121</v>
      </c>
      <c r="F1688" s="26">
        <v>77</v>
      </c>
      <c r="G1688" s="25" t="s">
        <v>295</v>
      </c>
      <c r="H1688" s="25"/>
      <c r="BA1688" s="73" t="s">
        <v>357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359</v>
      </c>
      <c r="E1689" s="1" t="s">
        <v>115</v>
      </c>
      <c r="F1689" s="26">
        <v>94</v>
      </c>
      <c r="G1689" s="25" t="s">
        <v>295</v>
      </c>
      <c r="H1689" s="25"/>
      <c r="BA1689" s="73" t="s">
        <v>357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359</v>
      </c>
      <c r="E1690" s="1" t="s">
        <v>137</v>
      </c>
      <c r="F1690" s="26">
        <v>489</v>
      </c>
      <c r="G1690" s="25" t="s">
        <v>295</v>
      </c>
      <c r="H1690" s="25"/>
      <c r="BA1690" s="73" t="s">
        <v>357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359</v>
      </c>
      <c r="E1691" s="1" t="s">
        <v>350</v>
      </c>
      <c r="F1691" s="26">
        <v>434</v>
      </c>
      <c r="G1691" s="25" t="s">
        <v>295</v>
      </c>
      <c r="H1691" s="25"/>
      <c r="BA1691" s="73" t="s">
        <v>357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359</v>
      </c>
      <c r="E1692" s="1" t="s">
        <v>125</v>
      </c>
      <c r="F1692" s="26">
        <v>419</v>
      </c>
      <c r="G1692" s="25" t="s">
        <v>295</v>
      </c>
      <c r="H1692" s="25"/>
      <c r="BA1692" s="73" t="s">
        <v>357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359</v>
      </c>
      <c r="E1693" s="1" t="s">
        <v>126</v>
      </c>
      <c r="F1693" s="26">
        <v>150</v>
      </c>
      <c r="G1693" s="25" t="s">
        <v>295</v>
      </c>
      <c r="H1693" s="25"/>
      <c r="BA1693" s="73" t="s">
        <v>357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359</v>
      </c>
      <c r="E1694" s="1" t="s">
        <v>351</v>
      </c>
      <c r="F1694" s="26">
        <v>375</v>
      </c>
      <c r="G1694" s="25" t="s">
        <v>295</v>
      </c>
      <c r="H1694" s="25"/>
      <c r="BA1694" s="73" t="s">
        <v>357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359</v>
      </c>
      <c r="E1695" s="1" t="s">
        <v>352</v>
      </c>
      <c r="F1695" s="26">
        <v>84</v>
      </c>
      <c r="G1695" s="25" t="s">
        <v>295</v>
      </c>
      <c r="H1695" s="25"/>
      <c r="BA1695" s="73" t="s">
        <v>357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359</v>
      </c>
      <c r="E1696" s="1" t="s">
        <v>122</v>
      </c>
      <c r="F1696" s="26">
        <v>216</v>
      </c>
      <c r="G1696" s="25" t="s">
        <v>295</v>
      </c>
      <c r="H1696" s="25"/>
      <c r="BA1696" s="73" t="s">
        <v>357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359</v>
      </c>
      <c r="E1697" s="1" t="s">
        <v>124</v>
      </c>
      <c r="F1697" s="26">
        <v>107</v>
      </c>
      <c r="G1697" s="25" t="s">
        <v>295</v>
      </c>
      <c r="H1697" s="25"/>
      <c r="BA1697" s="73" t="s">
        <v>357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359</v>
      </c>
      <c r="E1698" s="1" t="s">
        <v>353</v>
      </c>
      <c r="F1698" s="26">
        <v>3.5</v>
      </c>
      <c r="G1698" s="25" t="s">
        <v>295</v>
      </c>
      <c r="H1698" s="25"/>
      <c r="BA1698" s="73" t="s">
        <v>357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359</v>
      </c>
      <c r="E1699" s="1" t="s">
        <v>355</v>
      </c>
      <c r="F1699" s="26">
        <v>18.100000000000001</v>
      </c>
      <c r="G1699" s="25" t="s">
        <v>295</v>
      </c>
      <c r="H1699" s="25"/>
      <c r="BA1699" s="73" t="s">
        <v>357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359</v>
      </c>
      <c r="E1700" s="1" t="s">
        <v>133</v>
      </c>
      <c r="F1700" s="26">
        <v>128</v>
      </c>
      <c r="G1700" s="25" t="s">
        <v>295</v>
      </c>
      <c r="H1700" s="25"/>
      <c r="BA1700" s="73" t="s">
        <v>357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359</v>
      </c>
      <c r="E1701" s="1" t="s">
        <v>135</v>
      </c>
      <c r="F1701" s="26">
        <v>6.6</v>
      </c>
      <c r="G1701" s="25" t="s">
        <v>295</v>
      </c>
      <c r="H1701" s="25"/>
      <c r="BA1701" s="73" t="s">
        <v>357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359</v>
      </c>
      <c r="E1702" s="1" t="s">
        <v>136</v>
      </c>
      <c r="F1702" s="26">
        <v>94</v>
      </c>
      <c r="G1702" s="25" t="s">
        <v>295</v>
      </c>
      <c r="H1702" s="25"/>
      <c r="BA1702" s="73" t="s">
        <v>357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359</v>
      </c>
      <c r="E1703" s="1" t="s">
        <v>341</v>
      </c>
      <c r="F1703" s="26">
        <v>1.21</v>
      </c>
      <c r="G1703" s="25" t="s">
        <v>295</v>
      </c>
      <c r="H1703" s="25"/>
      <c r="BA1703" s="73" t="s">
        <v>357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359</v>
      </c>
      <c r="E1704" s="1" t="s">
        <v>118</v>
      </c>
      <c r="F1704" s="26">
        <v>9.4</v>
      </c>
      <c r="G1704" s="25" t="s">
        <v>295</v>
      </c>
      <c r="H1704" s="25"/>
      <c r="BA1704" s="73" t="s">
        <v>357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359</v>
      </c>
      <c r="E1705" s="1" t="s">
        <v>130</v>
      </c>
      <c r="F1705" s="26">
        <v>2.48</v>
      </c>
      <c r="G1705" s="25" t="s">
        <v>295</v>
      </c>
      <c r="H1705" s="25"/>
      <c r="BA1705" s="73" t="s">
        <v>357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359</v>
      </c>
      <c r="E1706" s="1" t="s">
        <v>343</v>
      </c>
      <c r="F1706" s="26">
        <v>1.07</v>
      </c>
      <c r="G1706" s="25" t="s">
        <v>295</v>
      </c>
      <c r="H1706" s="25"/>
      <c r="BA1706" s="73" t="s">
        <v>357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359</v>
      </c>
      <c r="E1707" s="1" t="s">
        <v>127</v>
      </c>
      <c r="F1707" s="26">
        <v>4.57</v>
      </c>
      <c r="G1707" s="25" t="s">
        <v>295</v>
      </c>
      <c r="H1707" s="25"/>
      <c r="BA1707" s="73" t="s">
        <v>357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359</v>
      </c>
      <c r="E1708" s="1" t="s">
        <v>131</v>
      </c>
      <c r="F1708" s="26">
        <v>12.23</v>
      </c>
      <c r="G1708" s="25" t="s">
        <v>295</v>
      </c>
      <c r="H1708" s="25"/>
      <c r="BA1708" s="73" t="s">
        <v>357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359</v>
      </c>
      <c r="E1709" s="1" t="s">
        <v>344</v>
      </c>
      <c r="F1709" s="26">
        <v>204</v>
      </c>
      <c r="G1709" s="25" t="s">
        <v>295</v>
      </c>
      <c r="H1709" s="25"/>
      <c r="BA1709" s="73" t="s">
        <v>357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359</v>
      </c>
      <c r="E1710" s="1" t="s">
        <v>119</v>
      </c>
      <c r="F1710" s="26">
        <v>87</v>
      </c>
      <c r="G1710" s="25" t="s">
        <v>295</v>
      </c>
      <c r="H1710" s="25"/>
      <c r="BA1710" s="73" t="s">
        <v>357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359</v>
      </c>
      <c r="E1711" s="1" t="s">
        <v>120</v>
      </c>
      <c r="F1711" s="26">
        <v>27</v>
      </c>
      <c r="G1711" s="25" t="s">
        <v>295</v>
      </c>
      <c r="H1711" s="25"/>
      <c r="BA1711" s="73" t="s">
        <v>357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359</v>
      </c>
      <c r="E1712" s="1" t="s">
        <v>117</v>
      </c>
      <c r="F1712" s="26">
        <v>6.03</v>
      </c>
      <c r="G1712" s="25" t="s">
        <v>295</v>
      </c>
      <c r="H1712" s="25"/>
      <c r="BA1712" s="73" t="s">
        <v>357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359</v>
      </c>
      <c r="E1713" s="1" t="s">
        <v>346</v>
      </c>
      <c r="F1713" s="26">
        <v>69</v>
      </c>
      <c r="G1713" s="25" t="s">
        <v>295</v>
      </c>
      <c r="H1713" s="25"/>
      <c r="BA1713" s="73" t="s">
        <v>357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359</v>
      </c>
      <c r="E1714" s="1" t="s">
        <v>132</v>
      </c>
      <c r="F1714" s="26">
        <v>7.25</v>
      </c>
      <c r="G1714" s="25" t="s">
        <v>295</v>
      </c>
      <c r="H1714" s="25"/>
      <c r="BA1714" s="73" t="s">
        <v>357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359</v>
      </c>
      <c r="E1715" s="1" t="s">
        <v>111</v>
      </c>
      <c r="F1715" s="26">
        <v>289</v>
      </c>
      <c r="G1715" s="25" t="s">
        <v>295</v>
      </c>
      <c r="H1715" s="25"/>
      <c r="BA1715" s="73" t="s">
        <v>357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359</v>
      </c>
      <c r="E1716" s="1" t="s">
        <v>347</v>
      </c>
      <c r="F1716" s="26">
        <v>10.06</v>
      </c>
      <c r="G1716" s="25" t="s">
        <v>295</v>
      </c>
      <c r="H1716" s="25"/>
      <c r="BA1716" s="73" t="s">
        <v>357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359</v>
      </c>
      <c r="E1717" s="1" t="s">
        <v>349</v>
      </c>
      <c r="F1717" s="26">
        <v>4.58</v>
      </c>
      <c r="G1717" s="25" t="s">
        <v>295</v>
      </c>
      <c r="H1717" s="25"/>
      <c r="BA1717" s="73" t="s">
        <v>357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359</v>
      </c>
      <c r="E1718" s="1" t="s">
        <v>128</v>
      </c>
      <c r="F1718" s="26">
        <v>4.4000000000000004</v>
      </c>
      <c r="G1718" s="25" t="s">
        <v>295</v>
      </c>
      <c r="H1718" s="25"/>
      <c r="BA1718" s="73" t="s">
        <v>357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359</v>
      </c>
      <c r="E1719" s="1" t="s">
        <v>121</v>
      </c>
      <c r="F1719" s="26">
        <v>78</v>
      </c>
      <c r="G1719" s="25" t="s">
        <v>295</v>
      </c>
      <c r="H1719" s="25"/>
      <c r="BA1719" s="73" t="s">
        <v>357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359</v>
      </c>
      <c r="E1720" s="1" t="s">
        <v>115</v>
      </c>
      <c r="F1720" s="26">
        <v>94</v>
      </c>
      <c r="G1720" s="25" t="s">
        <v>295</v>
      </c>
      <c r="H1720" s="25"/>
      <c r="BA1720" s="73" t="s">
        <v>357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359</v>
      </c>
      <c r="E1721" s="1" t="s">
        <v>137</v>
      </c>
      <c r="F1721" s="26">
        <v>470</v>
      </c>
      <c r="G1721" s="25" t="s">
        <v>295</v>
      </c>
      <c r="H1721" s="25"/>
      <c r="BA1721" s="73" t="s">
        <v>357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359</v>
      </c>
      <c r="E1722" s="1" t="s">
        <v>350</v>
      </c>
      <c r="F1722" s="26">
        <v>421</v>
      </c>
      <c r="G1722" s="25" t="s">
        <v>295</v>
      </c>
      <c r="H1722" s="25"/>
      <c r="BA1722" s="73" t="s">
        <v>357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359</v>
      </c>
      <c r="E1723" s="1" t="s">
        <v>125</v>
      </c>
      <c r="F1723" s="26">
        <v>403</v>
      </c>
      <c r="G1723" s="25" t="s">
        <v>295</v>
      </c>
      <c r="H1723" s="25"/>
      <c r="BA1723" s="73" t="s">
        <v>357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359</v>
      </c>
      <c r="E1724" s="1" t="s">
        <v>126</v>
      </c>
      <c r="F1724" s="26">
        <v>154</v>
      </c>
      <c r="G1724" s="25" t="s">
        <v>295</v>
      </c>
      <c r="H1724" s="25"/>
      <c r="BA1724" s="73" t="s">
        <v>357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359</v>
      </c>
      <c r="E1725" s="1" t="s">
        <v>351</v>
      </c>
      <c r="F1725" s="26">
        <v>399</v>
      </c>
      <c r="G1725" s="25" t="s">
        <v>295</v>
      </c>
      <c r="H1725" s="25"/>
      <c r="BA1725" s="73" t="s">
        <v>357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359</v>
      </c>
      <c r="E1726" s="1" t="s">
        <v>352</v>
      </c>
      <c r="F1726" s="26">
        <v>86</v>
      </c>
      <c r="G1726" s="25" t="s">
        <v>295</v>
      </c>
      <c r="H1726" s="25"/>
      <c r="BA1726" s="73" t="s">
        <v>357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359</v>
      </c>
      <c r="E1727" s="1" t="s">
        <v>122</v>
      </c>
      <c r="F1727" s="26">
        <v>210</v>
      </c>
      <c r="G1727" s="25" t="s">
        <v>295</v>
      </c>
      <c r="H1727" s="25"/>
      <c r="BA1727" s="73" t="s">
        <v>357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359</v>
      </c>
      <c r="E1728" s="1" t="s">
        <v>124</v>
      </c>
      <c r="F1728" s="26">
        <v>105</v>
      </c>
      <c r="G1728" s="25" t="s">
        <v>295</v>
      </c>
      <c r="H1728" s="25"/>
      <c r="BA1728" s="73" t="s">
        <v>357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359</v>
      </c>
      <c r="E1729" s="1" t="s">
        <v>353</v>
      </c>
      <c r="F1729" s="26">
        <v>3.47</v>
      </c>
      <c r="G1729" s="25" t="s">
        <v>295</v>
      </c>
      <c r="H1729" s="25"/>
      <c r="BA1729" s="73" t="s">
        <v>357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359</v>
      </c>
      <c r="E1730" s="1" t="s">
        <v>355</v>
      </c>
      <c r="F1730" s="26">
        <v>18.100000000000001</v>
      </c>
      <c r="G1730" s="25" t="s">
        <v>295</v>
      </c>
      <c r="H1730" s="25"/>
      <c r="BA1730" s="73" t="s">
        <v>357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359</v>
      </c>
      <c r="E1731" s="1" t="s">
        <v>133</v>
      </c>
      <c r="F1731" s="26">
        <v>126</v>
      </c>
      <c r="G1731" s="25" t="s">
        <v>295</v>
      </c>
      <c r="H1731" s="25"/>
      <c r="BA1731" s="73" t="s">
        <v>357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359</v>
      </c>
      <c r="E1732" s="1" t="s">
        <v>135</v>
      </c>
      <c r="F1732" s="26">
        <v>6.4</v>
      </c>
      <c r="G1732" s="25" t="s">
        <v>295</v>
      </c>
      <c r="H1732" s="25"/>
      <c r="BA1732" s="73" t="s">
        <v>357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359</v>
      </c>
      <c r="E1733" s="1" t="s">
        <v>136</v>
      </c>
      <c r="F1733" s="26">
        <v>98</v>
      </c>
      <c r="G1733" s="25" t="s">
        <v>295</v>
      </c>
      <c r="H1733" s="25"/>
      <c r="BA1733" s="73" t="s">
        <v>357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359</v>
      </c>
      <c r="E1734" s="1" t="s">
        <v>341</v>
      </c>
      <c r="F1734" s="26">
        <v>1.22</v>
      </c>
      <c r="G1734" s="25" t="s">
        <v>295</v>
      </c>
      <c r="H1734" s="25"/>
      <c r="BA1734" s="73" t="s">
        <v>357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359</v>
      </c>
      <c r="E1735" s="1" t="s">
        <v>118</v>
      </c>
      <c r="F1735" s="26">
        <v>9.6</v>
      </c>
      <c r="G1735" s="25" t="s">
        <v>295</v>
      </c>
      <c r="H1735" s="25"/>
      <c r="BA1735" s="73" t="s">
        <v>357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359</v>
      </c>
      <c r="E1736" s="1" t="s">
        <v>130</v>
      </c>
      <c r="F1736" s="26">
        <v>2.4700000000000002</v>
      </c>
      <c r="G1736" s="25" t="s">
        <v>295</v>
      </c>
      <c r="H1736" s="25"/>
      <c r="BA1736" s="73" t="s">
        <v>357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359</v>
      </c>
      <c r="E1737" s="1" t="s">
        <v>343</v>
      </c>
      <c r="F1737" s="26">
        <v>1.077</v>
      </c>
      <c r="G1737" s="25" t="s">
        <v>295</v>
      </c>
      <c r="H1737" s="25"/>
      <c r="BA1737" s="73" t="s">
        <v>357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359</v>
      </c>
      <c r="E1738" s="1" t="s">
        <v>127</v>
      </c>
      <c r="F1738" s="26">
        <v>4.4960000000000004</v>
      </c>
      <c r="G1738" s="25" t="s">
        <v>295</v>
      </c>
      <c r="H1738" s="25"/>
      <c r="BA1738" s="73" t="s">
        <v>357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359</v>
      </c>
      <c r="E1739" s="1" t="s">
        <v>131</v>
      </c>
      <c r="F1739" s="26">
        <v>12.3</v>
      </c>
      <c r="G1739" s="25" t="s">
        <v>295</v>
      </c>
      <c r="H1739" s="25"/>
      <c r="BA1739" s="73" t="s">
        <v>357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359</v>
      </c>
      <c r="E1740" s="1" t="s">
        <v>344</v>
      </c>
      <c r="F1740" s="26">
        <v>187</v>
      </c>
      <c r="G1740" s="25" t="s">
        <v>295</v>
      </c>
      <c r="H1740" s="25"/>
      <c r="BA1740" s="73" t="s">
        <v>357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359</v>
      </c>
      <c r="E1741" s="1" t="s">
        <v>119</v>
      </c>
      <c r="F1741" s="26">
        <v>88</v>
      </c>
      <c r="G1741" s="25" t="s">
        <v>295</v>
      </c>
      <c r="H1741" s="25"/>
      <c r="BA1741" s="73" t="s">
        <v>357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359</v>
      </c>
      <c r="E1742" s="1" t="s">
        <v>120</v>
      </c>
      <c r="F1742" s="26">
        <v>27</v>
      </c>
      <c r="G1742" s="25" t="s">
        <v>295</v>
      </c>
      <c r="H1742" s="25"/>
      <c r="BA1742" s="73" t="s">
        <v>357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359</v>
      </c>
      <c r="E1743" s="1" t="s">
        <v>117</v>
      </c>
      <c r="F1743" s="26">
        <v>6.3</v>
      </c>
      <c r="G1743" s="25" t="s">
        <v>295</v>
      </c>
      <c r="H1743" s="25"/>
      <c r="BA1743" s="73" t="s">
        <v>357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359</v>
      </c>
      <c r="E1744" s="1" t="s">
        <v>346</v>
      </c>
      <c r="F1744" s="26">
        <v>69</v>
      </c>
      <c r="G1744" s="25" t="s">
        <v>295</v>
      </c>
      <c r="H1744" s="25"/>
      <c r="BA1744" s="73" t="s">
        <v>357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359</v>
      </c>
      <c r="E1745" s="1" t="s">
        <v>132</v>
      </c>
      <c r="F1745" s="26">
        <v>7.41</v>
      </c>
      <c r="G1745" s="25" t="s">
        <v>295</v>
      </c>
      <c r="H1745" s="25"/>
      <c r="BA1745" s="73" t="s">
        <v>357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359</v>
      </c>
      <c r="E1746" s="1" t="s">
        <v>111</v>
      </c>
      <c r="F1746" s="26">
        <v>283</v>
      </c>
      <c r="G1746" s="25" t="s">
        <v>295</v>
      </c>
      <c r="H1746" s="25"/>
      <c r="BA1746" s="73" t="s">
        <v>357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359</v>
      </c>
      <c r="E1747" s="1" t="s">
        <v>347</v>
      </c>
      <c r="F1747" s="26">
        <v>10.01</v>
      </c>
      <c r="G1747" s="25" t="s">
        <v>295</v>
      </c>
      <c r="H1747" s="25"/>
      <c r="BA1747" s="73" t="s">
        <v>357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359</v>
      </c>
      <c r="E1748" s="1" t="s">
        <v>349</v>
      </c>
      <c r="F1748" s="26">
        <v>4.45</v>
      </c>
      <c r="G1748" s="25" t="s">
        <v>295</v>
      </c>
      <c r="H1748" s="25"/>
      <c r="BA1748" s="73" t="s">
        <v>357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359</v>
      </c>
      <c r="E1749" s="1" t="s">
        <v>128</v>
      </c>
      <c r="F1749" s="26">
        <v>4.5</v>
      </c>
      <c r="G1749" s="25" t="s">
        <v>295</v>
      </c>
      <c r="H1749" s="25"/>
      <c r="BA1749" s="73" t="s">
        <v>357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359</v>
      </c>
      <c r="E1750" s="1" t="s">
        <v>121</v>
      </c>
      <c r="F1750" s="26">
        <v>78</v>
      </c>
      <c r="G1750" s="25" t="s">
        <v>295</v>
      </c>
      <c r="H1750" s="25"/>
      <c r="BA1750" s="73" t="s">
        <v>357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359</v>
      </c>
      <c r="E1751" s="1" t="s">
        <v>115</v>
      </c>
      <c r="F1751" s="26">
        <v>94</v>
      </c>
      <c r="G1751" s="25" t="s">
        <v>295</v>
      </c>
      <c r="H1751" s="25"/>
      <c r="BA1751" s="73" t="s">
        <v>357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359</v>
      </c>
      <c r="E1752" s="1" t="s">
        <v>137</v>
      </c>
      <c r="F1752" s="26">
        <v>485</v>
      </c>
      <c r="G1752" s="25" t="s">
        <v>295</v>
      </c>
      <c r="H1752" s="25"/>
      <c r="BA1752" s="73" t="s">
        <v>357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359</v>
      </c>
      <c r="E1753" s="1" t="s">
        <v>350</v>
      </c>
      <c r="F1753" s="26">
        <v>437</v>
      </c>
      <c r="G1753" s="25" t="s">
        <v>295</v>
      </c>
      <c r="H1753" s="25"/>
      <c r="BA1753" s="73" t="s">
        <v>357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359</v>
      </c>
      <c r="E1754" s="1" t="s">
        <v>125</v>
      </c>
      <c r="F1754" s="26">
        <v>415</v>
      </c>
      <c r="G1754" s="25" t="s">
        <v>295</v>
      </c>
      <c r="H1754" s="25"/>
      <c r="BA1754" s="73" t="s">
        <v>357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359</v>
      </c>
      <c r="E1755" s="1" t="s">
        <v>126</v>
      </c>
      <c r="F1755" s="26">
        <v>153</v>
      </c>
      <c r="G1755" s="25" t="s">
        <v>295</v>
      </c>
      <c r="H1755" s="25"/>
      <c r="BA1755" s="73" t="s">
        <v>357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359</v>
      </c>
      <c r="E1756" s="1" t="s">
        <v>351</v>
      </c>
      <c r="F1756" s="26">
        <v>382</v>
      </c>
      <c r="G1756" s="25" t="s">
        <v>295</v>
      </c>
      <c r="H1756" s="25"/>
      <c r="BA1756" s="73" t="s">
        <v>357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359</v>
      </c>
      <c r="E1757" s="1" t="s">
        <v>352</v>
      </c>
      <c r="F1757" s="26">
        <v>87</v>
      </c>
      <c r="G1757" s="25" t="s">
        <v>295</v>
      </c>
      <c r="H1757" s="25"/>
      <c r="BA1757" s="73" t="s">
        <v>357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359</v>
      </c>
      <c r="E1758" s="1" t="s">
        <v>122</v>
      </c>
      <c r="F1758" s="26">
        <v>226</v>
      </c>
      <c r="G1758" s="25" t="s">
        <v>295</v>
      </c>
      <c r="H1758" s="25"/>
      <c r="BA1758" s="73" t="s">
        <v>357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359</v>
      </c>
      <c r="E1759" s="1" t="s">
        <v>124</v>
      </c>
      <c r="F1759" s="26">
        <v>103</v>
      </c>
      <c r="G1759" s="25" t="s">
        <v>295</v>
      </c>
      <c r="H1759" s="25"/>
      <c r="BA1759" s="73" t="s">
        <v>357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359</v>
      </c>
      <c r="E1760" s="1" t="s">
        <v>353</v>
      </c>
      <c r="F1760" s="26">
        <v>3.56</v>
      </c>
      <c r="G1760" s="25" t="s">
        <v>295</v>
      </c>
      <c r="H1760" s="25"/>
      <c r="BA1760" s="73" t="s">
        <v>357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359</v>
      </c>
      <c r="E1761" s="1" t="s">
        <v>355</v>
      </c>
      <c r="F1761" s="26">
        <v>18.5</v>
      </c>
      <c r="G1761" s="25" t="s">
        <v>295</v>
      </c>
      <c r="H1761" s="25"/>
      <c r="BA1761" s="73" t="s">
        <v>357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359</v>
      </c>
      <c r="E1762" s="1" t="s">
        <v>133</v>
      </c>
      <c r="F1762" s="26">
        <v>125</v>
      </c>
      <c r="G1762" s="25" t="s">
        <v>295</v>
      </c>
      <c r="H1762" s="25"/>
      <c r="BA1762" s="73" t="s">
        <v>357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359</v>
      </c>
      <c r="E1763" s="1" t="s">
        <v>135</v>
      </c>
      <c r="F1763" s="26">
        <v>6.5</v>
      </c>
      <c r="G1763" s="25" t="s">
        <v>295</v>
      </c>
      <c r="H1763" s="25"/>
      <c r="BA1763" s="73" t="s">
        <v>357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359</v>
      </c>
      <c r="E1764" s="1" t="s">
        <v>136</v>
      </c>
      <c r="F1764" s="26">
        <v>97</v>
      </c>
      <c r="G1764" s="25" t="s">
        <v>295</v>
      </c>
      <c r="H1764" s="25"/>
      <c r="BA1764" s="73" t="s">
        <v>357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359</v>
      </c>
      <c r="E1765" s="1" t="s">
        <v>341</v>
      </c>
      <c r="F1765" s="26">
        <v>1.0900000000000001</v>
      </c>
      <c r="G1765" s="25" t="s">
        <v>295</v>
      </c>
      <c r="H1765" s="25"/>
      <c r="BA1765" s="73" t="s">
        <v>357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359</v>
      </c>
      <c r="E1766" s="1" t="s">
        <v>118</v>
      </c>
      <c r="F1766" s="26">
        <v>9.6</v>
      </c>
      <c r="G1766" s="25" t="s">
        <v>295</v>
      </c>
      <c r="H1766" s="25"/>
      <c r="BA1766" s="73" t="s">
        <v>357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359</v>
      </c>
      <c r="E1767" s="1" t="s">
        <v>130</v>
      </c>
      <c r="F1767" s="26">
        <v>2.4500000000000002</v>
      </c>
      <c r="G1767" s="25" t="s">
        <v>295</v>
      </c>
      <c r="H1767" s="25"/>
      <c r="BA1767" s="73" t="s">
        <v>357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359</v>
      </c>
      <c r="E1768" s="1" t="s">
        <v>343</v>
      </c>
      <c r="F1768" s="26">
        <v>1.06</v>
      </c>
      <c r="G1768" s="25" t="s">
        <v>295</v>
      </c>
      <c r="H1768" s="25"/>
      <c r="BA1768" s="73" t="s">
        <v>357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359</v>
      </c>
      <c r="E1769" s="1" t="s">
        <v>127</v>
      </c>
      <c r="F1769" s="26">
        <v>4.53</v>
      </c>
      <c r="G1769" s="25" t="s">
        <v>295</v>
      </c>
      <c r="H1769" s="25"/>
      <c r="BA1769" s="73" t="s">
        <v>357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359</v>
      </c>
      <c r="E1770" s="1" t="s">
        <v>131</v>
      </c>
      <c r="F1770" s="26">
        <v>12</v>
      </c>
      <c r="G1770" s="25" t="s">
        <v>295</v>
      </c>
      <c r="H1770" s="25"/>
      <c r="BA1770" s="73" t="s">
        <v>357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359</v>
      </c>
      <c r="E1771" s="1" t="s">
        <v>344</v>
      </c>
      <c r="F1771" s="26">
        <v>190</v>
      </c>
      <c r="G1771" s="25" t="s">
        <v>295</v>
      </c>
      <c r="H1771" s="25"/>
      <c r="BA1771" s="73" t="s">
        <v>357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359</v>
      </c>
      <c r="E1772" s="1" t="s">
        <v>119</v>
      </c>
      <c r="F1772" s="26">
        <v>84</v>
      </c>
      <c r="G1772" s="25" t="s">
        <v>295</v>
      </c>
      <c r="H1772" s="25"/>
      <c r="BA1772" s="73" t="s">
        <v>357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359</v>
      </c>
      <c r="E1773" s="1" t="s">
        <v>120</v>
      </c>
      <c r="F1773" s="26">
        <v>27</v>
      </c>
      <c r="G1773" s="25" t="s">
        <v>295</v>
      </c>
      <c r="H1773" s="25"/>
      <c r="BA1773" s="73" t="s">
        <v>357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359</v>
      </c>
      <c r="E1774" s="1" t="s">
        <v>117</v>
      </c>
      <c r="F1774" s="26">
        <v>6.21</v>
      </c>
      <c r="G1774" s="25" t="s">
        <v>295</v>
      </c>
      <c r="H1774" s="25"/>
      <c r="BA1774" s="73" t="s">
        <v>357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359</v>
      </c>
      <c r="E1775" s="1" t="s">
        <v>346</v>
      </c>
      <c r="F1775" s="26">
        <v>68</v>
      </c>
      <c r="G1775" s="25" t="s">
        <v>295</v>
      </c>
      <c r="H1775" s="25"/>
      <c r="BA1775" s="73" t="s">
        <v>357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359</v>
      </c>
      <c r="E1776" s="1" t="s">
        <v>132</v>
      </c>
      <c r="F1776" s="26">
        <v>7.14</v>
      </c>
      <c r="G1776" s="25" t="s">
        <v>295</v>
      </c>
      <c r="H1776" s="25"/>
      <c r="BA1776" s="73" t="s">
        <v>357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359</v>
      </c>
      <c r="E1777" s="1" t="s">
        <v>111</v>
      </c>
      <c r="F1777" s="26">
        <v>282</v>
      </c>
      <c r="G1777" s="25" t="s">
        <v>295</v>
      </c>
      <c r="H1777" s="25"/>
      <c r="BA1777" s="73" t="s">
        <v>357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359</v>
      </c>
      <c r="E1778" s="1" t="s">
        <v>347</v>
      </c>
      <c r="F1778" s="26">
        <v>9.9499999999999993</v>
      </c>
      <c r="G1778" s="25" t="s">
        <v>295</v>
      </c>
      <c r="H1778" s="25"/>
      <c r="BA1778" s="73" t="s">
        <v>357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359</v>
      </c>
      <c r="E1779" s="1" t="s">
        <v>349</v>
      </c>
      <c r="F1779" s="26">
        <v>4.74</v>
      </c>
      <c r="G1779" s="25" t="s">
        <v>295</v>
      </c>
      <c r="H1779" s="25"/>
      <c r="BA1779" s="73" t="s">
        <v>357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359</v>
      </c>
      <c r="E1780" s="1" t="s">
        <v>128</v>
      </c>
      <c r="F1780" s="26">
        <v>4.4000000000000004</v>
      </c>
      <c r="G1780" s="25" t="s">
        <v>295</v>
      </c>
      <c r="H1780" s="25"/>
      <c r="BA1780" s="73" t="s">
        <v>357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359</v>
      </c>
      <c r="E1781" s="1" t="s">
        <v>121</v>
      </c>
      <c r="F1781" s="26">
        <v>77</v>
      </c>
      <c r="G1781" s="25" t="s">
        <v>295</v>
      </c>
      <c r="H1781" s="25"/>
      <c r="BA1781" s="73" t="s">
        <v>357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359</v>
      </c>
      <c r="E1782" s="1" t="s">
        <v>115</v>
      </c>
      <c r="F1782" s="26">
        <v>94</v>
      </c>
      <c r="G1782" s="25" t="s">
        <v>295</v>
      </c>
      <c r="H1782" s="25"/>
      <c r="BA1782" s="73" t="s">
        <v>357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359</v>
      </c>
      <c r="E1783" s="1" t="s">
        <v>137</v>
      </c>
      <c r="F1783" s="26">
        <v>489</v>
      </c>
      <c r="G1783" s="25" t="s">
        <v>295</v>
      </c>
      <c r="H1783" s="25"/>
      <c r="BA1783" s="73" t="s">
        <v>357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359</v>
      </c>
      <c r="E1784" s="1" t="s">
        <v>350</v>
      </c>
      <c r="F1784" s="26">
        <v>428</v>
      </c>
      <c r="G1784" s="25" t="s">
        <v>295</v>
      </c>
      <c r="H1784" s="25"/>
      <c r="BA1784" s="73" t="s">
        <v>357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359</v>
      </c>
      <c r="E1785" s="1" t="s">
        <v>125</v>
      </c>
      <c r="F1785" s="26">
        <v>418</v>
      </c>
      <c r="G1785" s="25" t="s">
        <v>295</v>
      </c>
      <c r="H1785" s="25"/>
      <c r="BA1785" s="73" t="s">
        <v>357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359</v>
      </c>
      <c r="E1786" s="1" t="s">
        <v>126</v>
      </c>
      <c r="F1786" s="26">
        <v>150</v>
      </c>
      <c r="G1786" s="25" t="s">
        <v>295</v>
      </c>
      <c r="H1786" s="25"/>
      <c r="BA1786" s="73" t="s">
        <v>357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359</v>
      </c>
      <c r="E1787" s="1" t="s">
        <v>351</v>
      </c>
      <c r="F1787" s="26">
        <v>387</v>
      </c>
      <c r="G1787" s="25" t="s">
        <v>295</v>
      </c>
      <c r="H1787" s="25"/>
      <c r="BA1787" s="73" t="s">
        <v>357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359</v>
      </c>
      <c r="E1788" s="1" t="s">
        <v>352</v>
      </c>
      <c r="F1788" s="26">
        <v>85</v>
      </c>
      <c r="G1788" s="25" t="s">
        <v>295</v>
      </c>
      <c r="H1788" s="25"/>
      <c r="BA1788" s="73" t="s">
        <v>357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359</v>
      </c>
      <c r="E1789" s="1" t="s">
        <v>122</v>
      </c>
      <c r="F1789" s="26">
        <v>223</v>
      </c>
      <c r="G1789" s="25" t="s">
        <v>295</v>
      </c>
      <c r="H1789" s="25"/>
      <c r="BA1789" s="73" t="s">
        <v>357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359</v>
      </c>
      <c r="E1790" s="1" t="s">
        <v>124</v>
      </c>
      <c r="F1790" s="26">
        <v>103</v>
      </c>
      <c r="G1790" s="25" t="s">
        <v>295</v>
      </c>
      <c r="H1790" s="25"/>
      <c r="BA1790" s="73" t="s">
        <v>357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359</v>
      </c>
      <c r="E1791" s="1" t="s">
        <v>353</v>
      </c>
      <c r="F1791" s="26">
        <v>3.6</v>
      </c>
      <c r="G1791" s="25" t="s">
        <v>295</v>
      </c>
      <c r="H1791" s="25"/>
      <c r="BA1791" s="73" t="s">
        <v>357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359</v>
      </c>
      <c r="E1792" s="1" t="s">
        <v>355</v>
      </c>
      <c r="F1792" s="26">
        <v>16.8</v>
      </c>
      <c r="G1792" s="25" t="s">
        <v>295</v>
      </c>
      <c r="H1792" s="25"/>
      <c r="BA1792" s="73" t="s">
        <v>357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359</v>
      </c>
      <c r="E1793" s="1" t="s">
        <v>133</v>
      </c>
      <c r="F1793" s="26">
        <v>128</v>
      </c>
      <c r="G1793" s="25" t="s">
        <v>295</v>
      </c>
      <c r="H1793" s="25"/>
      <c r="BA1793" s="73" t="s">
        <v>357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359</v>
      </c>
      <c r="E1794" s="1" t="s">
        <v>135</v>
      </c>
      <c r="F1794" s="26">
        <v>6.4</v>
      </c>
      <c r="G1794" s="25" t="s">
        <v>295</v>
      </c>
      <c r="H1794" s="25"/>
      <c r="BA1794" s="73" t="s">
        <v>357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359</v>
      </c>
      <c r="E1795" s="1" t="s">
        <v>136</v>
      </c>
      <c r="F1795" s="26">
        <v>94</v>
      </c>
      <c r="G1795" s="25" t="s">
        <v>295</v>
      </c>
      <c r="H1795" s="25"/>
      <c r="BA1795" s="73" t="s">
        <v>357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359</v>
      </c>
      <c r="E1796" s="1" t="s">
        <v>341</v>
      </c>
      <c r="F1796" s="26">
        <v>1.34</v>
      </c>
      <c r="G1796" s="25" t="s">
        <v>295</v>
      </c>
      <c r="H1796" s="25"/>
      <c r="BA1796" s="73" t="s">
        <v>357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359</v>
      </c>
      <c r="E1797" s="1" t="s">
        <v>118</v>
      </c>
      <c r="F1797" s="26">
        <v>9.8000000000000007</v>
      </c>
      <c r="G1797" s="25" t="s">
        <v>295</v>
      </c>
      <c r="H1797" s="25"/>
      <c r="BA1797" s="73" t="s">
        <v>357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359</v>
      </c>
      <c r="E1798" s="1" t="s">
        <v>130</v>
      </c>
      <c r="F1798" s="26">
        <v>2.46</v>
      </c>
      <c r="G1798" s="25" t="s">
        <v>295</v>
      </c>
      <c r="H1798" s="25"/>
      <c r="BA1798" s="73" t="s">
        <v>357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359</v>
      </c>
      <c r="E1799" s="1" t="s">
        <v>343</v>
      </c>
      <c r="F1799" s="26">
        <v>1.06</v>
      </c>
      <c r="G1799" s="25" t="s">
        <v>295</v>
      </c>
      <c r="H1799" s="25"/>
      <c r="BA1799" s="73" t="s">
        <v>357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359</v>
      </c>
      <c r="E1800" s="1" t="s">
        <v>127</v>
      </c>
      <c r="F1800" s="26">
        <v>4.4400000000000004</v>
      </c>
      <c r="G1800" s="25" t="s">
        <v>295</v>
      </c>
      <c r="H1800" s="25"/>
      <c r="BA1800" s="73" t="s">
        <v>357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359</v>
      </c>
      <c r="E1801" s="1" t="s">
        <v>131</v>
      </c>
      <c r="F1801" s="26">
        <v>12.1</v>
      </c>
      <c r="G1801" s="25" t="s">
        <v>295</v>
      </c>
      <c r="H1801" s="25"/>
      <c r="BA1801" s="73" t="s">
        <v>357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359</v>
      </c>
      <c r="E1802" s="1" t="s">
        <v>344</v>
      </c>
      <c r="F1802" s="26">
        <v>184</v>
      </c>
      <c r="G1802" s="25" t="s">
        <v>295</v>
      </c>
      <c r="H1802" s="25"/>
      <c r="BA1802" s="73" t="s">
        <v>357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359</v>
      </c>
      <c r="E1803" s="1" t="s">
        <v>119</v>
      </c>
      <c r="F1803" s="26">
        <v>87</v>
      </c>
      <c r="G1803" s="25" t="s">
        <v>295</v>
      </c>
      <c r="H1803" s="25"/>
      <c r="BA1803" s="73" t="s">
        <v>357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359</v>
      </c>
      <c r="E1804" s="1" t="s">
        <v>120</v>
      </c>
      <c r="F1804" s="26">
        <v>27</v>
      </c>
      <c r="G1804" s="25" t="s">
        <v>295</v>
      </c>
      <c r="H1804" s="25"/>
      <c r="BA1804" s="73" t="s">
        <v>357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359</v>
      </c>
      <c r="E1805" s="1" t="s">
        <v>117</v>
      </c>
      <c r="F1805" s="26">
        <v>6.08</v>
      </c>
      <c r="G1805" s="25" t="s">
        <v>295</v>
      </c>
      <c r="H1805" s="25"/>
      <c r="BA1805" s="73" t="s">
        <v>357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359</v>
      </c>
      <c r="E1806" s="1" t="s">
        <v>346</v>
      </c>
      <c r="F1806" s="26">
        <v>67</v>
      </c>
      <c r="G1806" s="25" t="s">
        <v>295</v>
      </c>
      <c r="H1806" s="25"/>
      <c r="BA1806" s="73" t="s">
        <v>357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359</v>
      </c>
      <c r="E1807" s="1" t="s">
        <v>132</v>
      </c>
      <c r="F1807" s="26">
        <v>7.32</v>
      </c>
      <c r="G1807" s="25" t="s">
        <v>295</v>
      </c>
      <c r="H1807" s="25"/>
      <c r="BA1807" s="73" t="s">
        <v>357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359</v>
      </c>
      <c r="E1808" s="1" t="s">
        <v>111</v>
      </c>
      <c r="F1808" s="26">
        <v>282</v>
      </c>
      <c r="G1808" s="25" t="s">
        <v>295</v>
      </c>
      <c r="H1808" s="25"/>
      <c r="BA1808" s="73" t="s">
        <v>357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359</v>
      </c>
      <c r="E1809" s="1" t="s">
        <v>347</v>
      </c>
      <c r="F1809" s="26">
        <v>9.89</v>
      </c>
      <c r="G1809" s="25" t="s">
        <v>295</v>
      </c>
      <c r="H1809" s="25"/>
      <c r="BA1809" s="73" t="s">
        <v>357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359</v>
      </c>
      <c r="E1810" s="1" t="s">
        <v>349</v>
      </c>
      <c r="F1810" s="26">
        <v>4.3099999999999996</v>
      </c>
      <c r="G1810" s="25" t="s">
        <v>295</v>
      </c>
      <c r="H1810" s="25"/>
      <c r="BA1810" s="73" t="s">
        <v>357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359</v>
      </c>
      <c r="E1811" s="1" t="s">
        <v>128</v>
      </c>
      <c r="F1811" s="26">
        <v>4.3</v>
      </c>
      <c r="G1811" s="25" t="s">
        <v>295</v>
      </c>
      <c r="H1811" s="25"/>
      <c r="BA1811" s="73" t="s">
        <v>357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359</v>
      </c>
      <c r="E1812" s="1" t="s">
        <v>121</v>
      </c>
      <c r="F1812" s="26">
        <v>79</v>
      </c>
      <c r="G1812" s="25" t="s">
        <v>295</v>
      </c>
      <c r="H1812" s="25"/>
      <c r="BA1812" s="73" t="s">
        <v>357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359</v>
      </c>
      <c r="E1813" s="1" t="s">
        <v>115</v>
      </c>
      <c r="F1813" s="26">
        <v>95</v>
      </c>
      <c r="G1813" s="25" t="s">
        <v>295</v>
      </c>
      <c r="H1813" s="25"/>
      <c r="BA1813" s="73" t="s">
        <v>357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359</v>
      </c>
      <c r="E1814" s="1" t="s">
        <v>137</v>
      </c>
      <c r="F1814" s="26">
        <v>486</v>
      </c>
      <c r="G1814" s="25" t="s">
        <v>295</v>
      </c>
      <c r="H1814" s="25"/>
      <c r="BA1814" s="73" t="s">
        <v>357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359</v>
      </c>
      <c r="E1815" s="1" t="s">
        <v>350</v>
      </c>
      <c r="F1815" s="26">
        <v>433</v>
      </c>
      <c r="G1815" s="25" t="s">
        <v>295</v>
      </c>
      <c r="H1815" s="25"/>
      <c r="BA1815" s="73" t="s">
        <v>357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359</v>
      </c>
      <c r="E1816" s="1" t="s">
        <v>125</v>
      </c>
      <c r="F1816" s="26">
        <v>404</v>
      </c>
      <c r="G1816" s="25" t="s">
        <v>295</v>
      </c>
      <c r="H1816" s="25"/>
      <c r="BA1816" s="73" t="s">
        <v>357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359</v>
      </c>
      <c r="E1817" s="1" t="s">
        <v>126</v>
      </c>
      <c r="F1817" s="26">
        <v>156</v>
      </c>
      <c r="G1817" s="25" t="s">
        <v>295</v>
      </c>
      <c r="H1817" s="25"/>
      <c r="BA1817" s="73" t="s">
        <v>357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359</v>
      </c>
      <c r="E1818" s="1" t="s">
        <v>351</v>
      </c>
      <c r="F1818" s="26">
        <v>389</v>
      </c>
      <c r="G1818" s="25" t="s">
        <v>295</v>
      </c>
      <c r="H1818" s="25"/>
      <c r="BA1818" s="73" t="s">
        <v>357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359</v>
      </c>
      <c r="E1819" s="1" t="s">
        <v>352</v>
      </c>
      <c r="F1819" s="26">
        <v>84</v>
      </c>
      <c r="G1819" s="25" t="s">
        <v>295</v>
      </c>
      <c r="H1819" s="25"/>
      <c r="BA1819" s="73" t="s">
        <v>357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359</v>
      </c>
      <c r="E1820" s="1" t="s">
        <v>122</v>
      </c>
      <c r="F1820" s="26">
        <v>219</v>
      </c>
      <c r="G1820" s="25" t="s">
        <v>295</v>
      </c>
      <c r="H1820" s="25"/>
      <c r="BA1820" s="73" t="s">
        <v>357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359</v>
      </c>
      <c r="E1821" s="1" t="s">
        <v>124</v>
      </c>
      <c r="F1821" s="26">
        <v>106</v>
      </c>
      <c r="G1821" s="25" t="s">
        <v>295</v>
      </c>
      <c r="H1821" s="25"/>
      <c r="BA1821" s="73" t="s">
        <v>357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359</v>
      </c>
      <c r="E1822" s="1" t="s">
        <v>353</v>
      </c>
      <c r="F1822" s="26">
        <v>3.59</v>
      </c>
      <c r="G1822" s="25" t="s">
        <v>295</v>
      </c>
      <c r="H1822" s="25"/>
      <c r="BA1822" s="73" t="s">
        <v>357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359</v>
      </c>
      <c r="E1823" s="1" t="s">
        <v>355</v>
      </c>
      <c r="F1823" s="26">
        <v>12.5</v>
      </c>
      <c r="G1823" s="25" t="s">
        <v>295</v>
      </c>
      <c r="H1823" s="25"/>
      <c r="BA1823" s="73" t="s">
        <v>357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359</v>
      </c>
      <c r="E1824" s="1" t="s">
        <v>133</v>
      </c>
      <c r="F1824" s="26">
        <v>126</v>
      </c>
      <c r="G1824" s="25" t="s">
        <v>295</v>
      </c>
      <c r="H1824" s="25"/>
      <c r="BA1824" s="73" t="s">
        <v>357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359</v>
      </c>
      <c r="E1825" s="1" t="s">
        <v>135</v>
      </c>
      <c r="F1825" s="26">
        <v>6.6</v>
      </c>
      <c r="G1825" s="25" t="s">
        <v>295</v>
      </c>
      <c r="H1825" s="25"/>
      <c r="BA1825" s="73" t="s">
        <v>357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359</v>
      </c>
      <c r="E1826" s="1" t="s">
        <v>136</v>
      </c>
      <c r="F1826" s="26">
        <v>95</v>
      </c>
      <c r="G1826" s="25" t="s">
        <v>295</v>
      </c>
      <c r="H1826" s="25"/>
      <c r="BA1826" s="73" t="s">
        <v>357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359</v>
      </c>
      <c r="E1827" s="1" t="s">
        <v>341</v>
      </c>
      <c r="F1827" s="26">
        <v>1.4</v>
      </c>
      <c r="G1827" s="25" t="s">
        <v>295</v>
      </c>
      <c r="H1827" s="25"/>
      <c r="BA1827" s="73" t="s">
        <v>357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359</v>
      </c>
      <c r="E1828" s="1" t="s">
        <v>118</v>
      </c>
      <c r="F1828" s="26">
        <v>9.6999999999999993</v>
      </c>
      <c r="G1828" s="25" t="s">
        <v>295</v>
      </c>
      <c r="H1828" s="25"/>
      <c r="BA1828" s="73" t="s">
        <v>357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359</v>
      </c>
      <c r="E1829" s="1" t="s">
        <v>130</v>
      </c>
      <c r="F1829" s="26">
        <v>2.5</v>
      </c>
      <c r="G1829" s="25" t="s">
        <v>295</v>
      </c>
      <c r="H1829" s="25"/>
      <c r="BA1829" s="73" t="s">
        <v>357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359</v>
      </c>
      <c r="E1830" s="1" t="s">
        <v>343</v>
      </c>
      <c r="F1830" s="26">
        <v>1.0580000000000001</v>
      </c>
      <c r="G1830" s="25" t="s">
        <v>295</v>
      </c>
      <c r="H1830" s="25"/>
      <c r="BA1830" s="73" t="s">
        <v>357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359</v>
      </c>
      <c r="E1831" s="1" t="s">
        <v>127</v>
      </c>
      <c r="F1831" s="26">
        <v>4.4909999999999997</v>
      </c>
      <c r="G1831" s="25" t="s">
        <v>295</v>
      </c>
      <c r="H1831" s="25"/>
      <c r="BA1831" s="73" t="s">
        <v>357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359</v>
      </c>
      <c r="E1832" s="1" t="s">
        <v>131</v>
      </c>
      <c r="F1832" s="26">
        <v>12</v>
      </c>
      <c r="G1832" s="25" t="s">
        <v>295</v>
      </c>
      <c r="H1832" s="25"/>
      <c r="BA1832" s="73" t="s">
        <v>357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359</v>
      </c>
      <c r="E1833" s="1" t="s">
        <v>344</v>
      </c>
      <c r="F1833" s="26">
        <v>185</v>
      </c>
      <c r="G1833" s="25" t="s">
        <v>295</v>
      </c>
      <c r="H1833" s="25"/>
      <c r="BA1833" s="73" t="s">
        <v>357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359</v>
      </c>
      <c r="E1834" s="1" t="s">
        <v>119</v>
      </c>
      <c r="F1834" s="26">
        <v>84</v>
      </c>
      <c r="G1834" s="25" t="s">
        <v>295</v>
      </c>
      <c r="H1834" s="25"/>
      <c r="BA1834" s="73" t="s">
        <v>357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359</v>
      </c>
      <c r="E1835" s="1" t="s">
        <v>120</v>
      </c>
      <c r="F1835" s="26">
        <v>27</v>
      </c>
      <c r="G1835" s="25" t="s">
        <v>295</v>
      </c>
      <c r="H1835" s="25"/>
      <c r="BA1835" s="73" t="s">
        <v>357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359</v>
      </c>
      <c r="E1836" s="1" t="s">
        <v>117</v>
      </c>
      <c r="F1836" s="26">
        <v>6.39</v>
      </c>
      <c r="G1836" s="25" t="s">
        <v>295</v>
      </c>
      <c r="H1836" s="25"/>
      <c r="BA1836" s="73" t="s">
        <v>357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359</v>
      </c>
      <c r="E1837" s="1" t="s">
        <v>346</v>
      </c>
      <c r="F1837" s="26">
        <v>69</v>
      </c>
      <c r="G1837" s="25" t="s">
        <v>295</v>
      </c>
      <c r="H1837" s="25"/>
      <c r="BA1837" s="73" t="s">
        <v>357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359</v>
      </c>
      <c r="E1838" s="1" t="s">
        <v>132</v>
      </c>
      <c r="F1838" s="26">
        <v>7.17</v>
      </c>
      <c r="G1838" s="25" t="s">
        <v>295</v>
      </c>
      <c r="H1838" s="25"/>
      <c r="BA1838" s="73" t="s">
        <v>357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359</v>
      </c>
      <c r="E1839" s="1" t="s">
        <v>111</v>
      </c>
      <c r="F1839" s="26">
        <v>286</v>
      </c>
      <c r="G1839" s="25" t="s">
        <v>295</v>
      </c>
      <c r="H1839" s="25"/>
      <c r="BA1839" s="73" t="s">
        <v>357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359</v>
      </c>
      <c r="E1840" s="1" t="s">
        <v>347</v>
      </c>
      <c r="F1840" s="26">
        <v>9.9499999999999993</v>
      </c>
      <c r="G1840" s="25" t="s">
        <v>295</v>
      </c>
      <c r="H1840" s="25"/>
      <c r="BA1840" s="73" t="s">
        <v>357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359</v>
      </c>
      <c r="E1841" s="1" t="s">
        <v>349</v>
      </c>
      <c r="F1841" s="26">
        <v>4.82</v>
      </c>
      <c r="G1841" s="25" t="s">
        <v>295</v>
      </c>
      <c r="H1841" s="25"/>
      <c r="BA1841" s="73" t="s">
        <v>357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359</v>
      </c>
      <c r="E1842" s="1" t="s">
        <v>128</v>
      </c>
      <c r="F1842" s="26">
        <v>4.4000000000000004</v>
      </c>
      <c r="G1842" s="25" t="s">
        <v>295</v>
      </c>
      <c r="H1842" s="25"/>
      <c r="BA1842" s="73" t="s">
        <v>357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359</v>
      </c>
      <c r="E1843" s="1" t="s">
        <v>121</v>
      </c>
      <c r="F1843" s="26">
        <v>82</v>
      </c>
      <c r="G1843" s="25" t="s">
        <v>295</v>
      </c>
      <c r="H1843" s="25"/>
      <c r="BA1843" s="73" t="s">
        <v>357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359</v>
      </c>
      <c r="E1844" s="1" t="s">
        <v>115</v>
      </c>
      <c r="F1844" s="26">
        <v>94</v>
      </c>
      <c r="G1844" s="25" t="s">
        <v>295</v>
      </c>
      <c r="H1844" s="25"/>
      <c r="BA1844" s="73" t="s">
        <v>357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359</v>
      </c>
      <c r="E1845" s="1" t="s">
        <v>137</v>
      </c>
      <c r="F1845" s="26">
        <v>491</v>
      </c>
      <c r="G1845" s="25" t="s">
        <v>295</v>
      </c>
      <c r="H1845" s="25"/>
      <c r="BA1845" s="73" t="s">
        <v>357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359</v>
      </c>
      <c r="E1846" s="1" t="s">
        <v>350</v>
      </c>
      <c r="F1846" s="26">
        <v>447</v>
      </c>
      <c r="G1846" s="25" t="s">
        <v>295</v>
      </c>
      <c r="H1846" s="25"/>
      <c r="BA1846" s="73" t="s">
        <v>357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359</v>
      </c>
      <c r="E1847" s="1" t="s">
        <v>125</v>
      </c>
      <c r="F1847" s="26">
        <v>434</v>
      </c>
      <c r="G1847" s="25" t="s">
        <v>295</v>
      </c>
      <c r="H1847" s="25"/>
      <c r="BA1847" s="73" t="s">
        <v>357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359</v>
      </c>
      <c r="E1848" s="1" t="s">
        <v>126</v>
      </c>
      <c r="F1848" s="26">
        <v>148</v>
      </c>
      <c r="G1848" s="25" t="s">
        <v>295</v>
      </c>
      <c r="H1848" s="25"/>
      <c r="BA1848" s="73" t="s">
        <v>357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359</v>
      </c>
      <c r="E1849" s="1" t="s">
        <v>351</v>
      </c>
      <c r="F1849" s="26">
        <v>370</v>
      </c>
      <c r="G1849" s="25" t="s">
        <v>295</v>
      </c>
      <c r="H1849" s="25"/>
      <c r="BA1849" s="73" t="s">
        <v>357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359</v>
      </c>
      <c r="E1850" s="1" t="s">
        <v>352</v>
      </c>
      <c r="F1850" s="26">
        <v>84</v>
      </c>
      <c r="G1850" s="25" t="s">
        <v>295</v>
      </c>
      <c r="H1850" s="25"/>
      <c r="BA1850" s="73" t="s">
        <v>357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359</v>
      </c>
      <c r="E1851" s="1" t="s">
        <v>122</v>
      </c>
      <c r="F1851" s="26">
        <v>218</v>
      </c>
      <c r="G1851" s="25" t="s">
        <v>295</v>
      </c>
      <c r="H1851" s="25"/>
      <c r="BA1851" s="73" t="s">
        <v>357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359</v>
      </c>
      <c r="E1852" s="1" t="s">
        <v>124</v>
      </c>
      <c r="F1852" s="26">
        <v>103</v>
      </c>
      <c r="G1852" s="25" t="s">
        <v>295</v>
      </c>
      <c r="H1852" s="25"/>
      <c r="BA1852" s="73" t="s">
        <v>357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359</v>
      </c>
      <c r="E1853" s="1" t="s">
        <v>353</v>
      </c>
      <c r="F1853" s="26">
        <v>3.59</v>
      </c>
      <c r="G1853" s="25" t="s">
        <v>295</v>
      </c>
      <c r="H1853" s="25"/>
      <c r="BA1853" s="73" t="s">
        <v>357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359</v>
      </c>
      <c r="E1854" s="1" t="s">
        <v>355</v>
      </c>
      <c r="F1854" s="26">
        <v>18.100000000000001</v>
      </c>
      <c r="G1854" s="25" t="s">
        <v>295</v>
      </c>
      <c r="H1854" s="25"/>
      <c r="BA1854" s="73" t="s">
        <v>357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359</v>
      </c>
      <c r="E1855" s="1" t="s">
        <v>133</v>
      </c>
      <c r="F1855" s="26">
        <v>129</v>
      </c>
      <c r="G1855" s="25" t="s">
        <v>295</v>
      </c>
      <c r="H1855" s="25"/>
      <c r="BA1855" s="73" t="s">
        <v>357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359</v>
      </c>
      <c r="E1856" s="1" t="s">
        <v>135</v>
      </c>
      <c r="F1856" s="26">
        <v>6.6</v>
      </c>
      <c r="G1856" s="25" t="s">
        <v>295</v>
      </c>
      <c r="H1856" s="25"/>
      <c r="BA1856" s="73" t="s">
        <v>357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359</v>
      </c>
      <c r="E1857" s="1" t="s">
        <v>136</v>
      </c>
      <c r="F1857" s="26">
        <v>94</v>
      </c>
      <c r="G1857" s="25" t="s">
        <v>295</v>
      </c>
      <c r="H1857" s="25"/>
      <c r="BA1857" s="73" t="s">
        <v>357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359</v>
      </c>
      <c r="E1858" s="1" t="s">
        <v>341</v>
      </c>
      <c r="F1858" s="26">
        <v>1.1299999999999999</v>
      </c>
      <c r="G1858" s="25" t="s">
        <v>295</v>
      </c>
      <c r="H1858" s="25"/>
      <c r="BA1858" s="73" t="s">
        <v>357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359</v>
      </c>
      <c r="E1859" s="1" t="s">
        <v>118</v>
      </c>
      <c r="F1859" s="26">
        <v>9.5</v>
      </c>
      <c r="G1859" s="25" t="s">
        <v>295</v>
      </c>
      <c r="H1859" s="25"/>
      <c r="BA1859" s="73" t="s">
        <v>357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359</v>
      </c>
      <c r="E1860" s="1" t="s">
        <v>130</v>
      </c>
      <c r="F1860" s="26">
        <v>2.41</v>
      </c>
      <c r="G1860" s="25" t="s">
        <v>295</v>
      </c>
      <c r="H1860" s="25"/>
      <c r="BA1860" s="73" t="s">
        <v>357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359</v>
      </c>
      <c r="E1861" s="1" t="s">
        <v>343</v>
      </c>
      <c r="F1861" s="26">
        <v>1.08</v>
      </c>
      <c r="G1861" s="25" t="s">
        <v>295</v>
      </c>
      <c r="H1861" s="25"/>
      <c r="BA1861" s="73" t="s">
        <v>357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359</v>
      </c>
      <c r="E1862" s="1" t="s">
        <v>127</v>
      </c>
      <c r="F1862" s="26">
        <v>4.55</v>
      </c>
      <c r="G1862" s="25" t="s">
        <v>295</v>
      </c>
      <c r="H1862" s="25"/>
      <c r="BA1862" s="73" t="s">
        <v>357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359</v>
      </c>
      <c r="E1863" s="1" t="s">
        <v>131</v>
      </c>
      <c r="F1863" s="26">
        <v>11.9</v>
      </c>
      <c r="G1863" s="25" t="s">
        <v>295</v>
      </c>
      <c r="H1863" s="25"/>
      <c r="BA1863" s="73" t="s">
        <v>357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359</v>
      </c>
      <c r="E1864" s="1" t="s">
        <v>344</v>
      </c>
      <c r="F1864" s="26">
        <v>190</v>
      </c>
      <c r="G1864" s="25" t="s">
        <v>295</v>
      </c>
      <c r="H1864" s="25"/>
      <c r="BA1864" s="73" t="s">
        <v>357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359</v>
      </c>
      <c r="E1865" s="1" t="s">
        <v>119</v>
      </c>
      <c r="F1865" s="26">
        <v>85</v>
      </c>
      <c r="G1865" s="25" t="s">
        <v>295</v>
      </c>
      <c r="H1865" s="25"/>
      <c r="BA1865" s="73" t="s">
        <v>357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359</v>
      </c>
      <c r="E1866" s="1" t="s">
        <v>120</v>
      </c>
      <c r="F1866" s="26">
        <v>26</v>
      </c>
      <c r="G1866" s="25" t="s">
        <v>295</v>
      </c>
      <c r="H1866" s="25"/>
      <c r="BA1866" s="73" t="s">
        <v>357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359</v>
      </c>
      <c r="E1867" s="1" t="s">
        <v>117</v>
      </c>
      <c r="F1867" s="26">
        <v>6.15</v>
      </c>
      <c r="G1867" s="25" t="s">
        <v>295</v>
      </c>
      <c r="H1867" s="25"/>
      <c r="BA1867" s="73" t="s">
        <v>357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359</v>
      </c>
      <c r="E1868" s="1" t="s">
        <v>346</v>
      </c>
      <c r="F1868" s="26">
        <v>67</v>
      </c>
      <c r="G1868" s="25" t="s">
        <v>295</v>
      </c>
      <c r="H1868" s="25"/>
      <c r="BA1868" s="73" t="s">
        <v>357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359</v>
      </c>
      <c r="E1869" s="1" t="s">
        <v>132</v>
      </c>
      <c r="F1869" s="26">
        <v>7.3</v>
      </c>
      <c r="G1869" s="25" t="s">
        <v>295</v>
      </c>
      <c r="H1869" s="25"/>
      <c r="BA1869" s="73" t="s">
        <v>357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359</v>
      </c>
      <c r="E1870" s="1" t="s">
        <v>111</v>
      </c>
      <c r="F1870" s="26">
        <v>282</v>
      </c>
      <c r="G1870" s="25" t="s">
        <v>295</v>
      </c>
      <c r="H1870" s="25"/>
      <c r="BA1870" s="73" t="s">
        <v>357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359</v>
      </c>
      <c r="E1871" s="1" t="s">
        <v>347</v>
      </c>
      <c r="F1871" s="26">
        <v>9.7799999999999994</v>
      </c>
      <c r="G1871" s="25" t="s">
        <v>295</v>
      </c>
      <c r="H1871" s="25"/>
      <c r="BA1871" s="73" t="s">
        <v>357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359</v>
      </c>
      <c r="E1872" s="1" t="s">
        <v>349</v>
      </c>
      <c r="F1872" s="26">
        <v>4.45</v>
      </c>
      <c r="G1872" s="25" t="s">
        <v>295</v>
      </c>
      <c r="H1872" s="25"/>
      <c r="BA1872" s="73" t="s">
        <v>357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359</v>
      </c>
      <c r="E1873" s="1" t="s">
        <v>128</v>
      </c>
      <c r="F1873" s="26">
        <v>4.4000000000000004</v>
      </c>
      <c r="G1873" s="25" t="s">
        <v>295</v>
      </c>
      <c r="H1873" s="25"/>
      <c r="BA1873" s="73" t="s">
        <v>357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359</v>
      </c>
      <c r="E1874" s="1" t="s">
        <v>121</v>
      </c>
      <c r="F1874" s="26">
        <v>78</v>
      </c>
      <c r="G1874" s="25" t="s">
        <v>295</v>
      </c>
      <c r="H1874" s="25"/>
      <c r="BA1874" s="73" t="s">
        <v>357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359</v>
      </c>
      <c r="E1875" s="1" t="s">
        <v>115</v>
      </c>
      <c r="F1875" s="26">
        <v>95</v>
      </c>
      <c r="G1875" s="25" t="s">
        <v>295</v>
      </c>
      <c r="H1875" s="25"/>
      <c r="BA1875" s="73" t="s">
        <v>357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359</v>
      </c>
      <c r="E1876" s="1" t="s">
        <v>137</v>
      </c>
      <c r="F1876" s="26">
        <v>483</v>
      </c>
      <c r="G1876" s="25" t="s">
        <v>295</v>
      </c>
      <c r="H1876" s="25"/>
      <c r="BA1876" s="73" t="s">
        <v>357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359</v>
      </c>
      <c r="E1877" s="1" t="s">
        <v>350</v>
      </c>
      <c r="F1877" s="26">
        <v>426</v>
      </c>
      <c r="G1877" s="25" t="s">
        <v>295</v>
      </c>
      <c r="H1877" s="25"/>
      <c r="BA1877" s="73" t="s">
        <v>357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359</v>
      </c>
      <c r="E1878" s="1" t="s">
        <v>125</v>
      </c>
      <c r="F1878" s="26">
        <v>420</v>
      </c>
      <c r="G1878" s="25" t="s">
        <v>295</v>
      </c>
      <c r="H1878" s="25"/>
      <c r="BA1878" s="73" t="s">
        <v>357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359</v>
      </c>
      <c r="E1879" s="1" t="s">
        <v>126</v>
      </c>
      <c r="F1879" s="26">
        <v>153</v>
      </c>
      <c r="G1879" s="25" t="s">
        <v>295</v>
      </c>
      <c r="H1879" s="25"/>
      <c r="BA1879" s="73" t="s">
        <v>357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359</v>
      </c>
      <c r="E1880" s="1" t="s">
        <v>351</v>
      </c>
      <c r="F1880" s="26">
        <v>381</v>
      </c>
      <c r="G1880" s="25" t="s">
        <v>295</v>
      </c>
      <c r="H1880" s="25"/>
      <c r="BA1880" s="73" t="s">
        <v>357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359</v>
      </c>
      <c r="E1881" s="1" t="s">
        <v>352</v>
      </c>
      <c r="F1881" s="26">
        <v>81</v>
      </c>
      <c r="G1881" s="25" t="s">
        <v>295</v>
      </c>
      <c r="H1881" s="25"/>
      <c r="BA1881" s="73" t="s">
        <v>357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359</v>
      </c>
      <c r="E1882" s="1" t="s">
        <v>122</v>
      </c>
      <c r="F1882" s="26">
        <v>217</v>
      </c>
      <c r="G1882" s="25" t="s">
        <v>295</v>
      </c>
      <c r="H1882" s="25"/>
      <c r="BA1882" s="73" t="s">
        <v>357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359</v>
      </c>
      <c r="E1883" s="1" t="s">
        <v>124</v>
      </c>
      <c r="F1883" s="26">
        <v>106</v>
      </c>
      <c r="G1883" s="25" t="s">
        <v>295</v>
      </c>
      <c r="H1883" s="25"/>
      <c r="BA1883" s="73" t="s">
        <v>357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359</v>
      </c>
      <c r="E1884" s="1" t="s">
        <v>353</v>
      </c>
      <c r="F1884" s="26">
        <v>3.65</v>
      </c>
      <c r="G1884" s="25" t="s">
        <v>295</v>
      </c>
      <c r="H1884" s="25"/>
      <c r="BA1884" s="73" t="s">
        <v>357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359</v>
      </c>
      <c r="E1885" s="1" t="s">
        <v>355</v>
      </c>
      <c r="F1885" s="26">
        <v>20.3</v>
      </c>
      <c r="G1885" s="25" t="s">
        <v>295</v>
      </c>
      <c r="H1885" s="25"/>
      <c r="BA1885" s="73" t="s">
        <v>357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359</v>
      </c>
      <c r="E1886" s="1" t="s">
        <v>133</v>
      </c>
      <c r="F1886" s="26">
        <v>126</v>
      </c>
      <c r="G1886" s="25" t="s">
        <v>295</v>
      </c>
      <c r="H1886" s="25"/>
      <c r="BA1886" s="73" t="s">
        <v>357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359</v>
      </c>
      <c r="E1887" s="1" t="s">
        <v>135</v>
      </c>
      <c r="F1887" s="26">
        <v>6.5</v>
      </c>
      <c r="G1887" s="25" t="s">
        <v>295</v>
      </c>
      <c r="H1887" s="25"/>
      <c r="BA1887" s="73" t="s">
        <v>357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359</v>
      </c>
      <c r="E1888" s="1" t="s">
        <v>136</v>
      </c>
      <c r="F1888" s="26">
        <v>95</v>
      </c>
      <c r="G1888" s="25" t="s">
        <v>295</v>
      </c>
      <c r="H1888" s="25"/>
      <c r="BA1888" s="73" t="s">
        <v>357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359</v>
      </c>
      <c r="E1889" s="1" t="s">
        <v>341</v>
      </c>
      <c r="F1889" s="26">
        <v>1.25</v>
      </c>
      <c r="G1889" s="25" t="s">
        <v>295</v>
      </c>
      <c r="H1889" s="25"/>
      <c r="BA1889" s="73" t="s">
        <v>357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359</v>
      </c>
      <c r="E1890" s="1" t="s">
        <v>118</v>
      </c>
      <c r="F1890" s="26">
        <v>9.6</v>
      </c>
      <c r="G1890" s="25" t="s">
        <v>295</v>
      </c>
      <c r="H1890" s="25"/>
      <c r="BA1890" s="73" t="s">
        <v>357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359</v>
      </c>
      <c r="E1891" s="1" t="s">
        <v>130</v>
      </c>
      <c r="F1891" s="26">
        <v>2.4700000000000002</v>
      </c>
      <c r="G1891" s="25" t="s">
        <v>295</v>
      </c>
      <c r="H1891" s="25"/>
      <c r="BA1891" s="73" t="s">
        <v>357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359</v>
      </c>
      <c r="E1892" s="1" t="s">
        <v>343</v>
      </c>
      <c r="F1892" s="26">
        <v>1.05</v>
      </c>
      <c r="G1892" s="25" t="s">
        <v>295</v>
      </c>
      <c r="H1892" s="25"/>
      <c r="BA1892" s="73" t="s">
        <v>357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359</v>
      </c>
      <c r="E1893" s="1" t="s">
        <v>127</v>
      </c>
      <c r="F1893" s="26">
        <v>4.54</v>
      </c>
      <c r="G1893" s="25" t="s">
        <v>295</v>
      </c>
      <c r="H1893" s="25"/>
      <c r="BA1893" s="73" t="s">
        <v>357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359</v>
      </c>
      <c r="E1894" s="1" t="s">
        <v>131</v>
      </c>
      <c r="F1894" s="26">
        <v>12.3</v>
      </c>
      <c r="G1894" s="25" t="s">
        <v>295</v>
      </c>
      <c r="H1894" s="25"/>
      <c r="BA1894" s="73" t="s">
        <v>357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359</v>
      </c>
      <c r="E1895" s="1" t="s">
        <v>344</v>
      </c>
      <c r="F1895" s="26">
        <v>184</v>
      </c>
      <c r="G1895" s="25" t="s">
        <v>295</v>
      </c>
      <c r="H1895" s="25"/>
      <c r="BA1895" s="73" t="s">
        <v>357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359</v>
      </c>
      <c r="E1896" s="1" t="s">
        <v>119</v>
      </c>
      <c r="F1896" s="26">
        <v>82</v>
      </c>
      <c r="G1896" s="25" t="s">
        <v>295</v>
      </c>
      <c r="H1896" s="25"/>
      <c r="BA1896" s="73" t="s">
        <v>357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359</v>
      </c>
      <c r="E1897" s="1" t="s">
        <v>120</v>
      </c>
      <c r="F1897" s="26">
        <v>27</v>
      </c>
      <c r="G1897" s="25" t="s">
        <v>295</v>
      </c>
      <c r="H1897" s="25"/>
      <c r="BA1897" s="73" t="s">
        <v>357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359</v>
      </c>
      <c r="E1898" s="1" t="s">
        <v>117</v>
      </c>
      <c r="F1898" s="26">
        <v>6.4</v>
      </c>
      <c r="G1898" s="25" t="s">
        <v>295</v>
      </c>
      <c r="H1898" s="25"/>
      <c r="BA1898" s="73" t="s">
        <v>357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359</v>
      </c>
      <c r="E1899" s="1" t="s">
        <v>346</v>
      </c>
      <c r="F1899" s="26">
        <v>68</v>
      </c>
      <c r="G1899" s="25" t="s">
        <v>295</v>
      </c>
      <c r="H1899" s="25"/>
      <c r="BA1899" s="73" t="s">
        <v>357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359</v>
      </c>
      <c r="E1900" s="1" t="s">
        <v>132</v>
      </c>
      <c r="F1900" s="26">
        <v>7.41</v>
      </c>
      <c r="G1900" s="25" t="s">
        <v>295</v>
      </c>
      <c r="H1900" s="25"/>
      <c r="BA1900" s="73" t="s">
        <v>357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359</v>
      </c>
      <c r="E1901" s="1" t="s">
        <v>111</v>
      </c>
      <c r="F1901" s="26">
        <v>282</v>
      </c>
      <c r="G1901" s="25" t="s">
        <v>295</v>
      </c>
      <c r="H1901" s="25"/>
      <c r="BA1901" s="73" t="s">
        <v>357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359</v>
      </c>
      <c r="E1902" s="1" t="s">
        <v>347</v>
      </c>
      <c r="F1902" s="26">
        <v>10.199999999999999</v>
      </c>
      <c r="G1902" s="25" t="s">
        <v>295</v>
      </c>
      <c r="H1902" s="25"/>
      <c r="BA1902" s="73" t="s">
        <v>357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359</v>
      </c>
      <c r="E1903" s="1" t="s">
        <v>349</v>
      </c>
      <c r="F1903" s="26">
        <v>4.62</v>
      </c>
      <c r="G1903" s="25" t="s">
        <v>295</v>
      </c>
      <c r="H1903" s="25"/>
      <c r="BA1903" s="73" t="s">
        <v>357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359</v>
      </c>
      <c r="E1904" s="1" t="s">
        <v>128</v>
      </c>
      <c r="F1904" s="26">
        <v>4.5</v>
      </c>
      <c r="G1904" s="25" t="s">
        <v>295</v>
      </c>
      <c r="H1904" s="25"/>
      <c r="BA1904" s="73" t="s">
        <v>357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359</v>
      </c>
      <c r="E1905" s="1" t="s">
        <v>121</v>
      </c>
      <c r="F1905" s="26">
        <v>79</v>
      </c>
      <c r="G1905" s="25" t="s">
        <v>295</v>
      </c>
      <c r="H1905" s="25"/>
      <c r="BA1905" s="73" t="s">
        <v>357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359</v>
      </c>
      <c r="E1906" s="1" t="s">
        <v>115</v>
      </c>
      <c r="F1906" s="26">
        <v>94</v>
      </c>
      <c r="G1906" s="25" t="s">
        <v>295</v>
      </c>
      <c r="H1906" s="25"/>
      <c r="BA1906" s="73" t="s">
        <v>357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359</v>
      </c>
      <c r="E1907" s="1" t="s">
        <v>137</v>
      </c>
      <c r="F1907" s="26">
        <v>490</v>
      </c>
      <c r="G1907" s="25" t="s">
        <v>295</v>
      </c>
      <c r="H1907" s="25"/>
      <c r="BA1907" s="73" t="s">
        <v>357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359</v>
      </c>
      <c r="E1908" s="1" t="s">
        <v>350</v>
      </c>
      <c r="F1908" s="26">
        <v>429</v>
      </c>
      <c r="G1908" s="25" t="s">
        <v>295</v>
      </c>
      <c r="H1908" s="25"/>
      <c r="BA1908" s="73" t="s">
        <v>357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359</v>
      </c>
      <c r="E1909" s="1" t="s">
        <v>125</v>
      </c>
      <c r="F1909" s="26">
        <v>436</v>
      </c>
      <c r="G1909" s="25" t="s">
        <v>295</v>
      </c>
      <c r="H1909" s="25"/>
      <c r="BA1909" s="73" t="s">
        <v>357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359</v>
      </c>
      <c r="E1910" s="1" t="s">
        <v>126</v>
      </c>
      <c r="F1910" s="26">
        <v>151</v>
      </c>
      <c r="G1910" s="25" t="s">
        <v>295</v>
      </c>
      <c r="H1910" s="25"/>
      <c r="BA1910" s="73" t="s">
        <v>357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359</v>
      </c>
      <c r="E1911" s="1" t="s">
        <v>351</v>
      </c>
      <c r="F1911" s="26">
        <v>381</v>
      </c>
      <c r="G1911" s="25" t="s">
        <v>295</v>
      </c>
      <c r="H1911" s="25"/>
      <c r="BA1911" s="73" t="s">
        <v>357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359</v>
      </c>
      <c r="E1912" s="1" t="s">
        <v>352</v>
      </c>
      <c r="F1912" s="26">
        <v>82</v>
      </c>
      <c r="G1912" s="25" t="s">
        <v>295</v>
      </c>
      <c r="H1912" s="25"/>
      <c r="BA1912" s="73" t="s">
        <v>357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359</v>
      </c>
      <c r="E1913" s="1" t="s">
        <v>122</v>
      </c>
      <c r="F1913" s="26">
        <v>227</v>
      </c>
      <c r="G1913" s="25" t="s">
        <v>295</v>
      </c>
      <c r="H1913" s="25"/>
      <c r="BA1913" s="73" t="s">
        <v>357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359</v>
      </c>
      <c r="E1914" s="1" t="s">
        <v>124</v>
      </c>
      <c r="F1914" s="26">
        <v>105</v>
      </c>
      <c r="G1914" s="25" t="s">
        <v>295</v>
      </c>
      <c r="H1914" s="25"/>
      <c r="BA1914" s="73" t="s">
        <v>357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359</v>
      </c>
      <c r="E1915" s="1" t="s">
        <v>353</v>
      </c>
      <c r="F1915" s="26">
        <v>3.61</v>
      </c>
      <c r="G1915" s="25" t="s">
        <v>295</v>
      </c>
      <c r="H1915" s="25"/>
      <c r="BA1915" s="73" t="s">
        <v>357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359</v>
      </c>
      <c r="E1916" s="1" t="s">
        <v>355</v>
      </c>
      <c r="F1916" s="26">
        <v>16.399999999999999</v>
      </c>
      <c r="G1916" s="25" t="s">
        <v>295</v>
      </c>
      <c r="H1916" s="25"/>
      <c r="BA1916" s="73" t="s">
        <v>357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359</v>
      </c>
      <c r="E1917" s="1" t="s">
        <v>133</v>
      </c>
      <c r="F1917" s="26">
        <v>125</v>
      </c>
      <c r="G1917" s="25" t="s">
        <v>295</v>
      </c>
      <c r="H1917" s="25"/>
      <c r="BA1917" s="73" t="s">
        <v>357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359</v>
      </c>
      <c r="E1918" s="1" t="s">
        <v>135</v>
      </c>
      <c r="F1918" s="26">
        <v>6.5</v>
      </c>
      <c r="G1918" s="25" t="s">
        <v>295</v>
      </c>
      <c r="H1918" s="25"/>
      <c r="BA1918" s="73" t="s">
        <v>357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359</v>
      </c>
      <c r="E1919" s="1" t="s">
        <v>136</v>
      </c>
      <c r="F1919" s="26">
        <v>94</v>
      </c>
      <c r="G1919" s="25" t="s">
        <v>295</v>
      </c>
      <c r="H1919" s="25"/>
      <c r="BA1919" s="73" t="s">
        <v>357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359</v>
      </c>
      <c r="E1920" s="1" t="s">
        <v>341</v>
      </c>
      <c r="F1920" s="26">
        <v>1.2</v>
      </c>
      <c r="G1920" s="25" t="s">
        <v>295</v>
      </c>
      <c r="H1920" s="25"/>
      <c r="BA1920" s="73" t="s">
        <v>357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359</v>
      </c>
      <c r="E1921" s="1" t="s">
        <v>118</v>
      </c>
      <c r="F1921" s="26">
        <v>9.5</v>
      </c>
      <c r="G1921" s="25" t="s">
        <v>295</v>
      </c>
      <c r="H1921" s="25"/>
      <c r="BA1921" s="73" t="s">
        <v>357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359</v>
      </c>
      <c r="E1922" s="1" t="s">
        <v>130</v>
      </c>
      <c r="F1922" s="26">
        <v>2.48</v>
      </c>
      <c r="G1922" s="25" t="s">
        <v>295</v>
      </c>
      <c r="H1922" s="25"/>
      <c r="BA1922" s="73" t="s">
        <v>357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359</v>
      </c>
      <c r="E1923" s="1" t="s">
        <v>343</v>
      </c>
      <c r="F1923" s="26">
        <v>1.06</v>
      </c>
      <c r="G1923" s="25" t="s">
        <v>295</v>
      </c>
      <c r="H1923" s="25"/>
      <c r="BA1923" s="73" t="s">
        <v>357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359</v>
      </c>
      <c r="E1924" s="1" t="s">
        <v>127</v>
      </c>
      <c r="F1924" s="26">
        <v>4.5</v>
      </c>
      <c r="G1924" s="25" t="s">
        <v>295</v>
      </c>
      <c r="H1924" s="25"/>
      <c r="BA1924" s="73" t="s">
        <v>357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359</v>
      </c>
      <c r="E1925" s="1" t="s">
        <v>131</v>
      </c>
      <c r="F1925" s="26">
        <v>12</v>
      </c>
      <c r="G1925" s="25" t="s">
        <v>295</v>
      </c>
      <c r="H1925" s="25"/>
      <c r="BA1925" s="73" t="s">
        <v>357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359</v>
      </c>
      <c r="E1926" s="1" t="s">
        <v>344</v>
      </c>
      <c r="F1926" s="26">
        <v>186</v>
      </c>
      <c r="G1926" s="25" t="s">
        <v>295</v>
      </c>
      <c r="H1926" s="25"/>
      <c r="BA1926" s="73" t="s">
        <v>357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359</v>
      </c>
      <c r="E1927" s="1" t="s">
        <v>119</v>
      </c>
      <c r="F1927" s="26">
        <v>82</v>
      </c>
      <c r="G1927" s="25" t="s">
        <v>295</v>
      </c>
      <c r="H1927" s="25"/>
      <c r="BA1927" s="73" t="s">
        <v>357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359</v>
      </c>
      <c r="E1928" s="1" t="s">
        <v>120</v>
      </c>
      <c r="F1928" s="26">
        <v>27</v>
      </c>
      <c r="G1928" s="25" t="s">
        <v>295</v>
      </c>
      <c r="H1928" s="25"/>
      <c r="BA1928" s="73" t="s">
        <v>357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359</v>
      </c>
      <c r="E1929" s="1" t="s">
        <v>117</v>
      </c>
      <c r="F1929" s="26">
        <v>6.16</v>
      </c>
      <c r="G1929" s="25" t="s">
        <v>295</v>
      </c>
      <c r="H1929" s="25"/>
      <c r="BA1929" s="73" t="s">
        <v>357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359</v>
      </c>
      <c r="E1930" s="1" t="s">
        <v>346</v>
      </c>
      <c r="F1930" s="26">
        <v>68</v>
      </c>
      <c r="G1930" s="25" t="s">
        <v>295</v>
      </c>
      <c r="H1930" s="25"/>
      <c r="BA1930" s="73" t="s">
        <v>357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359</v>
      </c>
      <c r="E1931" s="1" t="s">
        <v>132</v>
      </c>
      <c r="F1931" s="26">
        <v>7.31</v>
      </c>
      <c r="G1931" s="25" t="s">
        <v>295</v>
      </c>
      <c r="H1931" s="25"/>
      <c r="BA1931" s="73" t="s">
        <v>357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359</v>
      </c>
      <c r="E1932" s="1" t="s">
        <v>111</v>
      </c>
      <c r="F1932" s="26">
        <v>281</v>
      </c>
      <c r="G1932" s="25" t="s">
        <v>295</v>
      </c>
      <c r="H1932" s="25"/>
      <c r="BA1932" s="73" t="s">
        <v>357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359</v>
      </c>
      <c r="E1933" s="1" t="s">
        <v>347</v>
      </c>
      <c r="F1933" s="26">
        <v>9.99</v>
      </c>
      <c r="G1933" s="25" t="s">
        <v>295</v>
      </c>
      <c r="H1933" s="25"/>
      <c r="BA1933" s="73" t="s">
        <v>357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359</v>
      </c>
      <c r="E1934" s="1" t="s">
        <v>349</v>
      </c>
      <c r="F1934" s="26">
        <v>4.62</v>
      </c>
      <c r="G1934" s="25" t="s">
        <v>295</v>
      </c>
      <c r="H1934" s="25"/>
      <c r="BA1934" s="73" t="s">
        <v>357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359</v>
      </c>
      <c r="E1935" s="1" t="s">
        <v>128</v>
      </c>
      <c r="F1935" s="26">
        <v>4.5</v>
      </c>
      <c r="G1935" s="25" t="s">
        <v>295</v>
      </c>
      <c r="H1935" s="25"/>
      <c r="BA1935" s="73" t="s">
        <v>357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359</v>
      </c>
      <c r="E1936" s="1" t="s">
        <v>121</v>
      </c>
      <c r="F1936" s="26">
        <v>80</v>
      </c>
      <c r="G1936" s="25" t="s">
        <v>295</v>
      </c>
      <c r="H1936" s="25"/>
      <c r="BA1936" s="73" t="s">
        <v>357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359</v>
      </c>
      <c r="E1937" s="1" t="s">
        <v>115</v>
      </c>
      <c r="F1937" s="26">
        <v>95</v>
      </c>
      <c r="G1937" s="25" t="s">
        <v>295</v>
      </c>
      <c r="H1937" s="25"/>
      <c r="BA1937" s="73" t="s">
        <v>357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359</v>
      </c>
      <c r="E1938" s="1" t="s">
        <v>137</v>
      </c>
      <c r="F1938" s="26">
        <v>488</v>
      </c>
      <c r="G1938" s="25" t="s">
        <v>295</v>
      </c>
      <c r="H1938" s="25"/>
      <c r="BA1938" s="73" t="s">
        <v>357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359</v>
      </c>
      <c r="E1939" s="1" t="s">
        <v>350</v>
      </c>
      <c r="F1939" s="26">
        <v>430</v>
      </c>
      <c r="G1939" s="25" t="s">
        <v>295</v>
      </c>
      <c r="H1939" s="25"/>
      <c r="BA1939" s="73" t="s">
        <v>357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359</v>
      </c>
      <c r="E1940" s="1" t="s">
        <v>125</v>
      </c>
      <c r="F1940" s="26">
        <v>425</v>
      </c>
      <c r="G1940" s="25" t="s">
        <v>295</v>
      </c>
      <c r="H1940" s="25"/>
      <c r="BA1940" s="73" t="s">
        <v>357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359</v>
      </c>
      <c r="E1941" s="1" t="s">
        <v>126</v>
      </c>
      <c r="F1941" s="26">
        <v>154</v>
      </c>
      <c r="G1941" s="25" t="s">
        <v>295</v>
      </c>
      <c r="H1941" s="25"/>
      <c r="BA1941" s="73" t="s">
        <v>357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359</v>
      </c>
      <c r="E1942" s="1" t="s">
        <v>351</v>
      </c>
      <c r="F1942" s="26">
        <v>374</v>
      </c>
      <c r="G1942" s="25" t="s">
        <v>295</v>
      </c>
      <c r="H1942" s="25"/>
      <c r="BA1942" s="73" t="s">
        <v>357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359</v>
      </c>
      <c r="E1943" s="1" t="s">
        <v>352</v>
      </c>
      <c r="F1943" s="26">
        <v>89</v>
      </c>
      <c r="G1943" s="25" t="s">
        <v>295</v>
      </c>
      <c r="H1943" s="25"/>
      <c r="BA1943" s="73" t="s">
        <v>357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359</v>
      </c>
      <c r="E1944" s="1" t="s">
        <v>122</v>
      </c>
      <c r="F1944" s="26">
        <v>221</v>
      </c>
      <c r="G1944" s="25" t="s">
        <v>295</v>
      </c>
      <c r="H1944" s="25"/>
      <c r="BA1944" s="73" t="s">
        <v>357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359</v>
      </c>
      <c r="E1945" s="1" t="s">
        <v>124</v>
      </c>
      <c r="F1945" s="26">
        <v>106</v>
      </c>
      <c r="G1945" s="25" t="s">
        <v>295</v>
      </c>
      <c r="H1945" s="25"/>
      <c r="BA1945" s="73" t="s">
        <v>357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359</v>
      </c>
      <c r="E1946" s="1" t="s">
        <v>353</v>
      </c>
      <c r="F1946" s="26">
        <v>3.56</v>
      </c>
      <c r="G1946" s="25" t="s">
        <v>295</v>
      </c>
      <c r="H1946" s="25"/>
      <c r="BA1946" s="73" t="s">
        <v>357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359</v>
      </c>
      <c r="E1947" s="1" t="s">
        <v>355</v>
      </c>
      <c r="F1947" s="26">
        <v>16.5</v>
      </c>
      <c r="G1947" s="25" t="s">
        <v>295</v>
      </c>
      <c r="H1947" s="25"/>
      <c r="BA1947" s="73" t="s">
        <v>357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359</v>
      </c>
      <c r="E1948" s="1" t="s">
        <v>133</v>
      </c>
      <c r="F1948" s="26">
        <v>125</v>
      </c>
      <c r="G1948" s="25" t="s">
        <v>295</v>
      </c>
      <c r="H1948" s="25"/>
      <c r="BA1948" s="73" t="s">
        <v>357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359</v>
      </c>
      <c r="E1949" s="1" t="s">
        <v>135</v>
      </c>
      <c r="F1949" s="26">
        <v>6.4</v>
      </c>
      <c r="G1949" s="25" t="s">
        <v>295</v>
      </c>
      <c r="H1949" s="25"/>
      <c r="BA1949" s="73" t="s">
        <v>357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359</v>
      </c>
      <c r="E1950" s="1" t="s">
        <v>136</v>
      </c>
      <c r="F1950" s="26">
        <v>95</v>
      </c>
      <c r="G1950" s="25" t="s">
        <v>295</v>
      </c>
      <c r="H1950" s="25"/>
      <c r="BA1950" s="73" t="s">
        <v>357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359</v>
      </c>
      <c r="E1951" s="1" t="s">
        <v>341</v>
      </c>
      <c r="F1951" s="26">
        <v>1.1499999999999999</v>
      </c>
      <c r="G1951" s="25" t="s">
        <v>295</v>
      </c>
      <c r="H1951" s="25"/>
      <c r="BA1951" s="73" t="s">
        <v>357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359</v>
      </c>
      <c r="E1952" s="1" t="s">
        <v>118</v>
      </c>
      <c r="F1952" s="26">
        <v>9.8000000000000007</v>
      </c>
      <c r="G1952" s="25" t="s">
        <v>295</v>
      </c>
      <c r="H1952" s="25"/>
      <c r="BA1952" s="73" t="s">
        <v>357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359</v>
      </c>
      <c r="E1953" s="1" t="s">
        <v>130</v>
      </c>
      <c r="F1953" s="26">
        <v>2.4500000000000002</v>
      </c>
      <c r="G1953" s="25" t="s">
        <v>295</v>
      </c>
      <c r="H1953" s="25"/>
      <c r="BA1953" s="73" t="s">
        <v>357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359</v>
      </c>
      <c r="E1954" s="1" t="s">
        <v>343</v>
      </c>
      <c r="F1954" s="26">
        <v>1.04</v>
      </c>
      <c r="G1954" s="25" t="s">
        <v>295</v>
      </c>
      <c r="H1954" s="25"/>
      <c r="BA1954" s="73" t="s">
        <v>357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359</v>
      </c>
      <c r="E1955" s="1" t="s">
        <v>127</v>
      </c>
      <c r="F1955" s="26">
        <v>4.3899999999999997</v>
      </c>
      <c r="G1955" s="25" t="s">
        <v>295</v>
      </c>
      <c r="H1955" s="25"/>
      <c r="BA1955" s="73" t="s">
        <v>357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359</v>
      </c>
      <c r="E1956" s="1" t="s">
        <v>131</v>
      </c>
      <c r="F1956" s="26">
        <v>12.4</v>
      </c>
      <c r="G1956" s="25" t="s">
        <v>295</v>
      </c>
      <c r="H1956" s="25"/>
      <c r="BA1956" s="73" t="s">
        <v>357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359</v>
      </c>
      <c r="E1957" s="1" t="s">
        <v>344</v>
      </c>
      <c r="F1957" s="26">
        <v>192</v>
      </c>
      <c r="G1957" s="25" t="s">
        <v>295</v>
      </c>
      <c r="H1957" s="25"/>
      <c r="BA1957" s="73" t="s">
        <v>357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359</v>
      </c>
      <c r="E1958" s="1" t="s">
        <v>119</v>
      </c>
      <c r="F1958" s="26">
        <v>85</v>
      </c>
      <c r="G1958" s="25" t="s">
        <v>295</v>
      </c>
      <c r="H1958" s="25"/>
      <c r="BA1958" s="73" t="s">
        <v>357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359</v>
      </c>
      <c r="E1959" s="1" t="s">
        <v>120</v>
      </c>
      <c r="F1959" s="26">
        <v>27</v>
      </c>
      <c r="G1959" s="25" t="s">
        <v>295</v>
      </c>
      <c r="H1959" s="25"/>
      <c r="BA1959" s="73" t="s">
        <v>357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359</v>
      </c>
      <c r="E1960" s="1" t="s">
        <v>117</v>
      </c>
      <c r="F1960" s="26">
        <v>6.28</v>
      </c>
      <c r="G1960" s="25" t="s">
        <v>295</v>
      </c>
      <c r="H1960" s="25"/>
      <c r="BA1960" s="73" t="s">
        <v>357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359</v>
      </c>
      <c r="E1961" s="1" t="s">
        <v>346</v>
      </c>
      <c r="F1961" s="26">
        <v>69</v>
      </c>
      <c r="G1961" s="25" t="s">
        <v>295</v>
      </c>
      <c r="H1961" s="25"/>
      <c r="BA1961" s="73" t="s">
        <v>357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359</v>
      </c>
      <c r="E1962" s="1" t="s">
        <v>132</v>
      </c>
      <c r="F1962" s="26">
        <v>7.53</v>
      </c>
      <c r="G1962" s="25" t="s">
        <v>295</v>
      </c>
      <c r="H1962" s="25"/>
      <c r="BA1962" s="73" t="s">
        <v>357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359</v>
      </c>
      <c r="E1963" s="1" t="s">
        <v>111</v>
      </c>
      <c r="F1963" s="26">
        <v>281</v>
      </c>
      <c r="G1963" s="25" t="s">
        <v>295</v>
      </c>
      <c r="H1963" s="25"/>
      <c r="BA1963" s="73" t="s">
        <v>357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359</v>
      </c>
      <c r="E1964" s="1" t="s">
        <v>347</v>
      </c>
      <c r="F1964" s="26">
        <v>9.8000000000000007</v>
      </c>
      <c r="G1964" s="25" t="s">
        <v>295</v>
      </c>
      <c r="H1964" s="25"/>
      <c r="BA1964" s="73" t="s">
        <v>357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359</v>
      </c>
      <c r="E1965" s="1" t="s">
        <v>349</v>
      </c>
      <c r="F1965" s="26">
        <v>4.6500000000000004</v>
      </c>
      <c r="G1965" s="25" t="s">
        <v>295</v>
      </c>
      <c r="H1965" s="25"/>
      <c r="BA1965" s="73" t="s">
        <v>357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359</v>
      </c>
      <c r="E1966" s="1" t="s">
        <v>128</v>
      </c>
      <c r="F1966" s="26">
        <v>4.5</v>
      </c>
      <c r="G1966" s="25" t="s">
        <v>295</v>
      </c>
      <c r="H1966" s="25"/>
      <c r="BA1966" s="73" t="s">
        <v>357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359</v>
      </c>
      <c r="E1967" s="1" t="s">
        <v>121</v>
      </c>
      <c r="F1967" s="26">
        <v>81</v>
      </c>
      <c r="G1967" s="25" t="s">
        <v>295</v>
      </c>
      <c r="H1967" s="25"/>
      <c r="BA1967" s="73" t="s">
        <v>357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359</v>
      </c>
      <c r="E1968" s="1" t="s">
        <v>115</v>
      </c>
      <c r="F1968" s="26">
        <v>98</v>
      </c>
      <c r="G1968" s="25" t="s">
        <v>295</v>
      </c>
      <c r="H1968" s="25"/>
      <c r="BA1968" s="73" t="s">
        <v>357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359</v>
      </c>
      <c r="E1969" s="1" t="s">
        <v>137</v>
      </c>
      <c r="F1969" s="26">
        <v>488</v>
      </c>
      <c r="G1969" s="25" t="s">
        <v>295</v>
      </c>
      <c r="H1969" s="25"/>
      <c r="BA1969" s="73" t="s">
        <v>357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359</v>
      </c>
      <c r="E1970" s="1" t="s">
        <v>350</v>
      </c>
      <c r="F1970" s="26">
        <v>429</v>
      </c>
      <c r="G1970" s="25" t="s">
        <v>295</v>
      </c>
      <c r="H1970" s="25"/>
      <c r="BA1970" s="73" t="s">
        <v>357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359</v>
      </c>
      <c r="E1971" s="1" t="s">
        <v>125</v>
      </c>
      <c r="F1971" s="26">
        <v>441</v>
      </c>
      <c r="G1971" s="25" t="s">
        <v>295</v>
      </c>
      <c r="H1971" s="25"/>
      <c r="BA1971" s="73" t="s">
        <v>357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359</v>
      </c>
      <c r="E1972" s="1" t="s">
        <v>126</v>
      </c>
      <c r="F1972" s="26">
        <v>151</v>
      </c>
      <c r="G1972" s="25" t="s">
        <v>295</v>
      </c>
      <c r="H1972" s="25"/>
      <c r="BA1972" s="73" t="s">
        <v>357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359</v>
      </c>
      <c r="E1973" s="1" t="s">
        <v>351</v>
      </c>
      <c r="F1973" s="26">
        <v>377</v>
      </c>
      <c r="G1973" s="25" t="s">
        <v>295</v>
      </c>
      <c r="H1973" s="25"/>
      <c r="BA1973" s="73" t="s">
        <v>357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359</v>
      </c>
      <c r="E1974" s="1" t="s">
        <v>352</v>
      </c>
      <c r="F1974" s="26">
        <v>87</v>
      </c>
      <c r="G1974" s="25" t="s">
        <v>295</v>
      </c>
      <c r="H1974" s="25"/>
      <c r="BA1974" s="73" t="s">
        <v>357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359</v>
      </c>
      <c r="E1975" s="1" t="s">
        <v>122</v>
      </c>
      <c r="F1975" s="26">
        <v>216</v>
      </c>
      <c r="G1975" s="25" t="s">
        <v>295</v>
      </c>
      <c r="H1975" s="25"/>
      <c r="BA1975" s="73" t="s">
        <v>357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359</v>
      </c>
      <c r="E1976" s="1" t="s">
        <v>124</v>
      </c>
      <c r="F1976" s="26">
        <v>104</v>
      </c>
      <c r="G1976" s="25" t="s">
        <v>295</v>
      </c>
      <c r="H1976" s="25"/>
      <c r="BA1976" s="73" t="s">
        <v>357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359</v>
      </c>
      <c r="E1977" s="1" t="s">
        <v>353</v>
      </c>
      <c r="F1977" s="26">
        <v>3.6</v>
      </c>
      <c r="G1977" s="25" t="s">
        <v>295</v>
      </c>
      <c r="H1977" s="25"/>
      <c r="BA1977" s="73" t="s">
        <v>357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359</v>
      </c>
      <c r="E1978" s="1" t="s">
        <v>355</v>
      </c>
      <c r="F1978" s="26">
        <v>15.7</v>
      </c>
      <c r="G1978" s="25" t="s">
        <v>295</v>
      </c>
      <c r="H1978" s="25"/>
      <c r="BA1978" s="73" t="s">
        <v>357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359</v>
      </c>
      <c r="E1979" s="1" t="s">
        <v>133</v>
      </c>
      <c r="F1979" s="26">
        <v>129</v>
      </c>
      <c r="G1979" s="25" t="s">
        <v>295</v>
      </c>
      <c r="H1979" s="25"/>
      <c r="BA1979" s="73" t="s">
        <v>357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359</v>
      </c>
      <c r="E1980" s="1" t="s">
        <v>135</v>
      </c>
      <c r="F1980" s="26">
        <v>6.6</v>
      </c>
      <c r="G1980" s="25" t="s">
        <v>295</v>
      </c>
      <c r="H1980" s="25"/>
      <c r="BA1980" s="73" t="s">
        <v>357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359</v>
      </c>
      <c r="E1981" s="1" t="s">
        <v>136</v>
      </c>
      <c r="F1981" s="26">
        <v>96</v>
      </c>
      <c r="G1981" s="25" t="s">
        <v>295</v>
      </c>
      <c r="H1981" s="25"/>
      <c r="BA1981" s="73" t="s">
        <v>357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359</v>
      </c>
      <c r="E1982" s="1" t="s">
        <v>341</v>
      </c>
      <c r="F1982" s="26">
        <v>1.28</v>
      </c>
      <c r="G1982" s="25" t="s">
        <v>295</v>
      </c>
      <c r="H1982" s="25"/>
      <c r="BA1982" s="73" t="s">
        <v>357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359</v>
      </c>
      <c r="E1983" s="1" t="s">
        <v>118</v>
      </c>
      <c r="F1983" s="26">
        <v>9.6999999999999993</v>
      </c>
      <c r="G1983" s="25" t="s">
        <v>295</v>
      </c>
      <c r="H1983" s="25"/>
      <c r="BA1983" s="73" t="s">
        <v>357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359</v>
      </c>
      <c r="E1984" s="1" t="s">
        <v>130</v>
      </c>
      <c r="F1984" s="26">
        <v>2.39</v>
      </c>
      <c r="G1984" s="25" t="s">
        <v>295</v>
      </c>
      <c r="H1984" s="25"/>
      <c r="BA1984" s="73" t="s">
        <v>357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359</v>
      </c>
      <c r="E1985" s="1" t="s">
        <v>343</v>
      </c>
      <c r="F1985" s="26">
        <v>1.1000000000000001</v>
      </c>
      <c r="G1985" s="25" t="s">
        <v>295</v>
      </c>
      <c r="H1985" s="25"/>
      <c r="BA1985" s="73" t="s">
        <v>357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359</v>
      </c>
      <c r="E1986" s="1" t="s">
        <v>127</v>
      </c>
      <c r="F1986" s="26">
        <v>4.57</v>
      </c>
      <c r="G1986" s="25" t="s">
        <v>295</v>
      </c>
      <c r="H1986" s="25"/>
      <c r="BA1986" s="73" t="s">
        <v>357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359</v>
      </c>
      <c r="E1987" s="1" t="s">
        <v>131</v>
      </c>
      <c r="F1987" s="26">
        <v>12</v>
      </c>
      <c r="G1987" s="25" t="s">
        <v>295</v>
      </c>
      <c r="H1987" s="25"/>
      <c r="BA1987" s="73" t="s">
        <v>357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359</v>
      </c>
      <c r="E1988" s="1" t="s">
        <v>344</v>
      </c>
      <c r="F1988" s="26">
        <v>185</v>
      </c>
      <c r="G1988" s="25" t="s">
        <v>295</v>
      </c>
      <c r="H1988" s="25"/>
      <c r="BA1988" s="73" t="s">
        <v>357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359</v>
      </c>
      <c r="E1989" s="1" t="s">
        <v>119</v>
      </c>
      <c r="F1989" s="26">
        <v>84</v>
      </c>
      <c r="G1989" s="25" t="s">
        <v>295</v>
      </c>
      <c r="H1989" s="25"/>
      <c r="BA1989" s="73" t="s">
        <v>357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359</v>
      </c>
      <c r="E1990" s="1" t="s">
        <v>120</v>
      </c>
      <c r="F1990" s="26">
        <v>27</v>
      </c>
      <c r="G1990" s="25" t="s">
        <v>295</v>
      </c>
      <c r="H1990" s="25"/>
      <c r="BA1990" s="73" t="s">
        <v>357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359</v>
      </c>
      <c r="E1991" s="1" t="s">
        <v>117</v>
      </c>
      <c r="F1991" s="26">
        <v>6.2</v>
      </c>
      <c r="G1991" s="25" t="s">
        <v>295</v>
      </c>
      <c r="H1991" s="25"/>
      <c r="BA1991" s="73" t="s">
        <v>357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359</v>
      </c>
      <c r="E1992" s="1" t="s">
        <v>346</v>
      </c>
      <c r="F1992" s="26">
        <v>68</v>
      </c>
      <c r="G1992" s="25" t="s">
        <v>295</v>
      </c>
      <c r="H1992" s="25"/>
      <c r="BA1992" s="73" t="s">
        <v>357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359</v>
      </c>
      <c r="E1993" s="1" t="s">
        <v>132</v>
      </c>
      <c r="F1993" s="26">
        <v>7.55</v>
      </c>
      <c r="G1993" s="25" t="s">
        <v>295</v>
      </c>
      <c r="H1993" s="25"/>
      <c r="BA1993" s="73" t="s">
        <v>357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359</v>
      </c>
      <c r="E1994" s="1" t="s">
        <v>111</v>
      </c>
      <c r="F1994" s="26">
        <v>279</v>
      </c>
      <c r="G1994" s="25" t="s">
        <v>295</v>
      </c>
      <c r="H1994" s="25"/>
      <c r="BA1994" s="73" t="s">
        <v>357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359</v>
      </c>
      <c r="E1995" s="1" t="s">
        <v>347</v>
      </c>
      <c r="F1995" s="26">
        <v>10</v>
      </c>
      <c r="G1995" s="25" t="s">
        <v>295</v>
      </c>
      <c r="H1995" s="25"/>
      <c r="BA1995" s="73" t="s">
        <v>357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359</v>
      </c>
      <c r="E1996" s="1" t="s">
        <v>349</v>
      </c>
      <c r="F1996" s="26">
        <v>4.3899999999999997</v>
      </c>
      <c r="G1996" s="25" t="s">
        <v>295</v>
      </c>
      <c r="H1996" s="25"/>
      <c r="BA1996" s="73" t="s">
        <v>357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359</v>
      </c>
      <c r="E1997" s="1" t="s">
        <v>128</v>
      </c>
      <c r="F1997" s="26">
        <v>4.3</v>
      </c>
      <c r="G1997" s="25" t="s">
        <v>295</v>
      </c>
      <c r="H1997" s="25"/>
      <c r="BA1997" s="73" t="s">
        <v>357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359</v>
      </c>
      <c r="E1998" s="1" t="s">
        <v>121</v>
      </c>
      <c r="F1998" s="26">
        <v>82</v>
      </c>
      <c r="G1998" s="25" t="s">
        <v>295</v>
      </c>
      <c r="H1998" s="25"/>
      <c r="BA1998" s="73" t="s">
        <v>357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359</v>
      </c>
      <c r="E1999" s="1" t="s">
        <v>115</v>
      </c>
      <c r="F1999" s="26">
        <v>96</v>
      </c>
      <c r="G1999" s="25" t="s">
        <v>295</v>
      </c>
      <c r="H1999" s="25"/>
      <c r="BA1999" s="73" t="s">
        <v>357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359</v>
      </c>
      <c r="E2000" s="1" t="s">
        <v>137</v>
      </c>
      <c r="F2000" s="26">
        <v>484</v>
      </c>
      <c r="G2000" s="25" t="s">
        <v>295</v>
      </c>
      <c r="H2000" s="25"/>
      <c r="BA2000" s="73" t="s">
        <v>357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359</v>
      </c>
      <c r="E2001" s="1" t="s">
        <v>350</v>
      </c>
      <c r="F2001" s="26">
        <v>434</v>
      </c>
      <c r="G2001" s="25" t="s">
        <v>295</v>
      </c>
      <c r="H2001" s="25"/>
      <c r="BA2001" s="73" t="s">
        <v>357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359</v>
      </c>
      <c r="E2002" s="1" t="s">
        <v>125</v>
      </c>
      <c r="F2002" s="26">
        <v>423</v>
      </c>
      <c r="G2002" s="25" t="s">
        <v>295</v>
      </c>
      <c r="H2002" s="25"/>
      <c r="BA2002" s="73" t="s">
        <v>357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359</v>
      </c>
      <c r="E2003" s="1" t="s">
        <v>126</v>
      </c>
      <c r="F2003" s="26">
        <v>148</v>
      </c>
      <c r="G2003" s="25" t="s">
        <v>295</v>
      </c>
      <c r="H2003" s="25"/>
      <c r="BA2003" s="73" t="s">
        <v>357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359</v>
      </c>
      <c r="E2004" s="1" t="s">
        <v>351</v>
      </c>
      <c r="F2004" s="26">
        <v>366</v>
      </c>
      <c r="G2004" s="25" t="s">
        <v>295</v>
      </c>
      <c r="H2004" s="25"/>
      <c r="BA2004" s="73" t="s">
        <v>357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359</v>
      </c>
      <c r="E2005" s="1" t="s">
        <v>352</v>
      </c>
      <c r="F2005" s="26">
        <v>86</v>
      </c>
      <c r="G2005" s="25" t="s">
        <v>295</v>
      </c>
      <c r="H2005" s="25"/>
      <c r="BA2005" s="73" t="s">
        <v>357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359</v>
      </c>
      <c r="E2006" s="1" t="s">
        <v>122</v>
      </c>
      <c r="F2006" s="26">
        <v>213</v>
      </c>
      <c r="G2006" s="25" t="s">
        <v>295</v>
      </c>
      <c r="H2006" s="25"/>
      <c r="BA2006" s="73" t="s">
        <v>357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359</v>
      </c>
      <c r="E2007" s="1" t="s">
        <v>124</v>
      </c>
      <c r="F2007" s="26">
        <v>107</v>
      </c>
      <c r="G2007" s="25" t="s">
        <v>295</v>
      </c>
      <c r="H2007" s="25"/>
      <c r="BA2007" s="73" t="s">
        <v>357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359</v>
      </c>
      <c r="E2008" s="1" t="s">
        <v>353</v>
      </c>
      <c r="F2008" s="26">
        <v>3.6</v>
      </c>
      <c r="G2008" s="25" t="s">
        <v>295</v>
      </c>
      <c r="H2008" s="25"/>
      <c r="BA2008" s="73" t="s">
        <v>357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359</v>
      </c>
      <c r="E2009" s="1" t="s">
        <v>355</v>
      </c>
      <c r="F2009" s="26">
        <v>20</v>
      </c>
      <c r="G2009" s="25" t="s">
        <v>295</v>
      </c>
      <c r="H2009" s="25"/>
      <c r="BA2009" s="73" t="s">
        <v>357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359</v>
      </c>
      <c r="E2010" s="1" t="s">
        <v>133</v>
      </c>
      <c r="F2010" s="26">
        <v>127</v>
      </c>
      <c r="G2010" s="25" t="s">
        <v>295</v>
      </c>
      <c r="H2010" s="25"/>
      <c r="BA2010" s="73" t="s">
        <v>357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359</v>
      </c>
      <c r="E2011" s="1" t="s">
        <v>135</v>
      </c>
      <c r="F2011" s="26">
        <v>6.5</v>
      </c>
      <c r="G2011" s="25" t="s">
        <v>295</v>
      </c>
      <c r="H2011" s="25"/>
      <c r="BA2011" s="73" t="s">
        <v>357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359</v>
      </c>
      <c r="E2012" s="1" t="s">
        <v>136</v>
      </c>
      <c r="F2012" s="26">
        <v>97</v>
      </c>
      <c r="G2012" s="25" t="s">
        <v>295</v>
      </c>
      <c r="H2012" s="25"/>
      <c r="BA2012" s="73" t="s">
        <v>357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359</v>
      </c>
      <c r="E2013" s="1" t="s">
        <v>341</v>
      </c>
      <c r="F2013" s="26">
        <v>1.18</v>
      </c>
      <c r="G2013" s="25" t="s">
        <v>295</v>
      </c>
      <c r="H2013" s="25"/>
      <c r="BA2013" s="73" t="s">
        <v>357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359</v>
      </c>
      <c r="E2014" s="1" t="s">
        <v>118</v>
      </c>
      <c r="F2014" s="26">
        <v>9.8000000000000007</v>
      </c>
      <c r="G2014" s="25" t="s">
        <v>295</v>
      </c>
      <c r="H2014" s="25"/>
      <c r="BA2014" s="73" t="s">
        <v>357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359</v>
      </c>
      <c r="E2015" s="1" t="s">
        <v>130</v>
      </c>
      <c r="F2015" s="26">
        <v>2.4</v>
      </c>
      <c r="G2015" s="25" t="s">
        <v>295</v>
      </c>
      <c r="H2015" s="25"/>
      <c r="BA2015" s="73" t="s">
        <v>357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359</v>
      </c>
      <c r="E2016" s="1" t="s">
        <v>343</v>
      </c>
      <c r="F2016" s="26">
        <v>1.0900000000000001</v>
      </c>
      <c r="G2016" s="25" t="s">
        <v>295</v>
      </c>
      <c r="H2016" s="25"/>
      <c r="BA2016" s="73" t="s">
        <v>357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359</v>
      </c>
      <c r="E2017" s="1" t="s">
        <v>127</v>
      </c>
      <c r="F2017" s="26">
        <v>4.57</v>
      </c>
      <c r="G2017" s="25" t="s">
        <v>295</v>
      </c>
      <c r="H2017" s="25"/>
      <c r="BA2017" s="73" t="s">
        <v>357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359</v>
      </c>
      <c r="E2018" s="1" t="s">
        <v>131</v>
      </c>
      <c r="F2018" s="26">
        <v>12.2</v>
      </c>
      <c r="G2018" s="25" t="s">
        <v>295</v>
      </c>
      <c r="H2018" s="25"/>
      <c r="BA2018" s="73" t="s">
        <v>357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359</v>
      </c>
      <c r="E2019" s="1" t="s">
        <v>344</v>
      </c>
      <c r="F2019" s="26">
        <v>186</v>
      </c>
      <c r="G2019" s="25" t="s">
        <v>295</v>
      </c>
      <c r="H2019" s="25"/>
      <c r="BA2019" s="73" t="s">
        <v>357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359</v>
      </c>
      <c r="E2020" s="1" t="s">
        <v>119</v>
      </c>
      <c r="F2020" s="26">
        <v>85</v>
      </c>
      <c r="G2020" s="25" t="s">
        <v>295</v>
      </c>
      <c r="H2020" s="25"/>
      <c r="BA2020" s="73" t="s">
        <v>357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359</v>
      </c>
      <c r="E2021" s="1" t="s">
        <v>120</v>
      </c>
      <c r="F2021" s="26">
        <v>26</v>
      </c>
      <c r="G2021" s="25" t="s">
        <v>295</v>
      </c>
      <c r="H2021" s="25"/>
      <c r="BA2021" s="73" t="s">
        <v>357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359</v>
      </c>
      <c r="E2022" s="1" t="s">
        <v>117</v>
      </c>
      <c r="F2022" s="26">
        <v>6.26</v>
      </c>
      <c r="G2022" s="25" t="s">
        <v>295</v>
      </c>
      <c r="H2022" s="25"/>
      <c r="BA2022" s="73" t="s">
        <v>357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359</v>
      </c>
      <c r="E2023" s="1" t="s">
        <v>346</v>
      </c>
      <c r="F2023" s="26">
        <v>69</v>
      </c>
      <c r="G2023" s="25" t="s">
        <v>295</v>
      </c>
      <c r="H2023" s="25"/>
      <c r="BA2023" s="73" t="s">
        <v>357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359</v>
      </c>
      <c r="E2024" s="1" t="s">
        <v>132</v>
      </c>
      <c r="F2024" s="26">
        <v>7.4</v>
      </c>
      <c r="G2024" s="25" t="s">
        <v>295</v>
      </c>
      <c r="H2024" s="25"/>
      <c r="BA2024" s="73" t="s">
        <v>357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359</v>
      </c>
      <c r="E2025" s="1" t="s">
        <v>111</v>
      </c>
      <c r="F2025" s="26">
        <v>281</v>
      </c>
      <c r="G2025" s="25" t="s">
        <v>295</v>
      </c>
      <c r="H2025" s="25"/>
      <c r="BA2025" s="73" t="s">
        <v>357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359</v>
      </c>
      <c r="E2026" s="1" t="s">
        <v>347</v>
      </c>
      <c r="F2026" s="26">
        <v>10.039999999999999</v>
      </c>
      <c r="G2026" s="25" t="s">
        <v>295</v>
      </c>
      <c r="H2026" s="25"/>
      <c r="BA2026" s="73" t="s">
        <v>357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359</v>
      </c>
      <c r="E2027" s="1" t="s">
        <v>349</v>
      </c>
      <c r="F2027" s="26">
        <v>4.5599999999999996</v>
      </c>
      <c r="G2027" s="25" t="s">
        <v>295</v>
      </c>
      <c r="H2027" s="25"/>
      <c r="BA2027" s="73" t="s">
        <v>357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359</v>
      </c>
      <c r="E2028" s="1" t="s">
        <v>128</v>
      </c>
      <c r="F2028" s="26">
        <v>4.4000000000000004</v>
      </c>
      <c r="G2028" s="25" t="s">
        <v>295</v>
      </c>
      <c r="H2028" s="25"/>
      <c r="BA2028" s="73" t="s">
        <v>357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359</v>
      </c>
      <c r="E2029" s="1" t="s">
        <v>121</v>
      </c>
      <c r="F2029" s="26">
        <v>78</v>
      </c>
      <c r="G2029" s="25" t="s">
        <v>295</v>
      </c>
      <c r="H2029" s="25"/>
      <c r="BA2029" s="73" t="s">
        <v>357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359</v>
      </c>
      <c r="E2030" s="1" t="s">
        <v>115</v>
      </c>
      <c r="F2030" s="26">
        <v>95</v>
      </c>
      <c r="G2030" s="25" t="s">
        <v>295</v>
      </c>
      <c r="H2030" s="25"/>
      <c r="BA2030" s="73" t="s">
        <v>357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359</v>
      </c>
      <c r="E2031" s="1" t="s">
        <v>137</v>
      </c>
      <c r="F2031" s="26">
        <v>485</v>
      </c>
      <c r="G2031" s="25" t="s">
        <v>295</v>
      </c>
      <c r="H2031" s="25"/>
      <c r="BA2031" s="73" t="s">
        <v>357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359</v>
      </c>
      <c r="E2032" s="1" t="s">
        <v>350</v>
      </c>
      <c r="F2032" s="26">
        <v>435</v>
      </c>
      <c r="G2032" s="25" t="s">
        <v>295</v>
      </c>
      <c r="H2032" s="25"/>
      <c r="BA2032" s="73" t="s">
        <v>357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359</v>
      </c>
      <c r="E2033" s="1" t="s">
        <v>125</v>
      </c>
      <c r="F2033" s="26">
        <v>421</v>
      </c>
      <c r="G2033" s="25" t="s">
        <v>295</v>
      </c>
      <c r="H2033" s="25"/>
      <c r="BA2033" s="73" t="s">
        <v>357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359</v>
      </c>
      <c r="E2034" s="1" t="s">
        <v>126</v>
      </c>
      <c r="F2034" s="26">
        <v>153</v>
      </c>
      <c r="G2034" s="25" t="s">
        <v>295</v>
      </c>
      <c r="H2034" s="25"/>
      <c r="BA2034" s="73" t="s">
        <v>357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359</v>
      </c>
      <c r="E2035" s="1" t="s">
        <v>351</v>
      </c>
      <c r="F2035" s="26">
        <v>372</v>
      </c>
      <c r="G2035" s="25" t="s">
        <v>295</v>
      </c>
      <c r="H2035" s="25"/>
      <c r="BA2035" s="73" t="s">
        <v>357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359</v>
      </c>
      <c r="E2036" s="1" t="s">
        <v>352</v>
      </c>
      <c r="F2036" s="26">
        <v>88</v>
      </c>
      <c r="G2036" s="25" t="s">
        <v>295</v>
      </c>
      <c r="H2036" s="25"/>
      <c r="BA2036" s="73" t="s">
        <v>357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359</v>
      </c>
      <c r="E2037" s="1" t="s">
        <v>122</v>
      </c>
      <c r="F2037" s="26">
        <v>215</v>
      </c>
      <c r="G2037" s="25" t="s">
        <v>295</v>
      </c>
      <c r="H2037" s="25"/>
      <c r="BA2037" s="73" t="s">
        <v>357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359</v>
      </c>
      <c r="E2038" s="1" t="s">
        <v>124</v>
      </c>
      <c r="F2038" s="26">
        <v>106</v>
      </c>
      <c r="G2038" s="25" t="s">
        <v>295</v>
      </c>
      <c r="H2038" s="25"/>
      <c r="BA2038" s="73" t="s">
        <v>357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359</v>
      </c>
      <c r="E2039" s="1" t="s">
        <v>353</v>
      </c>
      <c r="F2039" s="26">
        <v>3.56</v>
      </c>
      <c r="G2039" s="25" t="s">
        <v>295</v>
      </c>
      <c r="H2039" s="25"/>
      <c r="BA2039" s="73" t="s">
        <v>357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359</v>
      </c>
      <c r="E2040" s="1" t="s">
        <v>355</v>
      </c>
      <c r="F2040" s="26">
        <v>16.7</v>
      </c>
      <c r="G2040" s="25" t="s">
        <v>295</v>
      </c>
      <c r="H2040" s="25"/>
      <c r="BA2040" s="73" t="s">
        <v>357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359</v>
      </c>
      <c r="E2041" s="1" t="s">
        <v>133</v>
      </c>
      <c r="F2041" s="26">
        <v>127</v>
      </c>
      <c r="G2041" s="25" t="s">
        <v>295</v>
      </c>
      <c r="H2041" s="25"/>
      <c r="BA2041" s="73" t="s">
        <v>357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359</v>
      </c>
      <c r="E2042" s="1" t="s">
        <v>135</v>
      </c>
      <c r="F2042" s="26">
        <v>6.4</v>
      </c>
      <c r="G2042" s="25" t="s">
        <v>295</v>
      </c>
      <c r="H2042" s="25"/>
      <c r="BA2042" s="73" t="s">
        <v>357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359</v>
      </c>
      <c r="E2043" s="1" t="s">
        <v>136</v>
      </c>
      <c r="F2043" s="26">
        <v>95</v>
      </c>
      <c r="G2043" s="25" t="s">
        <v>295</v>
      </c>
      <c r="H2043" s="25"/>
      <c r="BA2043" s="73" t="s">
        <v>357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359</v>
      </c>
      <c r="E2044" s="1" t="s">
        <v>341</v>
      </c>
      <c r="F2044" s="26">
        <v>1.1299999999999999</v>
      </c>
      <c r="G2044" s="25" t="s">
        <v>295</v>
      </c>
      <c r="H2044" s="25"/>
      <c r="BA2044" s="73" t="s">
        <v>357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359</v>
      </c>
      <c r="E2045" s="1" t="s">
        <v>118</v>
      </c>
      <c r="F2045" s="26">
        <v>9.4</v>
      </c>
      <c r="G2045" s="25" t="s">
        <v>295</v>
      </c>
      <c r="H2045" s="25"/>
      <c r="BA2045" s="73" t="s">
        <v>357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359</v>
      </c>
      <c r="E2046" s="1" t="s">
        <v>130</v>
      </c>
      <c r="F2046" s="26">
        <v>2.38</v>
      </c>
      <c r="G2046" s="25" t="s">
        <v>295</v>
      </c>
      <c r="H2046" s="25"/>
      <c r="BA2046" s="73" t="s">
        <v>357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359</v>
      </c>
      <c r="E2047" s="1" t="s">
        <v>343</v>
      </c>
      <c r="F2047" s="26">
        <v>1.0900000000000001</v>
      </c>
      <c r="G2047" s="25" t="s">
        <v>295</v>
      </c>
      <c r="H2047" s="25"/>
      <c r="BA2047" s="73" t="s">
        <v>357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359</v>
      </c>
      <c r="E2048" s="1" t="s">
        <v>127</v>
      </c>
      <c r="F2048" s="26">
        <v>4.57</v>
      </c>
      <c r="G2048" s="25" t="s">
        <v>295</v>
      </c>
      <c r="H2048" s="25"/>
      <c r="BA2048" s="73" t="s">
        <v>357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359</v>
      </c>
      <c r="E2049" s="1" t="s">
        <v>131</v>
      </c>
      <c r="F2049" s="26">
        <v>12.4</v>
      </c>
      <c r="G2049" s="25" t="s">
        <v>295</v>
      </c>
      <c r="H2049" s="25"/>
      <c r="BA2049" s="73" t="s">
        <v>357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359</v>
      </c>
      <c r="E2050" s="1" t="s">
        <v>344</v>
      </c>
      <c r="F2050" s="26">
        <v>191</v>
      </c>
      <c r="G2050" s="25" t="s">
        <v>295</v>
      </c>
      <c r="H2050" s="25"/>
      <c r="BA2050" s="73" t="s">
        <v>357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359</v>
      </c>
      <c r="E2051" s="1" t="s">
        <v>119</v>
      </c>
      <c r="F2051" s="26">
        <v>85</v>
      </c>
      <c r="G2051" s="25" t="s">
        <v>295</v>
      </c>
      <c r="H2051" s="25"/>
      <c r="BA2051" s="73" t="s">
        <v>357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359</v>
      </c>
      <c r="E2052" s="1" t="s">
        <v>120</v>
      </c>
      <c r="F2052" s="26">
        <v>27</v>
      </c>
      <c r="G2052" s="25" t="s">
        <v>295</v>
      </c>
      <c r="H2052" s="25"/>
      <c r="BA2052" s="73" t="s">
        <v>357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359</v>
      </c>
      <c r="E2053" s="1" t="s">
        <v>117</v>
      </c>
      <c r="F2053" s="26">
        <v>6.43</v>
      </c>
      <c r="G2053" s="25" t="s">
        <v>295</v>
      </c>
      <c r="H2053" s="25"/>
      <c r="BA2053" s="73" t="s">
        <v>357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359</v>
      </c>
      <c r="E2054" s="1" t="s">
        <v>346</v>
      </c>
      <c r="F2054" s="26">
        <v>68</v>
      </c>
      <c r="G2054" s="25" t="s">
        <v>295</v>
      </c>
      <c r="H2054" s="25"/>
      <c r="BA2054" s="73" t="s">
        <v>357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359</v>
      </c>
      <c r="E2055" s="1" t="s">
        <v>132</v>
      </c>
      <c r="F2055" s="26">
        <v>7.18</v>
      </c>
      <c r="G2055" s="25" t="s">
        <v>295</v>
      </c>
      <c r="H2055" s="25"/>
      <c r="BA2055" s="73" t="s">
        <v>357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359</v>
      </c>
      <c r="E2056" s="1" t="s">
        <v>111</v>
      </c>
      <c r="F2056" s="26">
        <v>283</v>
      </c>
      <c r="G2056" s="25" t="s">
        <v>295</v>
      </c>
      <c r="H2056" s="25"/>
      <c r="BA2056" s="73" t="s">
        <v>357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359</v>
      </c>
      <c r="E2057" s="1" t="s">
        <v>347</v>
      </c>
      <c r="F2057" s="26">
        <v>9.94</v>
      </c>
      <c r="G2057" s="25" t="s">
        <v>295</v>
      </c>
      <c r="H2057" s="25"/>
      <c r="BA2057" s="73" t="s">
        <v>357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359</v>
      </c>
      <c r="E2058" s="1" t="s">
        <v>349</v>
      </c>
      <c r="F2058" s="26">
        <v>4.6500000000000004</v>
      </c>
      <c r="G2058" s="25" t="s">
        <v>295</v>
      </c>
      <c r="H2058" s="25"/>
      <c r="BA2058" s="73" t="s">
        <v>357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359</v>
      </c>
      <c r="E2059" s="1" t="s">
        <v>128</v>
      </c>
      <c r="F2059" s="26">
        <v>4.4000000000000004</v>
      </c>
      <c r="G2059" s="25" t="s">
        <v>295</v>
      </c>
      <c r="H2059" s="25"/>
      <c r="BA2059" s="73" t="s">
        <v>357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359</v>
      </c>
      <c r="E2060" s="1" t="s">
        <v>121</v>
      </c>
      <c r="F2060" s="26">
        <v>78</v>
      </c>
      <c r="G2060" s="25" t="s">
        <v>295</v>
      </c>
      <c r="H2060" s="25"/>
      <c r="BA2060" s="73" t="s">
        <v>357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359</v>
      </c>
      <c r="E2061" s="1" t="s">
        <v>115</v>
      </c>
      <c r="F2061" s="26">
        <v>95</v>
      </c>
      <c r="G2061" s="25" t="s">
        <v>295</v>
      </c>
      <c r="H2061" s="25"/>
      <c r="BA2061" s="73" t="s">
        <v>357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359</v>
      </c>
      <c r="E2062" s="1" t="s">
        <v>137</v>
      </c>
      <c r="F2062" s="26">
        <v>482</v>
      </c>
      <c r="G2062" s="25" t="s">
        <v>295</v>
      </c>
      <c r="H2062" s="25"/>
      <c r="BA2062" s="73" t="s">
        <v>357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359</v>
      </c>
      <c r="E2063" s="1" t="s">
        <v>350</v>
      </c>
      <c r="F2063" s="26">
        <v>430</v>
      </c>
      <c r="G2063" s="25" t="s">
        <v>295</v>
      </c>
      <c r="H2063" s="25"/>
      <c r="BA2063" s="73" t="s">
        <v>357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359</v>
      </c>
      <c r="E2064" s="1" t="s">
        <v>125</v>
      </c>
      <c r="F2064" s="26">
        <v>431</v>
      </c>
      <c r="G2064" s="25" t="s">
        <v>295</v>
      </c>
      <c r="H2064" s="25"/>
      <c r="BA2064" s="73" t="s">
        <v>357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359</v>
      </c>
      <c r="E2065" s="1" t="s">
        <v>126</v>
      </c>
      <c r="F2065" s="26">
        <v>156</v>
      </c>
      <c r="G2065" s="25" t="s">
        <v>295</v>
      </c>
      <c r="H2065" s="25"/>
      <c r="BA2065" s="73" t="s">
        <v>357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359</v>
      </c>
      <c r="E2066" s="1" t="s">
        <v>351</v>
      </c>
      <c r="F2066" s="26">
        <v>383</v>
      </c>
      <c r="G2066" s="25" t="s">
        <v>295</v>
      </c>
      <c r="H2066" s="25"/>
      <c r="BA2066" s="73" t="s">
        <v>357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359</v>
      </c>
      <c r="E2067" s="1" t="s">
        <v>352</v>
      </c>
      <c r="F2067" s="26">
        <v>86</v>
      </c>
      <c r="G2067" s="25" t="s">
        <v>295</v>
      </c>
      <c r="H2067" s="25"/>
      <c r="BA2067" s="73" t="s">
        <v>357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359</v>
      </c>
      <c r="E2068" s="1" t="s">
        <v>122</v>
      </c>
      <c r="F2068" s="26">
        <v>216</v>
      </c>
      <c r="G2068" s="25" t="s">
        <v>295</v>
      </c>
      <c r="H2068" s="25"/>
      <c r="BA2068" s="73" t="s">
        <v>357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359</v>
      </c>
      <c r="E2069" s="1" t="s">
        <v>124</v>
      </c>
      <c r="F2069" s="26">
        <v>102</v>
      </c>
      <c r="G2069" s="25" t="s">
        <v>295</v>
      </c>
      <c r="H2069" s="25"/>
      <c r="BA2069" s="73" t="s">
        <v>357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359</v>
      </c>
      <c r="E2070" s="1" t="s">
        <v>353</v>
      </c>
      <c r="F2070" s="26">
        <v>3.63</v>
      </c>
      <c r="G2070" s="25" t="s">
        <v>295</v>
      </c>
      <c r="H2070" s="25"/>
      <c r="BA2070" s="73" t="s">
        <v>357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359</v>
      </c>
      <c r="E2071" s="1" t="s">
        <v>355</v>
      </c>
      <c r="F2071" s="26">
        <v>18.3</v>
      </c>
      <c r="G2071" s="25" t="s">
        <v>295</v>
      </c>
      <c r="H2071" s="25"/>
      <c r="BA2071" s="73" t="s">
        <v>357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359</v>
      </c>
      <c r="E2072" s="1" t="s">
        <v>133</v>
      </c>
      <c r="F2072" s="26">
        <v>128</v>
      </c>
      <c r="G2072" s="25" t="s">
        <v>295</v>
      </c>
      <c r="H2072" s="25"/>
      <c r="BA2072" s="73" t="s">
        <v>357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359</v>
      </c>
      <c r="E2073" s="1" t="s">
        <v>135</v>
      </c>
      <c r="F2073" s="26">
        <v>6.6</v>
      </c>
      <c r="G2073" s="25" t="s">
        <v>295</v>
      </c>
      <c r="H2073" s="25"/>
      <c r="BA2073" s="73" t="s">
        <v>357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359</v>
      </c>
      <c r="E2074" s="1" t="s">
        <v>136</v>
      </c>
      <c r="F2074" s="26">
        <v>94</v>
      </c>
      <c r="G2074" s="25" t="s">
        <v>295</v>
      </c>
      <c r="H2074" s="25"/>
      <c r="BA2074" s="73" t="s">
        <v>357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359</v>
      </c>
      <c r="E2075" s="1" t="s">
        <v>341</v>
      </c>
      <c r="F2075" s="26">
        <v>1.07</v>
      </c>
      <c r="G2075" s="25" t="s">
        <v>295</v>
      </c>
      <c r="H2075" s="25"/>
      <c r="BA2075" s="73" t="s">
        <v>357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359</v>
      </c>
      <c r="E2076" s="1" t="s">
        <v>118</v>
      </c>
      <c r="F2076" s="26">
        <v>9.5</v>
      </c>
      <c r="G2076" s="25" t="s">
        <v>295</v>
      </c>
      <c r="H2076" s="25"/>
      <c r="BA2076" s="73" t="s">
        <v>357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359</v>
      </c>
      <c r="E2077" s="1" t="s">
        <v>130</v>
      </c>
      <c r="F2077" s="26">
        <v>2.4</v>
      </c>
      <c r="G2077" s="25" t="s">
        <v>295</v>
      </c>
      <c r="H2077" s="25"/>
      <c r="BA2077" s="73" t="s">
        <v>357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359</v>
      </c>
      <c r="E2078" s="1" t="s">
        <v>343</v>
      </c>
      <c r="F2078" s="26">
        <v>1.1100000000000001</v>
      </c>
      <c r="G2078" s="25" t="s">
        <v>295</v>
      </c>
      <c r="H2078" s="25"/>
      <c r="BA2078" s="73" t="s">
        <v>357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359</v>
      </c>
      <c r="E2079" s="1" t="s">
        <v>127</v>
      </c>
      <c r="F2079" s="26">
        <v>4.59</v>
      </c>
      <c r="G2079" s="25" t="s">
        <v>295</v>
      </c>
      <c r="H2079" s="25"/>
      <c r="BA2079" s="73" t="s">
        <v>357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359</v>
      </c>
      <c r="E2080" s="1" t="s">
        <v>131</v>
      </c>
      <c r="F2080" s="26">
        <v>12</v>
      </c>
      <c r="G2080" s="25" t="s">
        <v>295</v>
      </c>
      <c r="H2080" s="25"/>
      <c r="BA2080" s="73" t="s">
        <v>357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359</v>
      </c>
      <c r="E2081" s="1" t="s">
        <v>344</v>
      </c>
      <c r="F2081" s="26">
        <v>185</v>
      </c>
      <c r="G2081" s="25" t="s">
        <v>295</v>
      </c>
      <c r="H2081" s="25"/>
      <c r="BA2081" s="73" t="s">
        <v>357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359</v>
      </c>
      <c r="E2082" s="1" t="s">
        <v>119</v>
      </c>
      <c r="F2082" s="26">
        <v>83</v>
      </c>
      <c r="G2082" s="25" t="s">
        <v>295</v>
      </c>
      <c r="H2082" s="25"/>
      <c r="BA2082" s="73" t="s">
        <v>357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359</v>
      </c>
      <c r="E2083" s="1" t="s">
        <v>120</v>
      </c>
      <c r="F2083" s="26">
        <v>27</v>
      </c>
      <c r="G2083" s="25" t="s">
        <v>295</v>
      </c>
      <c r="H2083" s="25"/>
      <c r="BA2083" s="73" t="s">
        <v>357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359</v>
      </c>
      <c r="E2084" s="1" t="s">
        <v>117</v>
      </c>
      <c r="F2084" s="26">
        <v>6.33</v>
      </c>
      <c r="G2084" s="25" t="s">
        <v>295</v>
      </c>
      <c r="H2084" s="25"/>
      <c r="BA2084" s="73" t="s">
        <v>357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359</v>
      </c>
      <c r="E2085" s="1" t="s">
        <v>346</v>
      </c>
      <c r="F2085" s="26">
        <v>67</v>
      </c>
      <c r="G2085" s="25" t="s">
        <v>295</v>
      </c>
      <c r="H2085" s="25"/>
      <c r="BA2085" s="73" t="s">
        <v>357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359</v>
      </c>
      <c r="E2086" s="1" t="s">
        <v>132</v>
      </c>
      <c r="F2086" s="26">
        <v>7.09</v>
      </c>
      <c r="G2086" s="25" t="s">
        <v>295</v>
      </c>
      <c r="H2086" s="25"/>
      <c r="BA2086" s="73" t="s">
        <v>357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359</v>
      </c>
      <c r="E2087" s="1" t="s">
        <v>111</v>
      </c>
      <c r="F2087" s="26">
        <v>282</v>
      </c>
      <c r="G2087" s="25" t="s">
        <v>295</v>
      </c>
      <c r="H2087" s="25"/>
      <c r="BA2087" s="73" t="s">
        <v>357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359</v>
      </c>
      <c r="E2088" s="1" t="s">
        <v>347</v>
      </c>
      <c r="F2088" s="26">
        <v>9.99</v>
      </c>
      <c r="G2088" s="25" t="s">
        <v>295</v>
      </c>
      <c r="H2088" s="25"/>
      <c r="BA2088" s="73" t="s">
        <v>357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359</v>
      </c>
      <c r="E2089" s="1" t="s">
        <v>349</v>
      </c>
      <c r="F2089" s="26">
        <v>4.4000000000000004</v>
      </c>
      <c r="G2089" s="25" t="s">
        <v>295</v>
      </c>
      <c r="H2089" s="25"/>
      <c r="BA2089" s="73" t="s">
        <v>357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359</v>
      </c>
      <c r="E2090" s="1" t="s">
        <v>128</v>
      </c>
      <c r="F2090" s="26">
        <v>4.3</v>
      </c>
      <c r="G2090" s="25" t="s">
        <v>295</v>
      </c>
      <c r="H2090" s="25"/>
      <c r="BA2090" s="73" t="s">
        <v>357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359</v>
      </c>
      <c r="E2091" s="1" t="s">
        <v>121</v>
      </c>
      <c r="F2091" s="26">
        <v>77</v>
      </c>
      <c r="G2091" s="25" t="s">
        <v>295</v>
      </c>
      <c r="H2091" s="25"/>
      <c r="BA2091" s="73" t="s">
        <v>357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359</v>
      </c>
      <c r="E2092" s="1" t="s">
        <v>115</v>
      </c>
      <c r="F2092" s="26">
        <v>96</v>
      </c>
      <c r="G2092" s="25" t="s">
        <v>295</v>
      </c>
      <c r="H2092" s="25"/>
      <c r="BA2092" s="73" t="s">
        <v>357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359</v>
      </c>
      <c r="E2093" s="1" t="s">
        <v>137</v>
      </c>
      <c r="F2093" s="26">
        <v>487</v>
      </c>
      <c r="G2093" s="25" t="s">
        <v>295</v>
      </c>
      <c r="H2093" s="25"/>
      <c r="BA2093" s="73" t="s">
        <v>357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359</v>
      </c>
      <c r="E2094" s="1" t="s">
        <v>350</v>
      </c>
      <c r="F2094" s="26">
        <v>427</v>
      </c>
      <c r="G2094" s="25" t="s">
        <v>295</v>
      </c>
      <c r="H2094" s="25"/>
      <c r="BA2094" s="73" t="s">
        <v>357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359</v>
      </c>
      <c r="E2095" s="1" t="s">
        <v>125</v>
      </c>
      <c r="F2095" s="26">
        <v>416</v>
      </c>
      <c r="G2095" s="25" t="s">
        <v>295</v>
      </c>
      <c r="H2095" s="25"/>
      <c r="BA2095" s="73" t="s">
        <v>357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359</v>
      </c>
      <c r="E2096" s="1" t="s">
        <v>126</v>
      </c>
      <c r="F2096" s="26">
        <v>151</v>
      </c>
      <c r="G2096" s="25" t="s">
        <v>295</v>
      </c>
      <c r="H2096" s="25"/>
      <c r="BA2096" s="73" t="s">
        <v>357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359</v>
      </c>
      <c r="E2097" s="1" t="s">
        <v>351</v>
      </c>
      <c r="F2097" s="26">
        <v>366</v>
      </c>
      <c r="G2097" s="25" t="s">
        <v>295</v>
      </c>
      <c r="H2097" s="25"/>
      <c r="BA2097" s="73" t="s">
        <v>357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359</v>
      </c>
      <c r="E2098" s="1" t="s">
        <v>352</v>
      </c>
      <c r="F2098" s="26">
        <v>86</v>
      </c>
      <c r="G2098" s="25" t="s">
        <v>295</v>
      </c>
      <c r="H2098" s="25"/>
      <c r="BA2098" s="73" t="s">
        <v>357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359</v>
      </c>
      <c r="E2099" s="1" t="s">
        <v>122</v>
      </c>
      <c r="F2099" s="26">
        <v>217</v>
      </c>
      <c r="G2099" s="25" t="s">
        <v>295</v>
      </c>
      <c r="H2099" s="25"/>
      <c r="BA2099" s="73" t="s">
        <v>357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359</v>
      </c>
      <c r="E2100" s="1" t="s">
        <v>124</v>
      </c>
      <c r="F2100" s="26">
        <v>107</v>
      </c>
      <c r="G2100" s="25" t="s">
        <v>295</v>
      </c>
      <c r="H2100" s="25"/>
      <c r="BA2100" s="73" t="s">
        <v>357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359</v>
      </c>
      <c r="E2101" s="1" t="s">
        <v>353</v>
      </c>
      <c r="F2101" s="26">
        <v>3.65</v>
      </c>
      <c r="G2101" s="25" t="s">
        <v>295</v>
      </c>
      <c r="H2101" s="25"/>
      <c r="BA2101" s="73" t="s">
        <v>357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359</v>
      </c>
      <c r="E2102" s="1" t="s">
        <v>355</v>
      </c>
      <c r="F2102" s="26">
        <v>18.399999999999999</v>
      </c>
      <c r="G2102" s="25" t="s">
        <v>295</v>
      </c>
      <c r="H2102" s="25"/>
      <c r="BA2102" s="73" t="s">
        <v>357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359</v>
      </c>
      <c r="E2103" s="1" t="s">
        <v>133</v>
      </c>
      <c r="F2103" s="26">
        <v>126</v>
      </c>
      <c r="G2103" s="25" t="s">
        <v>295</v>
      </c>
      <c r="H2103" s="25"/>
      <c r="BA2103" s="73" t="s">
        <v>357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359</v>
      </c>
      <c r="E2104" s="1" t="s">
        <v>135</v>
      </c>
      <c r="F2104" s="26">
        <v>6.4</v>
      </c>
      <c r="G2104" s="25" t="s">
        <v>295</v>
      </c>
      <c r="H2104" s="25"/>
      <c r="BA2104" s="73" t="s">
        <v>357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359</v>
      </c>
      <c r="E2105" s="1" t="s">
        <v>136</v>
      </c>
      <c r="F2105" s="26">
        <v>96</v>
      </c>
      <c r="G2105" s="25" t="s">
        <v>295</v>
      </c>
      <c r="H2105" s="25"/>
      <c r="BA2105" s="73" t="s">
        <v>357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358</v>
      </c>
      <c r="E2106" s="1" t="s">
        <v>341</v>
      </c>
      <c r="F2106" s="26">
        <v>4.5999999999999996</v>
      </c>
      <c r="G2106" s="25" t="s">
        <v>295</v>
      </c>
      <c r="H2106" s="25"/>
      <c r="BA2106" s="73" t="s">
        <v>357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358</v>
      </c>
      <c r="E2107" s="1" t="s">
        <v>118</v>
      </c>
      <c r="F2107" s="26">
        <v>4.5</v>
      </c>
      <c r="G2107" s="25" t="s">
        <v>295</v>
      </c>
      <c r="H2107" s="25"/>
      <c r="BA2107" s="73" t="s">
        <v>357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358</v>
      </c>
      <c r="E2108" s="1" t="s">
        <v>130</v>
      </c>
      <c r="F2108" s="26">
        <v>3.75</v>
      </c>
      <c r="G2108" s="25" t="s">
        <v>295</v>
      </c>
      <c r="H2108" s="25"/>
      <c r="BA2108" s="73" t="s">
        <v>357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358</v>
      </c>
      <c r="E2109" s="1" t="s">
        <v>343</v>
      </c>
      <c r="F2109" s="26">
        <v>0.27</v>
      </c>
      <c r="G2109" s="25" t="s">
        <v>295</v>
      </c>
      <c r="H2109" s="25"/>
      <c r="BA2109" s="73" t="s">
        <v>357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358</v>
      </c>
      <c r="E2110" s="1" t="s">
        <v>127</v>
      </c>
      <c r="F2110" s="26">
        <v>1.18</v>
      </c>
      <c r="G2110" s="25" t="s">
        <v>295</v>
      </c>
      <c r="H2110" s="25"/>
      <c r="BA2110" s="73" t="s">
        <v>357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358</v>
      </c>
      <c r="E2111" s="1" t="s">
        <v>131</v>
      </c>
      <c r="F2111" s="26">
        <v>8.6999999999999993</v>
      </c>
      <c r="G2111" s="25" t="s">
        <v>295</v>
      </c>
      <c r="H2111" s="25"/>
      <c r="BA2111" s="73" t="s">
        <v>357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358</v>
      </c>
      <c r="E2112" s="1" t="s">
        <v>344</v>
      </c>
      <c r="F2112" s="26">
        <v>319</v>
      </c>
      <c r="G2112" s="25" t="s">
        <v>295</v>
      </c>
      <c r="H2112" s="25"/>
      <c r="BA2112" s="73" t="s">
        <v>357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358</v>
      </c>
      <c r="E2113" s="1" t="s">
        <v>119</v>
      </c>
      <c r="F2113" s="26">
        <v>231</v>
      </c>
      <c r="G2113" s="25" t="s">
        <v>295</v>
      </c>
      <c r="H2113" s="25"/>
      <c r="BA2113" s="73" t="s">
        <v>357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358</v>
      </c>
      <c r="E2114" s="1" t="s">
        <v>120</v>
      </c>
      <c r="F2114" s="26">
        <v>77</v>
      </c>
      <c r="G2114" s="25" t="s">
        <v>295</v>
      </c>
      <c r="H2114" s="25"/>
      <c r="BA2114" s="73" t="s">
        <v>357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358</v>
      </c>
      <c r="E2115" s="1" t="s">
        <v>117</v>
      </c>
      <c r="F2115" s="26">
        <v>2.77</v>
      </c>
      <c r="G2115" s="25" t="s">
        <v>295</v>
      </c>
      <c r="H2115" s="25"/>
      <c r="BA2115" s="73" t="s">
        <v>357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358</v>
      </c>
      <c r="E2116" s="1" t="s">
        <v>346</v>
      </c>
      <c r="F2116" s="26">
        <v>230</v>
      </c>
      <c r="G2116" s="25" t="s">
        <v>295</v>
      </c>
      <c r="H2116" s="25"/>
      <c r="BA2116" s="73" t="s">
        <v>357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358</v>
      </c>
      <c r="E2117" s="1" t="s">
        <v>132</v>
      </c>
      <c r="F2117" s="26">
        <v>3.5</v>
      </c>
      <c r="G2117" s="25" t="s">
        <v>295</v>
      </c>
      <c r="H2117" s="25"/>
      <c r="BA2117" s="73" t="s">
        <v>357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358</v>
      </c>
      <c r="E2118" s="1" t="s">
        <v>111</v>
      </c>
      <c r="F2118" s="26">
        <v>88</v>
      </c>
      <c r="G2118" s="25" t="s">
        <v>295</v>
      </c>
      <c r="H2118" s="25"/>
      <c r="BA2118" s="73" t="s">
        <v>357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358</v>
      </c>
      <c r="E2119" s="1" t="s">
        <v>347</v>
      </c>
      <c r="F2119" s="26">
        <v>5.0999999999999996</v>
      </c>
      <c r="G2119" s="25" t="s">
        <v>295</v>
      </c>
      <c r="H2119" s="25"/>
      <c r="BA2119" s="73" t="s">
        <v>357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358</v>
      </c>
      <c r="E2120" s="1" t="s">
        <v>349</v>
      </c>
      <c r="F2120" s="26">
        <v>2.15</v>
      </c>
      <c r="G2120" s="25" t="s">
        <v>295</v>
      </c>
      <c r="H2120" s="25"/>
      <c r="BA2120" s="73" t="s">
        <v>357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358</v>
      </c>
      <c r="E2121" s="1" t="s">
        <v>128</v>
      </c>
      <c r="F2121" s="26">
        <v>6.8</v>
      </c>
      <c r="G2121" s="25" t="s">
        <v>295</v>
      </c>
      <c r="H2121" s="25"/>
      <c r="BA2121" s="73" t="s">
        <v>357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358</v>
      </c>
      <c r="E2122" s="1" t="s">
        <v>121</v>
      </c>
      <c r="F2122" s="26">
        <v>158</v>
      </c>
      <c r="G2122" s="25" t="s">
        <v>295</v>
      </c>
      <c r="H2122" s="25"/>
      <c r="BA2122" s="73" t="s">
        <v>357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358</v>
      </c>
      <c r="E2123" s="1" t="s">
        <v>115</v>
      </c>
      <c r="F2123" s="26">
        <v>32</v>
      </c>
      <c r="G2123" s="25" t="s">
        <v>295</v>
      </c>
      <c r="H2123" s="25"/>
      <c r="BA2123" s="73" t="s">
        <v>357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358</v>
      </c>
      <c r="E2124" s="1" t="s">
        <v>137</v>
      </c>
      <c r="F2124" s="26">
        <v>75</v>
      </c>
      <c r="G2124" s="25" t="s">
        <v>295</v>
      </c>
      <c r="H2124" s="25"/>
      <c r="BA2124" s="73" t="s">
        <v>357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358</v>
      </c>
      <c r="E2125" s="1" t="s">
        <v>350</v>
      </c>
      <c r="F2125" s="26">
        <v>136</v>
      </c>
      <c r="G2125" s="25" t="s">
        <v>295</v>
      </c>
      <c r="H2125" s="25"/>
      <c r="BA2125" s="73" t="s">
        <v>357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358</v>
      </c>
      <c r="E2126" s="1" t="s">
        <v>125</v>
      </c>
      <c r="F2126" s="26">
        <v>115</v>
      </c>
      <c r="G2126" s="25" t="s">
        <v>295</v>
      </c>
      <c r="H2126" s="25"/>
      <c r="BA2126" s="73" t="s">
        <v>357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358</v>
      </c>
      <c r="E2127" s="1" t="s">
        <v>126</v>
      </c>
      <c r="F2127" s="26">
        <v>77</v>
      </c>
      <c r="G2127" s="25" t="s">
        <v>295</v>
      </c>
      <c r="H2127" s="25"/>
      <c r="BA2127" s="73" t="s">
        <v>357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358</v>
      </c>
      <c r="E2128" s="1" t="s">
        <v>351</v>
      </c>
      <c r="F2128" s="26">
        <v>161</v>
      </c>
      <c r="G2128" s="25" t="s">
        <v>295</v>
      </c>
      <c r="H2128" s="25"/>
      <c r="BA2128" s="73" t="s">
        <v>357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358</v>
      </c>
      <c r="E2129" s="1" t="s">
        <v>352</v>
      </c>
      <c r="F2129" s="26">
        <v>61</v>
      </c>
      <c r="G2129" s="25" t="s">
        <v>295</v>
      </c>
      <c r="H2129" s="25"/>
      <c r="BA2129" s="73" t="s">
        <v>357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358</v>
      </c>
      <c r="E2130" s="1" t="s">
        <v>122</v>
      </c>
      <c r="F2130" s="26">
        <v>47</v>
      </c>
      <c r="G2130" s="25" t="s">
        <v>295</v>
      </c>
      <c r="H2130" s="25"/>
      <c r="BA2130" s="73" t="s">
        <v>357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358</v>
      </c>
      <c r="E2131" s="1" t="s">
        <v>124</v>
      </c>
      <c r="F2131" s="26">
        <v>30</v>
      </c>
      <c r="G2131" s="25" t="s">
        <v>295</v>
      </c>
      <c r="H2131" s="25"/>
      <c r="BA2131" s="73" t="s">
        <v>357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358</v>
      </c>
      <c r="E2132" s="1" t="s">
        <v>353</v>
      </c>
      <c r="F2132" s="26">
        <v>0.98</v>
      </c>
      <c r="G2132" s="25" t="s">
        <v>295</v>
      </c>
      <c r="H2132" s="25"/>
      <c r="BA2132" s="73" t="s">
        <v>357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358</v>
      </c>
      <c r="E2133" s="1" t="s">
        <v>355</v>
      </c>
      <c r="F2133" s="26">
        <v>30.7</v>
      </c>
      <c r="G2133" s="25" t="s">
        <v>295</v>
      </c>
      <c r="H2133" s="25"/>
      <c r="BA2133" s="73" t="s">
        <v>357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358</v>
      </c>
      <c r="E2134" s="1" t="s">
        <v>133</v>
      </c>
      <c r="F2134" s="26">
        <v>143</v>
      </c>
      <c r="G2134" s="25" t="s">
        <v>295</v>
      </c>
      <c r="H2134" s="25"/>
      <c r="BA2134" s="73" t="s">
        <v>357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358</v>
      </c>
      <c r="E2135" s="1" t="s">
        <v>135</v>
      </c>
      <c r="F2135" s="26">
        <v>3.7</v>
      </c>
      <c r="G2135" s="25" t="s">
        <v>295</v>
      </c>
      <c r="H2135" s="25"/>
      <c r="BA2135" s="73" t="s">
        <v>357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358</v>
      </c>
      <c r="E2136" s="1" t="s">
        <v>136</v>
      </c>
      <c r="F2136" s="26">
        <v>117</v>
      </c>
      <c r="G2136" s="25" t="s">
        <v>295</v>
      </c>
      <c r="H2136" s="25"/>
      <c r="BA2136" s="73" t="s">
        <v>357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358</v>
      </c>
      <c r="E2137" s="1" t="s">
        <v>341</v>
      </c>
      <c r="F2137" s="26">
        <v>4.7</v>
      </c>
      <c r="G2137" s="25" t="s">
        <v>295</v>
      </c>
      <c r="H2137" s="25"/>
      <c r="BA2137" s="73" t="s">
        <v>357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358</v>
      </c>
      <c r="E2138" s="1" t="s">
        <v>118</v>
      </c>
      <c r="F2138" s="26">
        <v>4.5999999999999996</v>
      </c>
      <c r="G2138" s="25" t="s">
        <v>295</v>
      </c>
      <c r="H2138" s="25"/>
      <c r="BA2138" s="73" t="s">
        <v>357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358</v>
      </c>
      <c r="E2139" s="1" t="s">
        <v>130</v>
      </c>
      <c r="F2139" s="26">
        <v>3.86</v>
      </c>
      <c r="G2139" s="25" t="s">
        <v>295</v>
      </c>
      <c r="H2139" s="25"/>
      <c r="BA2139" s="73" t="s">
        <v>357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358</v>
      </c>
      <c r="E2140" s="1" t="s">
        <v>343</v>
      </c>
      <c r="F2140" s="26">
        <v>0.27</v>
      </c>
      <c r="G2140" s="25" t="s">
        <v>295</v>
      </c>
      <c r="H2140" s="25"/>
      <c r="BA2140" s="73" t="s">
        <v>357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358</v>
      </c>
      <c r="E2141" s="1" t="s">
        <v>127</v>
      </c>
      <c r="F2141" s="26">
        <v>1.1599999999999999</v>
      </c>
      <c r="G2141" s="25" t="s">
        <v>295</v>
      </c>
      <c r="H2141" s="25"/>
      <c r="BA2141" s="73" t="s">
        <v>357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358</v>
      </c>
      <c r="E2142" s="1" t="s">
        <v>131</v>
      </c>
      <c r="F2142" s="26">
        <v>8.5</v>
      </c>
      <c r="G2142" s="25" t="s">
        <v>295</v>
      </c>
      <c r="H2142" s="25"/>
      <c r="BA2142" s="73" t="s">
        <v>357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358</v>
      </c>
      <c r="E2143" s="1" t="s">
        <v>344</v>
      </c>
      <c r="F2143" s="26">
        <v>315</v>
      </c>
      <c r="G2143" s="25" t="s">
        <v>295</v>
      </c>
      <c r="H2143" s="25"/>
      <c r="BA2143" s="73" t="s">
        <v>357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358</v>
      </c>
      <c r="E2144" s="1" t="s">
        <v>119</v>
      </c>
      <c r="F2144" s="26">
        <v>228</v>
      </c>
      <c r="G2144" s="25" t="s">
        <v>295</v>
      </c>
      <c r="H2144" s="25"/>
      <c r="BA2144" s="73" t="s">
        <v>357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358</v>
      </c>
      <c r="E2145" s="1" t="s">
        <v>120</v>
      </c>
      <c r="F2145" s="26">
        <v>76</v>
      </c>
      <c r="G2145" s="25" t="s">
        <v>295</v>
      </c>
      <c r="H2145" s="25"/>
      <c r="BA2145" s="73" t="s">
        <v>357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358</v>
      </c>
      <c r="E2146" s="1" t="s">
        <v>117</v>
      </c>
      <c r="F2146" s="26">
        <v>2.62</v>
      </c>
      <c r="G2146" s="25" t="s">
        <v>295</v>
      </c>
      <c r="H2146" s="25"/>
      <c r="BA2146" s="73" t="s">
        <v>357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358</v>
      </c>
      <c r="E2147" s="1" t="s">
        <v>346</v>
      </c>
      <c r="F2147" s="26">
        <v>233</v>
      </c>
      <c r="G2147" s="25" t="s">
        <v>295</v>
      </c>
      <c r="H2147" s="25"/>
      <c r="BA2147" s="73" t="s">
        <v>357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358</v>
      </c>
      <c r="E2148" s="1" t="s">
        <v>132</v>
      </c>
      <c r="F2148" s="26">
        <v>3.8</v>
      </c>
      <c r="G2148" s="25" t="s">
        <v>295</v>
      </c>
      <c r="H2148" s="25"/>
      <c r="BA2148" s="73" t="s">
        <v>357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358</v>
      </c>
      <c r="E2149" s="1" t="s">
        <v>111</v>
      </c>
      <c r="F2149" s="26">
        <v>88</v>
      </c>
      <c r="G2149" s="25" t="s">
        <v>295</v>
      </c>
      <c r="H2149" s="25"/>
      <c r="BA2149" s="73" t="s">
        <v>357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358</v>
      </c>
      <c r="E2150" s="1" t="s">
        <v>347</v>
      </c>
      <c r="F2150" s="26">
        <v>5.05</v>
      </c>
      <c r="G2150" s="25" t="s">
        <v>295</v>
      </c>
      <c r="H2150" s="25"/>
      <c r="BA2150" s="73" t="s">
        <v>357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358</v>
      </c>
      <c r="E2151" s="1" t="s">
        <v>349</v>
      </c>
      <c r="F2151" s="26">
        <v>2.02</v>
      </c>
      <c r="G2151" s="25" t="s">
        <v>295</v>
      </c>
      <c r="H2151" s="25"/>
      <c r="BA2151" s="73" t="s">
        <v>357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358</v>
      </c>
      <c r="E2152" s="1" t="s">
        <v>128</v>
      </c>
      <c r="F2152" s="26">
        <v>6.8</v>
      </c>
      <c r="G2152" s="25" t="s">
        <v>295</v>
      </c>
      <c r="H2152" s="25"/>
      <c r="BA2152" s="73" t="s">
        <v>357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358</v>
      </c>
      <c r="E2153" s="1" t="s">
        <v>121</v>
      </c>
      <c r="F2153" s="26">
        <v>157</v>
      </c>
      <c r="G2153" s="25" t="s">
        <v>295</v>
      </c>
      <c r="H2153" s="25"/>
      <c r="BA2153" s="73" t="s">
        <v>357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358</v>
      </c>
      <c r="E2154" s="1" t="s">
        <v>115</v>
      </c>
      <c r="F2154" s="26">
        <v>33</v>
      </c>
      <c r="G2154" s="25" t="s">
        <v>295</v>
      </c>
      <c r="H2154" s="25"/>
      <c r="BA2154" s="73" t="s">
        <v>357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358</v>
      </c>
      <c r="E2155" s="1" t="s">
        <v>137</v>
      </c>
      <c r="F2155" s="26">
        <v>75</v>
      </c>
      <c r="G2155" s="25" t="s">
        <v>295</v>
      </c>
      <c r="H2155" s="25"/>
      <c r="BA2155" s="73" t="s">
        <v>357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358</v>
      </c>
      <c r="E2156" s="1" t="s">
        <v>350</v>
      </c>
      <c r="F2156" s="26">
        <v>136</v>
      </c>
      <c r="G2156" s="25" t="s">
        <v>295</v>
      </c>
      <c r="H2156" s="25"/>
      <c r="BA2156" s="73" t="s">
        <v>357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358</v>
      </c>
      <c r="E2157" s="1" t="s">
        <v>125</v>
      </c>
      <c r="F2157" s="26">
        <v>115</v>
      </c>
      <c r="G2157" s="25" t="s">
        <v>295</v>
      </c>
      <c r="H2157" s="25"/>
      <c r="BA2157" s="73" t="s">
        <v>357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358</v>
      </c>
      <c r="E2158" s="1" t="s">
        <v>126</v>
      </c>
      <c r="F2158" s="26">
        <v>77</v>
      </c>
      <c r="G2158" s="25" t="s">
        <v>295</v>
      </c>
      <c r="H2158" s="25"/>
      <c r="BA2158" s="73" t="s">
        <v>357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358</v>
      </c>
      <c r="E2159" s="1" t="s">
        <v>351</v>
      </c>
      <c r="F2159" s="26">
        <v>157</v>
      </c>
      <c r="G2159" s="25" t="s">
        <v>295</v>
      </c>
      <c r="H2159" s="25"/>
      <c r="BA2159" s="73" t="s">
        <v>357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358</v>
      </c>
      <c r="E2160" s="1" t="s">
        <v>352</v>
      </c>
      <c r="F2160" s="26">
        <v>59</v>
      </c>
      <c r="G2160" s="25" t="s">
        <v>295</v>
      </c>
      <c r="H2160" s="25"/>
      <c r="BA2160" s="73" t="s">
        <v>357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358</v>
      </c>
      <c r="E2161" s="1" t="s">
        <v>122</v>
      </c>
      <c r="F2161" s="26">
        <v>47</v>
      </c>
      <c r="G2161" s="25" t="s">
        <v>295</v>
      </c>
      <c r="H2161" s="25"/>
      <c r="BA2161" s="73" t="s">
        <v>357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358</v>
      </c>
      <c r="E2162" s="1" t="s">
        <v>124</v>
      </c>
      <c r="F2162" s="26">
        <v>29</v>
      </c>
      <c r="G2162" s="25" t="s">
        <v>295</v>
      </c>
      <c r="H2162" s="25"/>
      <c r="BA2162" s="73" t="s">
        <v>357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358</v>
      </c>
      <c r="E2163" s="1" t="s">
        <v>353</v>
      </c>
      <c r="F2163" s="26">
        <v>1.01</v>
      </c>
      <c r="G2163" s="25" t="s">
        <v>295</v>
      </c>
      <c r="H2163" s="25"/>
      <c r="BA2163" s="73" t="s">
        <v>357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358</v>
      </c>
      <c r="E2164" s="1" t="s">
        <v>355</v>
      </c>
      <c r="F2164" s="26">
        <v>25.9</v>
      </c>
      <c r="G2164" s="25" t="s">
        <v>295</v>
      </c>
      <c r="H2164" s="25"/>
      <c r="BA2164" s="73" t="s">
        <v>357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358</v>
      </c>
      <c r="E2165" s="1" t="s">
        <v>133</v>
      </c>
      <c r="F2165" s="26">
        <v>145</v>
      </c>
      <c r="G2165" s="25" t="s">
        <v>295</v>
      </c>
      <c r="H2165" s="25"/>
      <c r="BA2165" s="73" t="s">
        <v>357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358</v>
      </c>
      <c r="E2166" s="1" t="s">
        <v>135</v>
      </c>
      <c r="F2166" s="26">
        <v>3.8</v>
      </c>
      <c r="G2166" s="25" t="s">
        <v>295</v>
      </c>
      <c r="H2166" s="25"/>
      <c r="BA2166" s="73" t="s">
        <v>357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358</v>
      </c>
      <c r="E2167" s="1" t="s">
        <v>136</v>
      </c>
      <c r="F2167" s="26">
        <v>116</v>
      </c>
      <c r="G2167" s="25" t="s">
        <v>295</v>
      </c>
      <c r="H2167" s="25"/>
      <c r="BA2167" s="73" t="s">
        <v>357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358</v>
      </c>
      <c r="E2168" s="1" t="s">
        <v>341</v>
      </c>
      <c r="F2168" s="26">
        <v>4.6100000000000003</v>
      </c>
      <c r="G2168" s="25" t="s">
        <v>295</v>
      </c>
      <c r="H2168" s="25"/>
      <c r="BA2168" s="73" t="s">
        <v>357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358</v>
      </c>
      <c r="E2169" s="1" t="s">
        <v>118</v>
      </c>
      <c r="F2169" s="26">
        <v>4.4000000000000004</v>
      </c>
      <c r="G2169" s="25" t="s">
        <v>295</v>
      </c>
      <c r="H2169" s="25"/>
      <c r="BA2169" s="73" t="s">
        <v>357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358</v>
      </c>
      <c r="E2170" s="1" t="s">
        <v>130</v>
      </c>
      <c r="F2170" s="26">
        <v>3.73</v>
      </c>
      <c r="G2170" s="25" t="s">
        <v>295</v>
      </c>
      <c r="H2170" s="25"/>
      <c r="BA2170" s="73" t="s">
        <v>357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358</v>
      </c>
      <c r="E2171" s="1" t="s">
        <v>343</v>
      </c>
      <c r="F2171" s="26">
        <v>0.3</v>
      </c>
      <c r="G2171" s="25" t="s">
        <v>295</v>
      </c>
      <c r="H2171" s="25"/>
      <c r="BA2171" s="73" t="s">
        <v>357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358</v>
      </c>
      <c r="E2172" s="1" t="s">
        <v>127</v>
      </c>
      <c r="F2172" s="26">
        <v>1.18</v>
      </c>
      <c r="G2172" s="25" t="s">
        <v>295</v>
      </c>
      <c r="H2172" s="25"/>
      <c r="BA2172" s="73" t="s">
        <v>357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358</v>
      </c>
      <c r="E2173" s="1" t="s">
        <v>131</v>
      </c>
      <c r="F2173" s="26">
        <v>8.5</v>
      </c>
      <c r="G2173" s="25" t="s">
        <v>295</v>
      </c>
      <c r="H2173" s="25"/>
      <c r="BA2173" s="73" t="s">
        <v>357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358</v>
      </c>
      <c r="E2174" s="1" t="s">
        <v>344</v>
      </c>
      <c r="F2174" s="26">
        <v>347</v>
      </c>
      <c r="G2174" s="25" t="s">
        <v>295</v>
      </c>
      <c r="H2174" s="25"/>
      <c r="BA2174" s="73" t="s">
        <v>357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358</v>
      </c>
      <c r="E2175" s="1" t="s">
        <v>119</v>
      </c>
      <c r="F2175" s="26">
        <v>228</v>
      </c>
      <c r="G2175" s="25" t="s">
        <v>295</v>
      </c>
      <c r="H2175" s="25"/>
      <c r="BA2175" s="73" t="s">
        <v>357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358</v>
      </c>
      <c r="E2176" s="1" t="s">
        <v>120</v>
      </c>
      <c r="F2176" s="26">
        <v>79</v>
      </c>
      <c r="G2176" s="25" t="s">
        <v>295</v>
      </c>
      <c r="H2176" s="25"/>
      <c r="BA2176" s="73" t="s">
        <v>357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358</v>
      </c>
      <c r="E2177" s="1" t="s">
        <v>117</v>
      </c>
      <c r="F2177" s="26">
        <v>2.57</v>
      </c>
      <c r="G2177" s="25" t="s">
        <v>295</v>
      </c>
      <c r="H2177" s="25"/>
      <c r="BA2177" s="73" t="s">
        <v>357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358</v>
      </c>
      <c r="E2178" s="1" t="s">
        <v>346</v>
      </c>
      <c r="F2178" s="26">
        <v>235</v>
      </c>
      <c r="G2178" s="25" t="s">
        <v>295</v>
      </c>
      <c r="H2178" s="25"/>
      <c r="BA2178" s="73" t="s">
        <v>357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358</v>
      </c>
      <c r="E2179" s="1" t="s">
        <v>132</v>
      </c>
      <c r="F2179" s="26">
        <v>3.42</v>
      </c>
      <c r="G2179" s="25" t="s">
        <v>295</v>
      </c>
      <c r="H2179" s="25"/>
      <c r="BA2179" s="73" t="s">
        <v>357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358</v>
      </c>
      <c r="E2180" s="1" t="s">
        <v>111</v>
      </c>
      <c r="F2180" s="26">
        <v>87</v>
      </c>
      <c r="G2180" s="25" t="s">
        <v>295</v>
      </c>
      <c r="H2180" s="25"/>
      <c r="BA2180" s="73" t="s">
        <v>357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358</v>
      </c>
      <c r="E2181" s="1" t="s">
        <v>347</v>
      </c>
      <c r="F2181" s="26">
        <v>5.16</v>
      </c>
      <c r="G2181" s="25" t="s">
        <v>295</v>
      </c>
      <c r="H2181" s="25"/>
      <c r="BA2181" s="73" t="s">
        <v>357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358</v>
      </c>
      <c r="E2182" s="1" t="s">
        <v>349</v>
      </c>
      <c r="F2182" s="26">
        <v>2.11</v>
      </c>
      <c r="G2182" s="25" t="s">
        <v>295</v>
      </c>
      <c r="H2182" s="25"/>
      <c r="BA2182" s="73" t="s">
        <v>357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358</v>
      </c>
      <c r="E2183" s="1" t="s">
        <v>128</v>
      </c>
      <c r="F2183" s="26">
        <v>6.7</v>
      </c>
      <c r="G2183" s="25" t="s">
        <v>295</v>
      </c>
      <c r="H2183" s="25"/>
      <c r="BA2183" s="73" t="s">
        <v>357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358</v>
      </c>
      <c r="E2184" s="1" t="s">
        <v>121</v>
      </c>
      <c r="F2184" s="26">
        <v>157</v>
      </c>
      <c r="G2184" s="25" t="s">
        <v>295</v>
      </c>
      <c r="H2184" s="25"/>
      <c r="BA2184" s="73" t="s">
        <v>357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358</v>
      </c>
      <c r="E2185" s="1" t="s">
        <v>115</v>
      </c>
      <c r="F2185" s="26">
        <v>33</v>
      </c>
      <c r="G2185" s="25" t="s">
        <v>295</v>
      </c>
      <c r="H2185" s="25"/>
      <c r="BA2185" s="73" t="s">
        <v>357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358</v>
      </c>
      <c r="E2186" s="1" t="s">
        <v>137</v>
      </c>
      <c r="F2186" s="26">
        <v>75</v>
      </c>
      <c r="G2186" s="25" t="s">
        <v>295</v>
      </c>
      <c r="H2186" s="25"/>
      <c r="BA2186" s="73" t="s">
        <v>357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358</v>
      </c>
      <c r="E2187" s="1" t="s">
        <v>350</v>
      </c>
      <c r="F2187" s="26">
        <v>137</v>
      </c>
      <c r="G2187" s="25" t="s">
        <v>295</v>
      </c>
      <c r="H2187" s="25"/>
      <c r="BA2187" s="73" t="s">
        <v>357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358</v>
      </c>
      <c r="E2188" s="1" t="s">
        <v>125</v>
      </c>
      <c r="F2188" s="26">
        <v>105</v>
      </c>
      <c r="G2188" s="25" t="s">
        <v>295</v>
      </c>
      <c r="H2188" s="25"/>
      <c r="BA2188" s="73" t="s">
        <v>357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358</v>
      </c>
      <c r="E2189" s="1" t="s">
        <v>126</v>
      </c>
      <c r="F2189" s="26">
        <v>79</v>
      </c>
      <c r="G2189" s="25" t="s">
        <v>295</v>
      </c>
      <c r="H2189" s="25"/>
      <c r="BA2189" s="73" t="s">
        <v>357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358</v>
      </c>
      <c r="E2190" s="1" t="s">
        <v>351</v>
      </c>
      <c r="F2190" s="26">
        <v>147</v>
      </c>
      <c r="G2190" s="25" t="s">
        <v>295</v>
      </c>
      <c r="H2190" s="25"/>
      <c r="BA2190" s="73" t="s">
        <v>357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358</v>
      </c>
      <c r="E2191" s="1" t="s">
        <v>352</v>
      </c>
      <c r="F2191" s="26">
        <v>58</v>
      </c>
      <c r="G2191" s="25" t="s">
        <v>295</v>
      </c>
      <c r="H2191" s="25"/>
      <c r="BA2191" s="73" t="s">
        <v>357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358</v>
      </c>
      <c r="E2192" s="1" t="s">
        <v>122</v>
      </c>
      <c r="F2192" s="26">
        <v>47</v>
      </c>
      <c r="G2192" s="25" t="s">
        <v>295</v>
      </c>
      <c r="H2192" s="25"/>
      <c r="BA2192" s="73" t="s">
        <v>357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358</v>
      </c>
      <c r="E2193" s="1" t="s">
        <v>124</v>
      </c>
      <c r="F2193" s="26">
        <v>32</v>
      </c>
      <c r="G2193" s="25" t="s">
        <v>295</v>
      </c>
      <c r="H2193" s="25"/>
      <c r="BA2193" s="73" t="s">
        <v>357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358</v>
      </c>
      <c r="E2194" s="1" t="s">
        <v>353</v>
      </c>
      <c r="F2194" s="26">
        <v>0.94</v>
      </c>
      <c r="G2194" s="25" t="s">
        <v>295</v>
      </c>
      <c r="H2194" s="25"/>
      <c r="BA2194" s="73" t="s">
        <v>357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358</v>
      </c>
      <c r="E2195" s="1" t="s">
        <v>355</v>
      </c>
      <c r="F2195" s="26">
        <v>32.9</v>
      </c>
      <c r="G2195" s="25" t="s">
        <v>295</v>
      </c>
      <c r="H2195" s="25"/>
      <c r="BA2195" s="73" t="s">
        <v>357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358</v>
      </c>
      <c r="E2196" s="1" t="s">
        <v>133</v>
      </c>
      <c r="F2196" s="26">
        <v>143</v>
      </c>
      <c r="G2196" s="25" t="s">
        <v>295</v>
      </c>
      <c r="H2196" s="25"/>
      <c r="BA2196" s="73" t="s">
        <v>357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358</v>
      </c>
      <c r="E2197" s="1" t="s">
        <v>135</v>
      </c>
      <c r="F2197" s="26">
        <v>3.7</v>
      </c>
      <c r="G2197" s="25" t="s">
        <v>295</v>
      </c>
      <c r="H2197" s="25"/>
      <c r="BA2197" s="73" t="s">
        <v>357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358</v>
      </c>
      <c r="E2198" s="1" t="s">
        <v>136</v>
      </c>
      <c r="F2198" s="26">
        <v>120</v>
      </c>
      <c r="G2198" s="25" t="s">
        <v>295</v>
      </c>
      <c r="H2198" s="25"/>
      <c r="BA2198" s="73" t="s">
        <v>357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358</v>
      </c>
      <c r="E2199" s="1" t="s">
        <v>341</v>
      </c>
      <c r="F2199" s="26">
        <v>4.67</v>
      </c>
      <c r="G2199" s="25" t="s">
        <v>295</v>
      </c>
      <c r="H2199" s="25"/>
      <c r="BA2199" s="73" t="s">
        <v>357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358</v>
      </c>
      <c r="E2200" s="1" t="s">
        <v>118</v>
      </c>
      <c r="F2200" s="26">
        <v>4.5999999999999996</v>
      </c>
      <c r="G2200" s="25" t="s">
        <v>295</v>
      </c>
      <c r="H2200" s="25"/>
      <c r="BA2200" s="73" t="s">
        <v>357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358</v>
      </c>
      <c r="E2201" s="1" t="s">
        <v>130</v>
      </c>
      <c r="F2201" s="26">
        <v>3.8</v>
      </c>
      <c r="G2201" s="25" t="s">
        <v>295</v>
      </c>
      <c r="H2201" s="25"/>
      <c r="BA2201" s="73" t="s">
        <v>357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358</v>
      </c>
      <c r="E2202" s="1" t="s">
        <v>343</v>
      </c>
      <c r="F2202" s="26">
        <v>0.28999999999999998</v>
      </c>
      <c r="G2202" s="25" t="s">
        <v>295</v>
      </c>
      <c r="H2202" s="25"/>
      <c r="BA2202" s="73" t="s">
        <v>357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358</v>
      </c>
      <c r="E2203" s="1" t="s">
        <v>127</v>
      </c>
      <c r="F2203" s="26">
        <v>1.1599999999999999</v>
      </c>
      <c r="G2203" s="25" t="s">
        <v>295</v>
      </c>
      <c r="H2203" s="25"/>
      <c r="BA2203" s="73" t="s">
        <v>357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358</v>
      </c>
      <c r="E2204" s="1" t="s">
        <v>131</v>
      </c>
      <c r="F2204" s="26">
        <v>8.5</v>
      </c>
      <c r="G2204" s="25" t="s">
        <v>295</v>
      </c>
      <c r="H2204" s="25"/>
      <c r="BA2204" s="73" t="s">
        <v>357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358</v>
      </c>
      <c r="E2205" s="1" t="s">
        <v>344</v>
      </c>
      <c r="F2205" s="26">
        <v>350</v>
      </c>
      <c r="G2205" s="25" t="s">
        <v>295</v>
      </c>
      <c r="H2205" s="25"/>
      <c r="BA2205" s="73" t="s">
        <v>357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358</v>
      </c>
      <c r="E2206" s="1" t="s">
        <v>119</v>
      </c>
      <c r="F2206" s="26">
        <v>227</v>
      </c>
      <c r="G2206" s="25" t="s">
        <v>295</v>
      </c>
      <c r="H2206" s="25"/>
      <c r="BA2206" s="73" t="s">
        <v>357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358</v>
      </c>
      <c r="E2207" s="1" t="s">
        <v>120</v>
      </c>
      <c r="F2207" s="26">
        <v>78</v>
      </c>
      <c r="G2207" s="25" t="s">
        <v>295</v>
      </c>
      <c r="H2207" s="25"/>
      <c r="BA2207" s="73" t="s">
        <v>357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358</v>
      </c>
      <c r="E2208" s="1" t="s">
        <v>117</v>
      </c>
      <c r="F2208" s="26">
        <v>2.68</v>
      </c>
      <c r="G2208" s="25" t="s">
        <v>295</v>
      </c>
      <c r="H2208" s="25"/>
      <c r="BA2208" s="73" t="s">
        <v>357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358</v>
      </c>
      <c r="E2209" s="1" t="s">
        <v>346</v>
      </c>
      <c r="F2209" s="26">
        <v>231</v>
      </c>
      <c r="G2209" s="25" t="s">
        <v>295</v>
      </c>
      <c r="H2209" s="25"/>
      <c r="BA2209" s="73" t="s">
        <v>357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358</v>
      </c>
      <c r="E2210" s="1" t="s">
        <v>132</v>
      </c>
      <c r="F2210" s="26">
        <v>3.57</v>
      </c>
      <c r="G2210" s="25" t="s">
        <v>295</v>
      </c>
      <c r="H2210" s="25"/>
      <c r="BA2210" s="73" t="s">
        <v>357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358</v>
      </c>
      <c r="E2211" s="1" t="s">
        <v>111</v>
      </c>
      <c r="F2211" s="26">
        <v>88</v>
      </c>
      <c r="G2211" s="25" t="s">
        <v>295</v>
      </c>
      <c r="H2211" s="25"/>
      <c r="BA2211" s="73" t="s">
        <v>357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358</v>
      </c>
      <c r="E2212" s="1" t="s">
        <v>347</v>
      </c>
      <c r="F2212" s="26">
        <v>5.0599999999999996</v>
      </c>
      <c r="G2212" s="25" t="s">
        <v>295</v>
      </c>
      <c r="H2212" s="25"/>
      <c r="BA2212" s="73" t="s">
        <v>357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358</v>
      </c>
      <c r="E2213" s="1" t="s">
        <v>349</v>
      </c>
      <c r="F2213" s="26">
        <v>2.06</v>
      </c>
      <c r="G2213" s="25" t="s">
        <v>295</v>
      </c>
      <c r="H2213" s="25"/>
      <c r="BA2213" s="73" t="s">
        <v>357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358</v>
      </c>
      <c r="E2214" s="1" t="s">
        <v>128</v>
      </c>
      <c r="F2214" s="26">
        <v>6.9</v>
      </c>
      <c r="G2214" s="25" t="s">
        <v>295</v>
      </c>
      <c r="H2214" s="25"/>
      <c r="BA2214" s="73" t="s">
        <v>357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358</v>
      </c>
      <c r="E2215" s="1" t="s">
        <v>121</v>
      </c>
      <c r="F2215" s="26">
        <v>157</v>
      </c>
      <c r="G2215" s="25" t="s">
        <v>295</v>
      </c>
      <c r="H2215" s="25"/>
      <c r="BA2215" s="73" t="s">
        <v>357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358</v>
      </c>
      <c r="E2216" s="1" t="s">
        <v>115</v>
      </c>
      <c r="F2216" s="26">
        <v>34</v>
      </c>
      <c r="G2216" s="25" t="s">
        <v>295</v>
      </c>
      <c r="H2216" s="25"/>
      <c r="BA2216" s="73" t="s">
        <v>357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358</v>
      </c>
      <c r="E2217" s="1" t="s">
        <v>137</v>
      </c>
      <c r="F2217" s="26">
        <v>74</v>
      </c>
      <c r="G2217" s="25" t="s">
        <v>295</v>
      </c>
      <c r="H2217" s="25"/>
      <c r="BA2217" s="73" t="s">
        <v>357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358</v>
      </c>
      <c r="E2218" s="1" t="s">
        <v>350</v>
      </c>
      <c r="F2218" s="26">
        <v>138</v>
      </c>
      <c r="G2218" s="25" t="s">
        <v>295</v>
      </c>
      <c r="H2218" s="25"/>
      <c r="BA2218" s="73" t="s">
        <v>357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358</v>
      </c>
      <c r="E2219" s="1" t="s">
        <v>125</v>
      </c>
      <c r="F2219" s="26">
        <v>113</v>
      </c>
      <c r="G2219" s="25" t="s">
        <v>295</v>
      </c>
      <c r="H2219" s="25"/>
      <c r="BA2219" s="73" t="s">
        <v>357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358</v>
      </c>
      <c r="E2220" s="1" t="s">
        <v>126</v>
      </c>
      <c r="F2220" s="26">
        <v>79</v>
      </c>
      <c r="G2220" s="25" t="s">
        <v>295</v>
      </c>
      <c r="H2220" s="25"/>
      <c r="BA2220" s="73" t="s">
        <v>357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358</v>
      </c>
      <c r="E2221" s="1" t="s">
        <v>351</v>
      </c>
      <c r="F2221" s="26">
        <v>156</v>
      </c>
      <c r="G2221" s="25" t="s">
        <v>295</v>
      </c>
      <c r="H2221" s="25"/>
      <c r="BA2221" s="73" t="s">
        <v>357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358</v>
      </c>
      <c r="E2222" s="1" t="s">
        <v>352</v>
      </c>
      <c r="F2222" s="26">
        <v>60</v>
      </c>
      <c r="G2222" s="25" t="s">
        <v>295</v>
      </c>
      <c r="H2222" s="25"/>
      <c r="BA2222" s="73" t="s">
        <v>357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358</v>
      </c>
      <c r="E2223" s="1" t="s">
        <v>122</v>
      </c>
      <c r="F2223" s="26">
        <v>46</v>
      </c>
      <c r="G2223" s="25" t="s">
        <v>295</v>
      </c>
      <c r="H2223" s="25"/>
      <c r="BA2223" s="73" t="s">
        <v>357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358</v>
      </c>
      <c r="E2224" s="1" t="s">
        <v>124</v>
      </c>
      <c r="F2224" s="26">
        <v>31</v>
      </c>
      <c r="G2224" s="25" t="s">
        <v>295</v>
      </c>
      <c r="H2224" s="25"/>
      <c r="BA2224" s="73" t="s">
        <v>357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358</v>
      </c>
      <c r="E2225" s="1" t="s">
        <v>353</v>
      </c>
      <c r="F2225" s="26">
        <v>0.99</v>
      </c>
      <c r="G2225" s="25" t="s">
        <v>295</v>
      </c>
      <c r="H2225" s="25"/>
      <c r="BA2225" s="73" t="s">
        <v>357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358</v>
      </c>
      <c r="E2226" s="1" t="s">
        <v>355</v>
      </c>
      <c r="F2226" s="26">
        <v>26.1</v>
      </c>
      <c r="G2226" s="25" t="s">
        <v>295</v>
      </c>
      <c r="H2226" s="25"/>
      <c r="BA2226" s="73" t="s">
        <v>357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358</v>
      </c>
      <c r="E2227" s="1" t="s">
        <v>133</v>
      </c>
      <c r="F2227" s="26">
        <v>143</v>
      </c>
      <c r="G2227" s="25" t="s">
        <v>295</v>
      </c>
      <c r="H2227" s="25"/>
      <c r="BA2227" s="73" t="s">
        <v>357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358</v>
      </c>
      <c r="E2228" s="1" t="s">
        <v>135</v>
      </c>
      <c r="F2228" s="26">
        <v>3.7</v>
      </c>
      <c r="G2228" s="25" t="s">
        <v>295</v>
      </c>
      <c r="H2228" s="25"/>
      <c r="BA2228" s="73" t="s">
        <v>357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358</v>
      </c>
      <c r="E2229" s="1" t="s">
        <v>136</v>
      </c>
      <c r="F2229" s="26">
        <v>117</v>
      </c>
      <c r="G2229" s="25" t="s">
        <v>295</v>
      </c>
      <c r="H2229" s="25"/>
      <c r="BA2229" s="73" t="s">
        <v>357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358</v>
      </c>
      <c r="E2230" s="1" t="s">
        <v>341</v>
      </c>
      <c r="F2230" s="26">
        <v>4.62</v>
      </c>
      <c r="G2230" s="25" t="s">
        <v>295</v>
      </c>
      <c r="H2230" s="25"/>
      <c r="BA2230" s="73" t="s">
        <v>357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358</v>
      </c>
      <c r="E2231" s="1" t="s">
        <v>118</v>
      </c>
      <c r="F2231" s="26">
        <v>4.5999999999999996</v>
      </c>
      <c r="G2231" s="25" t="s">
        <v>295</v>
      </c>
      <c r="H2231" s="25"/>
      <c r="BA2231" s="73" t="s">
        <v>357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358</v>
      </c>
      <c r="E2232" s="1" t="s">
        <v>130</v>
      </c>
      <c r="F2232" s="26">
        <v>3.77</v>
      </c>
      <c r="G2232" s="25" t="s">
        <v>295</v>
      </c>
      <c r="H2232" s="25"/>
      <c r="BA2232" s="73" t="s">
        <v>357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358</v>
      </c>
      <c r="E2233" s="1" t="s">
        <v>343</v>
      </c>
      <c r="F2233" s="26">
        <v>0.27</v>
      </c>
      <c r="G2233" s="25" t="s">
        <v>295</v>
      </c>
      <c r="H2233" s="25"/>
      <c r="BA2233" s="73" t="s">
        <v>357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358</v>
      </c>
      <c r="E2234" s="1" t="s">
        <v>127</v>
      </c>
      <c r="F2234" s="26">
        <v>1.1599999999999999</v>
      </c>
      <c r="G2234" s="25" t="s">
        <v>295</v>
      </c>
      <c r="H2234" s="25"/>
      <c r="BA2234" s="73" t="s">
        <v>357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358</v>
      </c>
      <c r="E2235" s="1" t="s">
        <v>131</v>
      </c>
      <c r="F2235" s="26">
        <v>8.6</v>
      </c>
      <c r="G2235" s="25" t="s">
        <v>295</v>
      </c>
      <c r="H2235" s="25"/>
      <c r="BA2235" s="73" t="s">
        <v>357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358</v>
      </c>
      <c r="E2236" s="1" t="s">
        <v>344</v>
      </c>
      <c r="F2236" s="26">
        <v>333</v>
      </c>
      <c r="G2236" s="25" t="s">
        <v>295</v>
      </c>
      <c r="H2236" s="25"/>
      <c r="BA2236" s="73" t="s">
        <v>357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358</v>
      </c>
      <c r="E2237" s="1" t="s">
        <v>119</v>
      </c>
      <c r="F2237" s="26">
        <v>227</v>
      </c>
      <c r="G2237" s="25" t="s">
        <v>295</v>
      </c>
      <c r="H2237" s="25"/>
      <c r="BA2237" s="73" t="s">
        <v>357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358</v>
      </c>
      <c r="E2238" s="1" t="s">
        <v>120</v>
      </c>
      <c r="F2238" s="26">
        <v>76</v>
      </c>
      <c r="G2238" s="25" t="s">
        <v>295</v>
      </c>
      <c r="H2238" s="25"/>
      <c r="BA2238" s="73" t="s">
        <v>357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358</v>
      </c>
      <c r="E2239" s="1" t="s">
        <v>117</v>
      </c>
      <c r="F2239" s="26">
        <v>2.64</v>
      </c>
      <c r="G2239" s="25" t="s">
        <v>295</v>
      </c>
      <c r="H2239" s="25"/>
      <c r="BA2239" s="73" t="s">
        <v>357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358</v>
      </c>
      <c r="E2240" s="1" t="s">
        <v>346</v>
      </c>
      <c r="F2240" s="26">
        <v>235</v>
      </c>
      <c r="G2240" s="25" t="s">
        <v>295</v>
      </c>
      <c r="H2240" s="25"/>
      <c r="BA2240" s="73" t="s">
        <v>357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358</v>
      </c>
      <c r="E2241" s="1" t="s">
        <v>132</v>
      </c>
      <c r="F2241" s="26">
        <v>3.64</v>
      </c>
      <c r="G2241" s="25" t="s">
        <v>295</v>
      </c>
      <c r="H2241" s="25"/>
      <c r="BA2241" s="73" t="s">
        <v>357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358</v>
      </c>
      <c r="E2242" s="1" t="s">
        <v>111</v>
      </c>
      <c r="F2242" s="26">
        <v>88</v>
      </c>
      <c r="G2242" s="25" t="s">
        <v>295</v>
      </c>
      <c r="H2242" s="25"/>
      <c r="BA2242" s="73" t="s">
        <v>357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358</v>
      </c>
      <c r="E2243" s="1" t="s">
        <v>347</v>
      </c>
      <c r="F2243" s="26">
        <v>5.12</v>
      </c>
      <c r="G2243" s="25" t="s">
        <v>295</v>
      </c>
      <c r="H2243" s="25"/>
      <c r="BA2243" s="73" t="s">
        <v>357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358</v>
      </c>
      <c r="E2244" s="1" t="s">
        <v>349</v>
      </c>
      <c r="F2244" s="26">
        <v>2.04</v>
      </c>
      <c r="G2244" s="25" t="s">
        <v>295</v>
      </c>
      <c r="H2244" s="25"/>
      <c r="BA2244" s="73" t="s">
        <v>357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358</v>
      </c>
      <c r="E2245" s="1" t="s">
        <v>128</v>
      </c>
      <c r="F2245" s="26">
        <v>6.9</v>
      </c>
      <c r="G2245" s="25" t="s">
        <v>295</v>
      </c>
      <c r="H2245" s="25"/>
      <c r="BA2245" s="73" t="s">
        <v>357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358</v>
      </c>
      <c r="E2246" s="1" t="s">
        <v>121</v>
      </c>
      <c r="F2246" s="26">
        <v>158</v>
      </c>
      <c r="G2246" s="25" t="s">
        <v>295</v>
      </c>
      <c r="H2246" s="25"/>
      <c r="BA2246" s="73" t="s">
        <v>357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358</v>
      </c>
      <c r="E2247" s="1" t="s">
        <v>115</v>
      </c>
      <c r="F2247" s="26">
        <v>33</v>
      </c>
      <c r="G2247" s="25" t="s">
        <v>295</v>
      </c>
      <c r="H2247" s="25"/>
      <c r="BA2247" s="73" t="s">
        <v>357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358</v>
      </c>
      <c r="E2248" s="1" t="s">
        <v>137</v>
      </c>
      <c r="F2248" s="26">
        <v>73</v>
      </c>
      <c r="G2248" s="25" t="s">
        <v>295</v>
      </c>
      <c r="H2248" s="25"/>
      <c r="BA2248" s="73" t="s">
        <v>357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358</v>
      </c>
      <c r="E2249" s="1" t="s">
        <v>350</v>
      </c>
      <c r="F2249" s="26">
        <v>136</v>
      </c>
      <c r="G2249" s="25" t="s">
        <v>295</v>
      </c>
      <c r="H2249" s="25"/>
      <c r="BA2249" s="73" t="s">
        <v>357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358</v>
      </c>
      <c r="E2250" s="1" t="s">
        <v>125</v>
      </c>
      <c r="F2250" s="26">
        <v>113</v>
      </c>
      <c r="G2250" s="25" t="s">
        <v>295</v>
      </c>
      <c r="H2250" s="25"/>
      <c r="BA2250" s="73" t="s">
        <v>357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358</v>
      </c>
      <c r="E2251" s="1" t="s">
        <v>126</v>
      </c>
      <c r="F2251" s="26">
        <v>79</v>
      </c>
      <c r="G2251" s="25" t="s">
        <v>295</v>
      </c>
      <c r="H2251" s="25"/>
      <c r="BA2251" s="73" t="s">
        <v>357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358</v>
      </c>
      <c r="E2252" s="1" t="s">
        <v>351</v>
      </c>
      <c r="F2252" s="26">
        <v>151</v>
      </c>
      <c r="G2252" s="25" t="s">
        <v>295</v>
      </c>
      <c r="H2252" s="25"/>
      <c r="BA2252" s="73" t="s">
        <v>357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358</v>
      </c>
      <c r="E2253" s="1" t="s">
        <v>352</v>
      </c>
      <c r="F2253" s="26">
        <v>60</v>
      </c>
      <c r="G2253" s="25" t="s">
        <v>295</v>
      </c>
      <c r="H2253" s="25"/>
      <c r="BA2253" s="73" t="s">
        <v>357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358</v>
      </c>
      <c r="E2254" s="1" t="s">
        <v>122</v>
      </c>
      <c r="F2254" s="26">
        <v>47</v>
      </c>
      <c r="G2254" s="25" t="s">
        <v>295</v>
      </c>
      <c r="H2254" s="25"/>
      <c r="BA2254" s="73" t="s">
        <v>357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358</v>
      </c>
      <c r="E2255" s="1" t="s">
        <v>124</v>
      </c>
      <c r="F2255" s="26">
        <v>30</v>
      </c>
      <c r="G2255" s="25" t="s">
        <v>295</v>
      </c>
      <c r="H2255" s="25"/>
      <c r="BA2255" s="73" t="s">
        <v>357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358</v>
      </c>
      <c r="E2256" s="1" t="s">
        <v>353</v>
      </c>
      <c r="F2256" s="26">
        <v>0.93</v>
      </c>
      <c r="G2256" s="25" t="s">
        <v>295</v>
      </c>
      <c r="H2256" s="25"/>
      <c r="BA2256" s="73" t="s">
        <v>357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358</v>
      </c>
      <c r="E2257" s="1" t="s">
        <v>355</v>
      </c>
      <c r="F2257" s="26">
        <v>33.4</v>
      </c>
      <c r="G2257" s="25" t="s">
        <v>295</v>
      </c>
      <c r="H2257" s="25"/>
      <c r="BA2257" s="73" t="s">
        <v>357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358</v>
      </c>
      <c r="E2258" s="1" t="s">
        <v>133</v>
      </c>
      <c r="F2258" s="26">
        <v>146</v>
      </c>
      <c r="G2258" s="25" t="s">
        <v>295</v>
      </c>
      <c r="H2258" s="25"/>
      <c r="BA2258" s="73" t="s">
        <v>357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358</v>
      </c>
      <c r="E2259" s="1" t="s">
        <v>135</v>
      </c>
      <c r="F2259" s="26">
        <v>3.7</v>
      </c>
      <c r="G2259" s="25" t="s">
        <v>295</v>
      </c>
      <c r="H2259" s="25"/>
      <c r="BA2259" s="73" t="s">
        <v>357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358</v>
      </c>
      <c r="E2260" s="1" t="s">
        <v>136</v>
      </c>
      <c r="F2260" s="26">
        <v>115</v>
      </c>
      <c r="G2260" s="25" t="s">
        <v>295</v>
      </c>
      <c r="H2260" s="25"/>
      <c r="BA2260" s="73" t="s">
        <v>357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358</v>
      </c>
      <c r="E2261" s="1" t="s">
        <v>341</v>
      </c>
      <c r="F2261" s="26">
        <v>4.7</v>
      </c>
      <c r="G2261" s="25" t="s">
        <v>295</v>
      </c>
      <c r="H2261" s="25"/>
      <c r="BA2261" s="73" t="s">
        <v>357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358</v>
      </c>
      <c r="E2262" s="1" t="s">
        <v>118</v>
      </c>
      <c r="F2262" s="26">
        <v>4.5999999999999996</v>
      </c>
      <c r="G2262" s="25" t="s">
        <v>295</v>
      </c>
      <c r="H2262" s="25"/>
      <c r="BA2262" s="73" t="s">
        <v>357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358</v>
      </c>
      <c r="E2263" s="1" t="s">
        <v>130</v>
      </c>
      <c r="F2263" s="26">
        <v>3.78</v>
      </c>
      <c r="G2263" s="25" t="s">
        <v>295</v>
      </c>
      <c r="H2263" s="25"/>
      <c r="BA2263" s="73" t="s">
        <v>357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358</v>
      </c>
      <c r="E2264" s="1" t="s">
        <v>343</v>
      </c>
      <c r="F2264" s="26">
        <v>0.29399999999999998</v>
      </c>
      <c r="G2264" s="25" t="s">
        <v>295</v>
      </c>
      <c r="H2264" s="25"/>
      <c r="BA2264" s="73" t="s">
        <v>357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358</v>
      </c>
      <c r="E2265" s="1" t="s">
        <v>127</v>
      </c>
      <c r="F2265" s="26">
        <v>1.1439999999999999</v>
      </c>
      <c r="G2265" s="25" t="s">
        <v>295</v>
      </c>
      <c r="H2265" s="25"/>
      <c r="BA2265" s="73" t="s">
        <v>357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358</v>
      </c>
      <c r="E2266" s="1" t="s">
        <v>131</v>
      </c>
      <c r="F2266" s="26">
        <v>8.6</v>
      </c>
      <c r="G2266" s="25" t="s">
        <v>295</v>
      </c>
      <c r="H2266" s="25"/>
      <c r="BA2266" s="73" t="s">
        <v>357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358</v>
      </c>
      <c r="E2267" s="1" t="s">
        <v>344</v>
      </c>
      <c r="F2267" s="26">
        <v>348</v>
      </c>
      <c r="G2267" s="25" t="s">
        <v>295</v>
      </c>
      <c r="H2267" s="25"/>
      <c r="BA2267" s="73" t="s">
        <v>357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358</v>
      </c>
      <c r="E2268" s="1" t="s">
        <v>119</v>
      </c>
      <c r="F2268" s="26">
        <v>238</v>
      </c>
      <c r="G2268" s="25" t="s">
        <v>295</v>
      </c>
      <c r="H2268" s="25"/>
      <c r="BA2268" s="73" t="s">
        <v>357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358</v>
      </c>
      <c r="E2269" s="1" t="s">
        <v>120</v>
      </c>
      <c r="F2269" s="26">
        <v>77</v>
      </c>
      <c r="G2269" s="25" t="s">
        <v>295</v>
      </c>
      <c r="H2269" s="25"/>
      <c r="BA2269" s="73" t="s">
        <v>357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358</v>
      </c>
      <c r="E2270" s="1" t="s">
        <v>117</v>
      </c>
      <c r="F2270" s="26">
        <v>2.64</v>
      </c>
      <c r="G2270" s="25" t="s">
        <v>295</v>
      </c>
      <c r="H2270" s="25"/>
      <c r="BA2270" s="73" t="s">
        <v>357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358</v>
      </c>
      <c r="E2271" s="1" t="s">
        <v>346</v>
      </c>
      <c r="F2271" s="26">
        <v>231</v>
      </c>
      <c r="G2271" s="25" t="s">
        <v>295</v>
      </c>
      <c r="H2271" s="25"/>
      <c r="BA2271" s="73" t="s">
        <v>357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358</v>
      </c>
      <c r="E2272" s="1" t="s">
        <v>132</v>
      </c>
      <c r="F2272" s="26">
        <v>3.6</v>
      </c>
      <c r="G2272" s="25" t="s">
        <v>295</v>
      </c>
      <c r="H2272" s="25"/>
      <c r="BA2272" s="73" t="s">
        <v>357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358</v>
      </c>
      <c r="E2273" s="1" t="s">
        <v>111</v>
      </c>
      <c r="F2273" s="26">
        <v>87</v>
      </c>
      <c r="G2273" s="25" t="s">
        <v>295</v>
      </c>
      <c r="H2273" s="25"/>
      <c r="BA2273" s="73" t="s">
        <v>357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358</v>
      </c>
      <c r="E2274" s="1" t="s">
        <v>347</v>
      </c>
      <c r="F2274" s="26">
        <v>5.27</v>
      </c>
      <c r="G2274" s="25" t="s">
        <v>295</v>
      </c>
      <c r="H2274" s="25"/>
      <c r="BA2274" s="73" t="s">
        <v>357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358</v>
      </c>
      <c r="E2275" s="1" t="s">
        <v>349</v>
      </c>
      <c r="F2275" s="26">
        <v>2.0499999999999998</v>
      </c>
      <c r="G2275" s="25" t="s">
        <v>295</v>
      </c>
      <c r="H2275" s="25"/>
      <c r="BA2275" s="73" t="s">
        <v>357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358</v>
      </c>
      <c r="E2276" s="1" t="s">
        <v>128</v>
      </c>
      <c r="F2276" s="26">
        <v>6.8</v>
      </c>
      <c r="G2276" s="25" t="s">
        <v>295</v>
      </c>
      <c r="H2276" s="25"/>
      <c r="BA2276" s="73" t="s">
        <v>357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358</v>
      </c>
      <c r="E2277" s="1" t="s">
        <v>121</v>
      </c>
      <c r="F2277" s="26">
        <v>160</v>
      </c>
      <c r="G2277" s="25" t="s">
        <v>295</v>
      </c>
      <c r="H2277" s="25"/>
      <c r="BA2277" s="73" t="s">
        <v>357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358</v>
      </c>
      <c r="E2278" s="1" t="s">
        <v>115</v>
      </c>
      <c r="F2278" s="26">
        <v>34</v>
      </c>
      <c r="G2278" s="25" t="s">
        <v>295</v>
      </c>
      <c r="H2278" s="25"/>
      <c r="BA2278" s="73" t="s">
        <v>357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358</v>
      </c>
      <c r="E2279" s="1" t="s">
        <v>137</v>
      </c>
      <c r="F2279" s="26">
        <v>75</v>
      </c>
      <c r="G2279" s="25" t="s">
        <v>295</v>
      </c>
      <c r="H2279" s="25"/>
      <c r="BA2279" s="73" t="s">
        <v>357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358</v>
      </c>
      <c r="E2280" s="1" t="s">
        <v>350</v>
      </c>
      <c r="F2280" s="26">
        <v>138</v>
      </c>
      <c r="G2280" s="25" t="s">
        <v>295</v>
      </c>
      <c r="H2280" s="25"/>
      <c r="BA2280" s="73" t="s">
        <v>357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358</v>
      </c>
      <c r="E2281" s="1" t="s">
        <v>125</v>
      </c>
      <c r="F2281" s="26">
        <v>113</v>
      </c>
      <c r="G2281" s="25" t="s">
        <v>295</v>
      </c>
      <c r="H2281" s="25"/>
      <c r="BA2281" s="73" t="s">
        <v>357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358</v>
      </c>
      <c r="E2282" s="1" t="s">
        <v>126</v>
      </c>
      <c r="F2282" s="26">
        <v>79</v>
      </c>
      <c r="G2282" s="25" t="s">
        <v>295</v>
      </c>
      <c r="H2282" s="25"/>
      <c r="BA2282" s="73" t="s">
        <v>357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358</v>
      </c>
      <c r="E2283" s="1" t="s">
        <v>351</v>
      </c>
      <c r="F2283" s="26">
        <v>159</v>
      </c>
      <c r="G2283" s="25" t="s">
        <v>295</v>
      </c>
      <c r="H2283" s="25"/>
      <c r="BA2283" s="73" t="s">
        <v>357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358</v>
      </c>
      <c r="E2284" s="1" t="s">
        <v>352</v>
      </c>
      <c r="F2284" s="26">
        <v>58</v>
      </c>
      <c r="G2284" s="25" t="s">
        <v>295</v>
      </c>
      <c r="H2284" s="25"/>
      <c r="BA2284" s="73" t="s">
        <v>357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358</v>
      </c>
      <c r="E2285" s="1" t="s">
        <v>122</v>
      </c>
      <c r="F2285" s="26">
        <v>47</v>
      </c>
      <c r="G2285" s="25" t="s">
        <v>295</v>
      </c>
      <c r="H2285" s="25"/>
      <c r="BA2285" s="73" t="s">
        <v>357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358</v>
      </c>
      <c r="E2286" s="1" t="s">
        <v>124</v>
      </c>
      <c r="F2286" s="26">
        <v>32</v>
      </c>
      <c r="G2286" s="25" t="s">
        <v>295</v>
      </c>
      <c r="H2286" s="25"/>
      <c r="BA2286" s="73" t="s">
        <v>357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358</v>
      </c>
      <c r="E2287" s="1" t="s">
        <v>353</v>
      </c>
      <c r="F2287" s="26">
        <v>0.95</v>
      </c>
      <c r="G2287" s="25" t="s">
        <v>295</v>
      </c>
      <c r="H2287" s="25"/>
      <c r="BA2287" s="73" t="s">
        <v>357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358</v>
      </c>
      <c r="E2288" s="1" t="s">
        <v>355</v>
      </c>
      <c r="F2288" s="26">
        <v>32</v>
      </c>
      <c r="G2288" s="25" t="s">
        <v>295</v>
      </c>
      <c r="H2288" s="25"/>
      <c r="BA2288" s="73" t="s">
        <v>357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358</v>
      </c>
      <c r="E2289" s="1" t="s">
        <v>133</v>
      </c>
      <c r="F2289" s="26">
        <v>147</v>
      </c>
      <c r="G2289" s="25" t="s">
        <v>295</v>
      </c>
      <c r="H2289" s="25"/>
      <c r="BA2289" s="73" t="s">
        <v>357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358</v>
      </c>
      <c r="E2290" s="1" t="s">
        <v>135</v>
      </c>
      <c r="F2290" s="26">
        <v>3.8</v>
      </c>
      <c r="G2290" s="25" t="s">
        <v>295</v>
      </c>
      <c r="H2290" s="25"/>
      <c r="BA2290" s="73" t="s">
        <v>357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358</v>
      </c>
      <c r="E2291" s="1" t="s">
        <v>136</v>
      </c>
      <c r="F2291" s="26">
        <v>117</v>
      </c>
      <c r="G2291" s="25" t="s">
        <v>295</v>
      </c>
      <c r="H2291" s="25"/>
      <c r="BA2291" s="73" t="s">
        <v>357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358</v>
      </c>
      <c r="E2292" s="1" t="s">
        <v>341</v>
      </c>
      <c r="F2292" s="26">
        <v>4.6399999999999997</v>
      </c>
      <c r="G2292" s="25" t="s">
        <v>295</v>
      </c>
      <c r="H2292" s="25"/>
      <c r="BA2292" s="73" t="s">
        <v>357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358</v>
      </c>
      <c r="E2293" s="1" t="s">
        <v>118</v>
      </c>
      <c r="F2293" s="26">
        <v>4.7</v>
      </c>
      <c r="G2293" s="25" t="s">
        <v>295</v>
      </c>
      <c r="H2293" s="25"/>
      <c r="BA2293" s="73" t="s">
        <v>357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358</v>
      </c>
      <c r="E2294" s="1" t="s">
        <v>130</v>
      </c>
      <c r="F2294" s="26">
        <v>3.76</v>
      </c>
      <c r="G2294" s="25" t="s">
        <v>295</v>
      </c>
      <c r="H2294" s="25"/>
      <c r="BA2294" s="73" t="s">
        <v>357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358</v>
      </c>
      <c r="E2295" s="1" t="s">
        <v>343</v>
      </c>
      <c r="F2295" s="26">
        <v>0.29699999999999999</v>
      </c>
      <c r="G2295" s="25" t="s">
        <v>295</v>
      </c>
      <c r="H2295" s="25"/>
      <c r="BA2295" s="73" t="s">
        <v>357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358</v>
      </c>
      <c r="E2296" s="1" t="s">
        <v>127</v>
      </c>
      <c r="F2296" s="26">
        <v>1.1859999999999999</v>
      </c>
      <c r="G2296" s="25" t="s">
        <v>295</v>
      </c>
      <c r="H2296" s="25"/>
      <c r="BA2296" s="73" t="s">
        <v>357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358</v>
      </c>
      <c r="E2297" s="1" t="s">
        <v>131</v>
      </c>
      <c r="F2297" s="26">
        <v>8.6</v>
      </c>
      <c r="G2297" s="25" t="s">
        <v>295</v>
      </c>
      <c r="H2297" s="25"/>
      <c r="BA2297" s="73" t="s">
        <v>357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358</v>
      </c>
      <c r="E2298" s="1" t="s">
        <v>344</v>
      </c>
      <c r="F2298" s="26">
        <v>341</v>
      </c>
      <c r="G2298" s="25" t="s">
        <v>295</v>
      </c>
      <c r="H2298" s="25"/>
      <c r="BA2298" s="73" t="s">
        <v>357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358</v>
      </c>
      <c r="E2299" s="1" t="s">
        <v>119</v>
      </c>
      <c r="F2299" s="26">
        <v>234</v>
      </c>
      <c r="G2299" s="25" t="s">
        <v>295</v>
      </c>
      <c r="H2299" s="25"/>
      <c r="BA2299" s="73" t="s">
        <v>357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358</v>
      </c>
      <c r="E2300" s="1" t="s">
        <v>120</v>
      </c>
      <c r="F2300" s="26">
        <v>75</v>
      </c>
      <c r="G2300" s="25" t="s">
        <v>295</v>
      </c>
      <c r="H2300" s="25"/>
      <c r="BA2300" s="73" t="s">
        <v>357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358</v>
      </c>
      <c r="E2301" s="1" t="s">
        <v>117</v>
      </c>
      <c r="F2301" s="26">
        <v>2.59</v>
      </c>
      <c r="G2301" s="25" t="s">
        <v>295</v>
      </c>
      <c r="H2301" s="25"/>
      <c r="BA2301" s="73" t="s">
        <v>357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358</v>
      </c>
      <c r="E2302" s="1" t="s">
        <v>346</v>
      </c>
      <c r="F2302" s="26">
        <v>232</v>
      </c>
      <c r="G2302" s="25" t="s">
        <v>295</v>
      </c>
      <c r="H2302" s="25"/>
      <c r="BA2302" s="73" t="s">
        <v>357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358</v>
      </c>
      <c r="E2303" s="1" t="s">
        <v>132</v>
      </c>
      <c r="F2303" s="26">
        <v>3.63</v>
      </c>
      <c r="G2303" s="25" t="s">
        <v>295</v>
      </c>
      <c r="H2303" s="25"/>
      <c r="BA2303" s="73" t="s">
        <v>357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358</v>
      </c>
      <c r="E2304" s="1" t="s">
        <v>111</v>
      </c>
      <c r="F2304" s="26">
        <v>89</v>
      </c>
      <c r="G2304" s="25" t="s">
        <v>295</v>
      </c>
      <c r="H2304" s="25"/>
      <c r="BA2304" s="73" t="s">
        <v>357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358</v>
      </c>
      <c r="E2305" s="1" t="s">
        <v>347</v>
      </c>
      <c r="F2305" s="26">
        <v>5.05</v>
      </c>
      <c r="G2305" s="25" t="s">
        <v>295</v>
      </c>
      <c r="H2305" s="25"/>
      <c r="BA2305" s="73" t="s">
        <v>357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358</v>
      </c>
      <c r="E2306" s="1" t="s">
        <v>349</v>
      </c>
      <c r="F2306" s="26">
        <v>1.9</v>
      </c>
      <c r="G2306" s="25" t="s">
        <v>295</v>
      </c>
      <c r="H2306" s="25"/>
      <c r="BA2306" s="73" t="s">
        <v>357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358</v>
      </c>
      <c r="E2307" s="1" t="s">
        <v>128</v>
      </c>
      <c r="F2307" s="26">
        <v>6.7</v>
      </c>
      <c r="G2307" s="25" t="s">
        <v>295</v>
      </c>
      <c r="H2307" s="25"/>
      <c r="BA2307" s="73" t="s">
        <v>357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358</v>
      </c>
      <c r="E2308" s="1" t="s">
        <v>121</v>
      </c>
      <c r="F2308" s="26">
        <v>159</v>
      </c>
      <c r="G2308" s="25" t="s">
        <v>295</v>
      </c>
      <c r="H2308" s="25"/>
      <c r="BA2308" s="73" t="s">
        <v>357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358</v>
      </c>
      <c r="E2309" s="1" t="s">
        <v>115</v>
      </c>
      <c r="F2309" s="26">
        <v>32</v>
      </c>
      <c r="G2309" s="25" t="s">
        <v>295</v>
      </c>
      <c r="H2309" s="25"/>
      <c r="BA2309" s="73" t="s">
        <v>357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358</v>
      </c>
      <c r="E2310" s="1" t="s">
        <v>137</v>
      </c>
      <c r="F2310" s="26">
        <v>76</v>
      </c>
      <c r="G2310" s="25" t="s">
        <v>295</v>
      </c>
      <c r="H2310" s="25"/>
      <c r="BA2310" s="73" t="s">
        <v>357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358</v>
      </c>
      <c r="E2311" s="1" t="s">
        <v>350</v>
      </c>
      <c r="F2311" s="26">
        <v>136</v>
      </c>
      <c r="G2311" s="25" t="s">
        <v>295</v>
      </c>
      <c r="H2311" s="25"/>
      <c r="BA2311" s="73" t="s">
        <v>357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358</v>
      </c>
      <c r="E2312" s="1" t="s">
        <v>125</v>
      </c>
      <c r="F2312" s="26">
        <v>115</v>
      </c>
      <c r="G2312" s="25" t="s">
        <v>295</v>
      </c>
      <c r="H2312" s="25"/>
      <c r="BA2312" s="73" t="s">
        <v>357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358</v>
      </c>
      <c r="E2313" s="1" t="s">
        <v>126</v>
      </c>
      <c r="F2313" s="26">
        <v>79</v>
      </c>
      <c r="G2313" s="25" t="s">
        <v>295</v>
      </c>
      <c r="H2313" s="25"/>
      <c r="BA2313" s="73" t="s">
        <v>357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358</v>
      </c>
      <c r="E2314" s="1" t="s">
        <v>351</v>
      </c>
      <c r="F2314" s="26">
        <v>153</v>
      </c>
      <c r="G2314" s="25" t="s">
        <v>295</v>
      </c>
      <c r="H2314" s="25"/>
      <c r="BA2314" s="73" t="s">
        <v>357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358</v>
      </c>
      <c r="E2315" s="1" t="s">
        <v>352</v>
      </c>
      <c r="F2315" s="26">
        <v>61</v>
      </c>
      <c r="G2315" s="25" t="s">
        <v>295</v>
      </c>
      <c r="H2315" s="25"/>
      <c r="BA2315" s="73" t="s">
        <v>357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358</v>
      </c>
      <c r="E2316" s="1" t="s">
        <v>122</v>
      </c>
      <c r="F2316" s="26">
        <v>47</v>
      </c>
      <c r="G2316" s="25" t="s">
        <v>295</v>
      </c>
      <c r="H2316" s="25"/>
      <c r="BA2316" s="73" t="s">
        <v>357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358</v>
      </c>
      <c r="E2317" s="1" t="s">
        <v>124</v>
      </c>
      <c r="F2317" s="26">
        <v>31</v>
      </c>
      <c r="G2317" s="25" t="s">
        <v>295</v>
      </c>
      <c r="H2317" s="25"/>
      <c r="BA2317" s="73" t="s">
        <v>357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358</v>
      </c>
      <c r="E2318" s="1" t="s">
        <v>353</v>
      </c>
      <c r="F2318" s="26">
        <v>0.93</v>
      </c>
      <c r="G2318" s="25" t="s">
        <v>295</v>
      </c>
      <c r="H2318" s="25"/>
      <c r="BA2318" s="73" t="s">
        <v>357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358</v>
      </c>
      <c r="E2319" s="1" t="s">
        <v>355</v>
      </c>
      <c r="F2319" s="26">
        <v>35.5</v>
      </c>
      <c r="G2319" s="25" t="s">
        <v>295</v>
      </c>
      <c r="H2319" s="25"/>
      <c r="BA2319" s="73" t="s">
        <v>357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358</v>
      </c>
      <c r="E2320" s="1" t="s">
        <v>133</v>
      </c>
      <c r="F2320" s="26">
        <v>145</v>
      </c>
      <c r="G2320" s="25" t="s">
        <v>295</v>
      </c>
      <c r="H2320" s="25"/>
      <c r="BA2320" s="73" t="s">
        <v>357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358</v>
      </c>
      <c r="E2321" s="1" t="s">
        <v>135</v>
      </c>
      <c r="F2321" s="26">
        <v>3.8</v>
      </c>
      <c r="G2321" s="25" t="s">
        <v>295</v>
      </c>
      <c r="H2321" s="25"/>
      <c r="BA2321" s="73" t="s">
        <v>357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358</v>
      </c>
      <c r="E2322" s="1" t="s">
        <v>136</v>
      </c>
      <c r="F2322" s="26">
        <v>118</v>
      </c>
      <c r="G2322" s="25" t="s">
        <v>295</v>
      </c>
      <c r="H2322" s="25"/>
      <c r="BA2322" s="73" t="s">
        <v>357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358</v>
      </c>
      <c r="E2323" s="1" t="s">
        <v>341</v>
      </c>
      <c r="F2323" s="26">
        <v>4.62</v>
      </c>
      <c r="G2323" s="25" t="s">
        <v>295</v>
      </c>
      <c r="H2323" s="25"/>
      <c r="BA2323" s="73" t="s">
        <v>357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358</v>
      </c>
      <c r="E2324" s="1" t="s">
        <v>118</v>
      </c>
      <c r="F2324" s="26">
        <v>4.5</v>
      </c>
      <c r="G2324" s="25" t="s">
        <v>295</v>
      </c>
      <c r="H2324" s="25"/>
      <c r="BA2324" s="73" t="s">
        <v>357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358</v>
      </c>
      <c r="E2325" s="1" t="s">
        <v>130</v>
      </c>
      <c r="F2325" s="26">
        <v>3.85</v>
      </c>
      <c r="G2325" s="25" t="s">
        <v>295</v>
      </c>
      <c r="H2325" s="25"/>
      <c r="BA2325" s="73" t="s">
        <v>357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358</v>
      </c>
      <c r="E2326" s="1" t="s">
        <v>343</v>
      </c>
      <c r="F2326" s="26">
        <v>0.29399999999999998</v>
      </c>
      <c r="G2326" s="25" t="s">
        <v>295</v>
      </c>
      <c r="H2326" s="25"/>
      <c r="BA2326" s="73" t="s">
        <v>357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358</v>
      </c>
      <c r="E2327" s="1" t="s">
        <v>127</v>
      </c>
      <c r="F2327" s="26">
        <v>1.173</v>
      </c>
      <c r="G2327" s="25" t="s">
        <v>295</v>
      </c>
      <c r="H2327" s="25"/>
      <c r="BA2327" s="73" t="s">
        <v>357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358</v>
      </c>
      <c r="E2328" s="1" t="s">
        <v>131</v>
      </c>
      <c r="F2328" s="26">
        <v>8.5</v>
      </c>
      <c r="G2328" s="25" t="s">
        <v>295</v>
      </c>
      <c r="H2328" s="25"/>
      <c r="BA2328" s="73" t="s">
        <v>357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358</v>
      </c>
      <c r="E2329" s="1" t="s">
        <v>344</v>
      </c>
      <c r="F2329" s="26">
        <v>347</v>
      </c>
      <c r="G2329" s="25" t="s">
        <v>295</v>
      </c>
      <c r="H2329" s="25"/>
      <c r="BA2329" s="73" t="s">
        <v>357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358</v>
      </c>
      <c r="E2330" s="1" t="s">
        <v>119</v>
      </c>
      <c r="F2330" s="26">
        <v>237</v>
      </c>
      <c r="G2330" s="25" t="s">
        <v>295</v>
      </c>
      <c r="H2330" s="25"/>
      <c r="BA2330" s="73" t="s">
        <v>357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358</v>
      </c>
      <c r="E2331" s="1" t="s">
        <v>120</v>
      </c>
      <c r="F2331" s="26">
        <v>78</v>
      </c>
      <c r="G2331" s="25" t="s">
        <v>295</v>
      </c>
      <c r="H2331" s="25"/>
      <c r="BA2331" s="73" t="s">
        <v>357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358</v>
      </c>
      <c r="E2332" s="1" t="s">
        <v>117</v>
      </c>
      <c r="F2332" s="26">
        <v>2.71</v>
      </c>
      <c r="G2332" s="25" t="s">
        <v>295</v>
      </c>
      <c r="H2332" s="25"/>
      <c r="BA2332" s="73" t="s">
        <v>357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358</v>
      </c>
      <c r="E2333" s="1" t="s">
        <v>346</v>
      </c>
      <c r="F2333" s="26">
        <v>235</v>
      </c>
      <c r="G2333" s="25" t="s">
        <v>295</v>
      </c>
      <c r="H2333" s="25"/>
      <c r="BA2333" s="73" t="s">
        <v>357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358</v>
      </c>
      <c r="E2334" s="1" t="s">
        <v>132</v>
      </c>
      <c r="F2334" s="26">
        <v>3.43</v>
      </c>
      <c r="G2334" s="25" t="s">
        <v>295</v>
      </c>
      <c r="H2334" s="25"/>
      <c r="BA2334" s="73" t="s">
        <v>357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358</v>
      </c>
      <c r="E2335" s="1" t="s">
        <v>111</v>
      </c>
      <c r="F2335" s="26">
        <v>89</v>
      </c>
      <c r="G2335" s="25" t="s">
        <v>295</v>
      </c>
      <c r="H2335" s="25"/>
      <c r="BA2335" s="73" t="s">
        <v>357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358</v>
      </c>
      <c r="E2336" s="1" t="s">
        <v>347</v>
      </c>
      <c r="F2336" s="26">
        <v>5</v>
      </c>
      <c r="G2336" s="25" t="s">
        <v>295</v>
      </c>
      <c r="H2336" s="25"/>
      <c r="BA2336" s="73" t="s">
        <v>357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358</v>
      </c>
      <c r="E2337" s="1" t="s">
        <v>349</v>
      </c>
      <c r="F2337" s="26">
        <v>1.89</v>
      </c>
      <c r="G2337" s="25" t="s">
        <v>295</v>
      </c>
      <c r="H2337" s="25"/>
      <c r="BA2337" s="73" t="s">
        <v>357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358</v>
      </c>
      <c r="E2338" s="1" t="s">
        <v>128</v>
      </c>
      <c r="F2338" s="26">
        <v>6.9</v>
      </c>
      <c r="G2338" s="25" t="s">
        <v>295</v>
      </c>
      <c r="H2338" s="25"/>
      <c r="BA2338" s="73" t="s">
        <v>357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358</v>
      </c>
      <c r="E2339" s="1" t="s">
        <v>121</v>
      </c>
      <c r="F2339" s="26">
        <v>159</v>
      </c>
      <c r="G2339" s="25" t="s">
        <v>295</v>
      </c>
      <c r="H2339" s="25"/>
      <c r="BA2339" s="73" t="s">
        <v>357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358</v>
      </c>
      <c r="E2340" s="1" t="s">
        <v>115</v>
      </c>
      <c r="F2340" s="26">
        <v>33</v>
      </c>
      <c r="G2340" s="25" t="s">
        <v>295</v>
      </c>
      <c r="H2340" s="25"/>
      <c r="BA2340" s="73" t="s">
        <v>357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358</v>
      </c>
      <c r="E2341" s="1" t="s">
        <v>137</v>
      </c>
      <c r="F2341" s="26">
        <v>74</v>
      </c>
      <c r="G2341" s="25" t="s">
        <v>295</v>
      </c>
      <c r="H2341" s="25"/>
      <c r="BA2341" s="73" t="s">
        <v>357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358</v>
      </c>
      <c r="E2342" s="1" t="s">
        <v>350</v>
      </c>
      <c r="F2342" s="26">
        <v>137</v>
      </c>
      <c r="G2342" s="25" t="s">
        <v>295</v>
      </c>
      <c r="H2342" s="25"/>
      <c r="BA2342" s="73" t="s">
        <v>357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358</v>
      </c>
      <c r="E2343" s="1" t="s">
        <v>125</v>
      </c>
      <c r="F2343" s="26">
        <v>117</v>
      </c>
      <c r="G2343" s="25" t="s">
        <v>295</v>
      </c>
      <c r="H2343" s="25"/>
      <c r="BA2343" s="73" t="s">
        <v>357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358</v>
      </c>
      <c r="E2344" s="1" t="s">
        <v>126</v>
      </c>
      <c r="F2344" s="26">
        <v>80</v>
      </c>
      <c r="G2344" s="25" t="s">
        <v>295</v>
      </c>
      <c r="H2344" s="25"/>
      <c r="BA2344" s="73" t="s">
        <v>357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358</v>
      </c>
      <c r="E2345" s="1" t="s">
        <v>351</v>
      </c>
      <c r="F2345" s="26">
        <v>155</v>
      </c>
      <c r="G2345" s="25" t="s">
        <v>295</v>
      </c>
      <c r="H2345" s="25"/>
      <c r="BA2345" s="73" t="s">
        <v>357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358</v>
      </c>
      <c r="E2346" s="1" t="s">
        <v>352</v>
      </c>
      <c r="F2346" s="26">
        <v>59</v>
      </c>
      <c r="G2346" s="25" t="s">
        <v>295</v>
      </c>
      <c r="H2346" s="25"/>
      <c r="BA2346" s="73" t="s">
        <v>357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358</v>
      </c>
      <c r="E2347" s="1" t="s">
        <v>122</v>
      </c>
      <c r="F2347" s="26">
        <v>47</v>
      </c>
      <c r="G2347" s="25" t="s">
        <v>295</v>
      </c>
      <c r="H2347" s="25"/>
      <c r="BA2347" s="73" t="s">
        <v>357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358</v>
      </c>
      <c r="E2348" s="1" t="s">
        <v>124</v>
      </c>
      <c r="F2348" s="26">
        <v>30</v>
      </c>
      <c r="G2348" s="25" t="s">
        <v>295</v>
      </c>
      <c r="H2348" s="25"/>
      <c r="BA2348" s="73" t="s">
        <v>357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358</v>
      </c>
      <c r="E2349" s="1" t="s">
        <v>353</v>
      </c>
      <c r="F2349" s="26">
        <v>0.94</v>
      </c>
      <c r="G2349" s="25" t="s">
        <v>295</v>
      </c>
      <c r="H2349" s="25"/>
      <c r="BA2349" s="73" t="s">
        <v>357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358</v>
      </c>
      <c r="E2350" s="1" t="s">
        <v>355</v>
      </c>
      <c r="F2350" s="26">
        <v>33.5</v>
      </c>
      <c r="G2350" s="25" t="s">
        <v>295</v>
      </c>
      <c r="H2350" s="25"/>
      <c r="BA2350" s="73" t="s">
        <v>357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358</v>
      </c>
      <c r="E2351" s="1" t="s">
        <v>133</v>
      </c>
      <c r="F2351" s="26">
        <v>147</v>
      </c>
      <c r="G2351" s="25" t="s">
        <v>295</v>
      </c>
      <c r="H2351" s="25"/>
      <c r="BA2351" s="73" t="s">
        <v>357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358</v>
      </c>
      <c r="E2352" s="1" t="s">
        <v>135</v>
      </c>
      <c r="F2352" s="26">
        <v>3.9</v>
      </c>
      <c r="G2352" s="25" t="s">
        <v>295</v>
      </c>
      <c r="H2352" s="25"/>
      <c r="BA2352" s="73" t="s">
        <v>357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358</v>
      </c>
      <c r="E2353" s="1" t="s">
        <v>136</v>
      </c>
      <c r="F2353" s="26">
        <v>117</v>
      </c>
      <c r="G2353" s="25" t="s">
        <v>295</v>
      </c>
      <c r="H2353" s="25"/>
      <c r="BA2353" s="73" t="s">
        <v>357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358</v>
      </c>
      <c r="E2354" s="1" t="s">
        <v>341</v>
      </c>
      <c r="F2354" s="26">
        <v>4.71</v>
      </c>
      <c r="G2354" s="25" t="s">
        <v>295</v>
      </c>
      <c r="H2354" s="25"/>
      <c r="BA2354" s="73" t="s">
        <v>357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358</v>
      </c>
      <c r="E2355" s="1" t="s">
        <v>118</v>
      </c>
      <c r="F2355" s="26">
        <v>4.5999999999999996</v>
      </c>
      <c r="G2355" s="25" t="s">
        <v>295</v>
      </c>
      <c r="H2355" s="25"/>
      <c r="BA2355" s="73" t="s">
        <v>357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358</v>
      </c>
      <c r="E2356" s="1" t="s">
        <v>130</v>
      </c>
      <c r="F2356" s="26">
        <v>3.84</v>
      </c>
      <c r="G2356" s="25" t="s">
        <v>295</v>
      </c>
      <c r="H2356" s="25"/>
      <c r="BA2356" s="73" t="s">
        <v>357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358</v>
      </c>
      <c r="E2357" s="1" t="s">
        <v>343</v>
      </c>
      <c r="F2357" s="26">
        <v>0.29699999999999999</v>
      </c>
      <c r="G2357" s="25" t="s">
        <v>295</v>
      </c>
      <c r="H2357" s="25"/>
      <c r="BA2357" s="73" t="s">
        <v>357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358</v>
      </c>
      <c r="E2358" s="1" t="s">
        <v>127</v>
      </c>
      <c r="F2358" s="26">
        <v>1.1419999999999999</v>
      </c>
      <c r="G2358" s="25" t="s">
        <v>295</v>
      </c>
      <c r="H2358" s="25"/>
      <c r="BA2358" s="73" t="s">
        <v>357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358</v>
      </c>
      <c r="E2359" s="1" t="s">
        <v>131</v>
      </c>
      <c r="F2359" s="26">
        <v>8.8000000000000007</v>
      </c>
      <c r="G2359" s="25" t="s">
        <v>295</v>
      </c>
      <c r="H2359" s="25"/>
      <c r="BA2359" s="73" t="s">
        <v>357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358</v>
      </c>
      <c r="E2360" s="1" t="s">
        <v>344</v>
      </c>
      <c r="F2360" s="26">
        <v>330</v>
      </c>
      <c r="G2360" s="25" t="s">
        <v>295</v>
      </c>
      <c r="H2360" s="25"/>
      <c r="BA2360" s="73" t="s">
        <v>357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358</v>
      </c>
      <c r="E2361" s="1" t="s">
        <v>119</v>
      </c>
      <c r="F2361" s="26">
        <v>237</v>
      </c>
      <c r="G2361" s="25" t="s">
        <v>295</v>
      </c>
      <c r="H2361" s="25"/>
      <c r="BA2361" s="73" t="s">
        <v>357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358</v>
      </c>
      <c r="E2362" s="1" t="s">
        <v>120</v>
      </c>
      <c r="F2362" s="26">
        <v>77</v>
      </c>
      <c r="G2362" s="25" t="s">
        <v>295</v>
      </c>
      <c r="H2362" s="25"/>
      <c r="BA2362" s="73" t="s">
        <v>357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358</v>
      </c>
      <c r="E2363" s="1" t="s">
        <v>117</v>
      </c>
      <c r="F2363" s="26">
        <v>2.67</v>
      </c>
      <c r="G2363" s="25" t="s">
        <v>295</v>
      </c>
      <c r="H2363" s="25"/>
      <c r="BA2363" s="73" t="s">
        <v>357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358</v>
      </c>
      <c r="E2364" s="1" t="s">
        <v>346</v>
      </c>
      <c r="F2364" s="26">
        <v>231</v>
      </c>
      <c r="G2364" s="25" t="s">
        <v>295</v>
      </c>
      <c r="H2364" s="25"/>
      <c r="BA2364" s="73" t="s">
        <v>357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358</v>
      </c>
      <c r="E2365" s="1" t="s">
        <v>132</v>
      </c>
      <c r="F2365" s="26">
        <v>3.49</v>
      </c>
      <c r="G2365" s="25" t="s">
        <v>295</v>
      </c>
      <c r="H2365" s="25"/>
      <c r="BA2365" s="73" t="s">
        <v>357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358</v>
      </c>
      <c r="E2366" s="1" t="s">
        <v>111</v>
      </c>
      <c r="F2366" s="26">
        <v>88</v>
      </c>
      <c r="G2366" s="25" t="s">
        <v>295</v>
      </c>
      <c r="H2366" s="25"/>
      <c r="BA2366" s="73" t="s">
        <v>357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358</v>
      </c>
      <c r="E2367" s="1" t="s">
        <v>347</v>
      </c>
      <c r="F2367" s="26">
        <v>5.27</v>
      </c>
      <c r="G2367" s="25" t="s">
        <v>295</v>
      </c>
      <c r="H2367" s="25"/>
      <c r="BA2367" s="73" t="s">
        <v>357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358</v>
      </c>
      <c r="E2368" s="1" t="s">
        <v>349</v>
      </c>
      <c r="F2368" s="26">
        <v>1.99</v>
      </c>
      <c r="G2368" s="25" t="s">
        <v>295</v>
      </c>
      <c r="H2368" s="25"/>
      <c r="BA2368" s="73" t="s">
        <v>357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358</v>
      </c>
      <c r="E2369" s="1" t="s">
        <v>128</v>
      </c>
      <c r="F2369" s="26">
        <v>6.7</v>
      </c>
      <c r="G2369" s="25" t="s">
        <v>295</v>
      </c>
      <c r="H2369" s="25"/>
      <c r="BA2369" s="73" t="s">
        <v>357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358</v>
      </c>
      <c r="E2370" s="1" t="s">
        <v>121</v>
      </c>
      <c r="F2370" s="26">
        <v>161</v>
      </c>
      <c r="G2370" s="25" t="s">
        <v>295</v>
      </c>
      <c r="H2370" s="25"/>
      <c r="BA2370" s="73" t="s">
        <v>357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358</v>
      </c>
      <c r="E2371" s="1" t="s">
        <v>115</v>
      </c>
      <c r="F2371" s="26">
        <v>35</v>
      </c>
      <c r="G2371" s="25" t="s">
        <v>295</v>
      </c>
      <c r="H2371" s="25"/>
      <c r="BA2371" s="73" t="s">
        <v>357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358</v>
      </c>
      <c r="E2372" s="1" t="s">
        <v>137</v>
      </c>
      <c r="F2372" s="26">
        <v>75</v>
      </c>
      <c r="G2372" s="25" t="s">
        <v>295</v>
      </c>
      <c r="H2372" s="25"/>
      <c r="BA2372" s="73" t="s">
        <v>357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358</v>
      </c>
      <c r="E2373" s="1" t="s">
        <v>350</v>
      </c>
      <c r="F2373" s="26">
        <v>140</v>
      </c>
      <c r="G2373" s="25" t="s">
        <v>295</v>
      </c>
      <c r="H2373" s="25"/>
      <c r="BA2373" s="73" t="s">
        <v>357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358</v>
      </c>
      <c r="E2374" s="1" t="s">
        <v>125</v>
      </c>
      <c r="F2374" s="26">
        <v>110</v>
      </c>
      <c r="G2374" s="25" t="s">
        <v>295</v>
      </c>
      <c r="H2374" s="25"/>
      <c r="BA2374" s="73" t="s">
        <v>357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358</v>
      </c>
      <c r="E2375" s="1" t="s">
        <v>126</v>
      </c>
      <c r="F2375" s="26">
        <v>79</v>
      </c>
      <c r="G2375" s="25" t="s">
        <v>295</v>
      </c>
      <c r="H2375" s="25"/>
      <c r="BA2375" s="73" t="s">
        <v>357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358</v>
      </c>
      <c r="E2376" s="1" t="s">
        <v>351</v>
      </c>
      <c r="F2376" s="26">
        <v>166</v>
      </c>
      <c r="G2376" s="25" t="s">
        <v>295</v>
      </c>
      <c r="H2376" s="25"/>
      <c r="BA2376" s="73" t="s">
        <v>357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358</v>
      </c>
      <c r="E2377" s="1" t="s">
        <v>352</v>
      </c>
      <c r="F2377" s="26">
        <v>61</v>
      </c>
      <c r="G2377" s="25" t="s">
        <v>295</v>
      </c>
      <c r="H2377" s="25"/>
      <c r="BA2377" s="73" t="s">
        <v>357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358</v>
      </c>
      <c r="E2378" s="1" t="s">
        <v>122</v>
      </c>
      <c r="F2378" s="26">
        <v>45</v>
      </c>
      <c r="G2378" s="25" t="s">
        <v>295</v>
      </c>
      <c r="H2378" s="25"/>
      <c r="BA2378" s="73" t="s">
        <v>357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358</v>
      </c>
      <c r="E2379" s="1" t="s">
        <v>124</v>
      </c>
      <c r="F2379" s="26">
        <v>31</v>
      </c>
      <c r="G2379" s="25" t="s">
        <v>295</v>
      </c>
      <c r="H2379" s="25"/>
      <c r="BA2379" s="73" t="s">
        <v>357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358</v>
      </c>
      <c r="E2380" s="1" t="s">
        <v>353</v>
      </c>
      <c r="F2380" s="26">
        <v>0.99</v>
      </c>
      <c r="G2380" s="25" t="s">
        <v>295</v>
      </c>
      <c r="H2380" s="25"/>
      <c r="BA2380" s="73" t="s">
        <v>357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358</v>
      </c>
      <c r="E2381" s="1" t="s">
        <v>355</v>
      </c>
      <c r="F2381" s="26">
        <v>36.1</v>
      </c>
      <c r="G2381" s="25" t="s">
        <v>295</v>
      </c>
      <c r="H2381" s="25"/>
      <c r="BA2381" s="73" t="s">
        <v>357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358</v>
      </c>
      <c r="E2382" s="1" t="s">
        <v>133</v>
      </c>
      <c r="F2382" s="26">
        <v>148</v>
      </c>
      <c r="G2382" s="25" t="s">
        <v>295</v>
      </c>
      <c r="H2382" s="25"/>
      <c r="BA2382" s="73" t="s">
        <v>357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358</v>
      </c>
      <c r="E2383" s="1" t="s">
        <v>135</v>
      </c>
      <c r="F2383" s="26">
        <v>3.8</v>
      </c>
      <c r="G2383" s="25" t="s">
        <v>295</v>
      </c>
      <c r="H2383" s="25"/>
      <c r="BA2383" s="73" t="s">
        <v>357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358</v>
      </c>
      <c r="E2384" s="1" t="s">
        <v>136</v>
      </c>
      <c r="F2384" s="26">
        <v>116</v>
      </c>
      <c r="G2384" s="25" t="s">
        <v>295</v>
      </c>
      <c r="H2384" s="25"/>
      <c r="BA2384" s="73" t="s">
        <v>357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358</v>
      </c>
      <c r="E2385" s="1" t="s">
        <v>341</v>
      </c>
      <c r="F2385" s="26">
        <v>4.72</v>
      </c>
      <c r="G2385" s="25" t="s">
        <v>295</v>
      </c>
      <c r="H2385" s="25"/>
      <c r="BA2385" s="73" t="s">
        <v>357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358</v>
      </c>
      <c r="E2386" s="1" t="s">
        <v>118</v>
      </c>
      <c r="F2386" s="26">
        <v>4.5</v>
      </c>
      <c r="G2386" s="25" t="s">
        <v>295</v>
      </c>
      <c r="H2386" s="25"/>
      <c r="BA2386" s="73" t="s">
        <v>357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358</v>
      </c>
      <c r="E2387" s="1" t="s">
        <v>130</v>
      </c>
      <c r="F2387" s="26">
        <v>3.9</v>
      </c>
      <c r="G2387" s="25" t="s">
        <v>295</v>
      </c>
      <c r="H2387" s="25"/>
      <c r="BA2387" s="73" t="s">
        <v>357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358</v>
      </c>
      <c r="E2388" s="1" t="s">
        <v>343</v>
      </c>
      <c r="F2388" s="26">
        <v>0.29499999999999998</v>
      </c>
      <c r="G2388" s="25" t="s">
        <v>295</v>
      </c>
      <c r="H2388" s="25"/>
      <c r="BA2388" s="73" t="s">
        <v>357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358</v>
      </c>
      <c r="E2389" s="1" t="s">
        <v>127</v>
      </c>
      <c r="F2389" s="26">
        <v>1.1639999999999999</v>
      </c>
      <c r="G2389" s="25" t="s">
        <v>295</v>
      </c>
      <c r="H2389" s="25"/>
      <c r="BA2389" s="73" t="s">
        <v>357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358</v>
      </c>
      <c r="E2390" s="1" t="s">
        <v>131</v>
      </c>
      <c r="F2390" s="26">
        <v>8.5</v>
      </c>
      <c r="G2390" s="25" t="s">
        <v>295</v>
      </c>
      <c r="H2390" s="25"/>
      <c r="BA2390" s="73" t="s">
        <v>357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358</v>
      </c>
      <c r="E2391" s="1" t="s">
        <v>344</v>
      </c>
      <c r="F2391" s="26">
        <v>332</v>
      </c>
      <c r="G2391" s="25" t="s">
        <v>295</v>
      </c>
      <c r="H2391" s="25"/>
      <c r="BA2391" s="73" t="s">
        <v>357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358</v>
      </c>
      <c r="E2392" s="1" t="s">
        <v>119</v>
      </c>
      <c r="F2392" s="26">
        <v>240</v>
      </c>
      <c r="G2392" s="25" t="s">
        <v>295</v>
      </c>
      <c r="H2392" s="25"/>
      <c r="BA2392" s="73" t="s">
        <v>357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358</v>
      </c>
      <c r="E2393" s="1" t="s">
        <v>120</v>
      </c>
      <c r="F2393" s="26">
        <v>76</v>
      </c>
      <c r="G2393" s="25" t="s">
        <v>295</v>
      </c>
      <c r="H2393" s="25"/>
      <c r="BA2393" s="73" t="s">
        <v>357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358</v>
      </c>
      <c r="E2394" s="1" t="s">
        <v>117</v>
      </c>
      <c r="F2394" s="26">
        <v>2.83</v>
      </c>
      <c r="G2394" s="25" t="s">
        <v>295</v>
      </c>
      <c r="H2394" s="25"/>
      <c r="BA2394" s="73" t="s">
        <v>357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358</v>
      </c>
      <c r="E2395" s="1" t="s">
        <v>346</v>
      </c>
      <c r="F2395" s="26">
        <v>233</v>
      </c>
      <c r="G2395" s="25" t="s">
        <v>295</v>
      </c>
      <c r="H2395" s="25"/>
      <c r="BA2395" s="73" t="s">
        <v>357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358</v>
      </c>
      <c r="E2396" s="1" t="s">
        <v>132</v>
      </c>
      <c r="F2396" s="26">
        <v>3.61</v>
      </c>
      <c r="G2396" s="25" t="s">
        <v>295</v>
      </c>
      <c r="H2396" s="25"/>
      <c r="BA2396" s="73" t="s">
        <v>357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358</v>
      </c>
      <c r="E2397" s="1" t="s">
        <v>111</v>
      </c>
      <c r="F2397" s="26">
        <v>90</v>
      </c>
      <c r="G2397" s="25" t="s">
        <v>295</v>
      </c>
      <c r="H2397" s="25"/>
      <c r="BA2397" s="73" t="s">
        <v>357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358</v>
      </c>
      <c r="E2398" s="1" t="s">
        <v>347</v>
      </c>
      <c r="F2398" s="26">
        <v>5.19</v>
      </c>
      <c r="G2398" s="25" t="s">
        <v>295</v>
      </c>
      <c r="H2398" s="25"/>
      <c r="BA2398" s="73" t="s">
        <v>357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358</v>
      </c>
      <c r="E2399" s="1" t="s">
        <v>349</v>
      </c>
      <c r="F2399" s="26">
        <v>1.93</v>
      </c>
      <c r="G2399" s="25" t="s">
        <v>295</v>
      </c>
      <c r="H2399" s="25"/>
      <c r="BA2399" s="73" t="s">
        <v>357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358</v>
      </c>
      <c r="E2400" s="1" t="s">
        <v>128</v>
      </c>
      <c r="F2400" s="26">
        <v>7</v>
      </c>
      <c r="G2400" s="25" t="s">
        <v>295</v>
      </c>
      <c r="H2400" s="25"/>
      <c r="BA2400" s="73" t="s">
        <v>357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358</v>
      </c>
      <c r="E2401" s="1" t="s">
        <v>121</v>
      </c>
      <c r="F2401" s="26">
        <v>165</v>
      </c>
      <c r="G2401" s="25" t="s">
        <v>295</v>
      </c>
      <c r="H2401" s="25"/>
      <c r="BA2401" s="73" t="s">
        <v>357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358</v>
      </c>
      <c r="E2402" s="1" t="s">
        <v>115</v>
      </c>
      <c r="F2402" s="26">
        <v>36</v>
      </c>
      <c r="G2402" s="25" t="s">
        <v>295</v>
      </c>
      <c r="H2402" s="25"/>
      <c r="BA2402" s="73" t="s">
        <v>357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358</v>
      </c>
      <c r="E2403" s="1" t="s">
        <v>137</v>
      </c>
      <c r="F2403" s="26">
        <v>75</v>
      </c>
      <c r="G2403" s="25" t="s">
        <v>295</v>
      </c>
      <c r="H2403" s="25"/>
      <c r="BA2403" s="73" t="s">
        <v>357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358</v>
      </c>
      <c r="E2404" s="1" t="s">
        <v>350</v>
      </c>
      <c r="F2404" s="26">
        <v>139</v>
      </c>
      <c r="G2404" s="25" t="s">
        <v>295</v>
      </c>
      <c r="H2404" s="25"/>
      <c r="BA2404" s="73" t="s">
        <v>357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358</v>
      </c>
      <c r="E2405" s="1" t="s">
        <v>125</v>
      </c>
      <c r="F2405" s="26">
        <v>112</v>
      </c>
      <c r="G2405" s="25" t="s">
        <v>295</v>
      </c>
      <c r="H2405" s="25"/>
      <c r="BA2405" s="73" t="s">
        <v>357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358</v>
      </c>
      <c r="E2406" s="1" t="s">
        <v>126</v>
      </c>
      <c r="F2406" s="26">
        <v>80</v>
      </c>
      <c r="G2406" s="25" t="s">
        <v>295</v>
      </c>
      <c r="H2406" s="25"/>
      <c r="BA2406" s="73" t="s">
        <v>357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358</v>
      </c>
      <c r="E2407" s="1" t="s">
        <v>351</v>
      </c>
      <c r="F2407" s="26">
        <v>148</v>
      </c>
      <c r="G2407" s="25" t="s">
        <v>295</v>
      </c>
      <c r="H2407" s="25"/>
      <c r="BA2407" s="73" t="s">
        <v>357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358</v>
      </c>
      <c r="E2408" s="1" t="s">
        <v>352</v>
      </c>
      <c r="F2408" s="26">
        <v>61</v>
      </c>
      <c r="G2408" s="25" t="s">
        <v>295</v>
      </c>
      <c r="H2408" s="25"/>
      <c r="BA2408" s="73" t="s">
        <v>357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358</v>
      </c>
      <c r="E2409" s="1" t="s">
        <v>122</v>
      </c>
      <c r="F2409" s="26">
        <v>46</v>
      </c>
      <c r="G2409" s="25" t="s">
        <v>295</v>
      </c>
      <c r="H2409" s="25"/>
      <c r="BA2409" s="73" t="s">
        <v>357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358</v>
      </c>
      <c r="E2410" s="1" t="s">
        <v>124</v>
      </c>
      <c r="F2410" s="26">
        <v>31</v>
      </c>
      <c r="G2410" s="25" t="s">
        <v>295</v>
      </c>
      <c r="H2410" s="25"/>
      <c r="BA2410" s="73" t="s">
        <v>357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358</v>
      </c>
      <c r="E2411" s="1" t="s">
        <v>353</v>
      </c>
      <c r="F2411" s="26">
        <v>0.95</v>
      </c>
      <c r="G2411" s="25" t="s">
        <v>295</v>
      </c>
      <c r="H2411" s="25"/>
      <c r="BA2411" s="73" t="s">
        <v>357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358</v>
      </c>
      <c r="E2412" s="1" t="s">
        <v>355</v>
      </c>
      <c r="F2412" s="26">
        <v>34.700000000000003</v>
      </c>
      <c r="G2412" s="25" t="s">
        <v>295</v>
      </c>
      <c r="H2412" s="25"/>
      <c r="BA2412" s="73" t="s">
        <v>357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358</v>
      </c>
      <c r="E2413" s="1" t="s">
        <v>133</v>
      </c>
      <c r="F2413" s="26">
        <v>148</v>
      </c>
      <c r="G2413" s="25" t="s">
        <v>295</v>
      </c>
      <c r="H2413" s="25"/>
      <c r="BA2413" s="73" t="s">
        <v>357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358</v>
      </c>
      <c r="E2414" s="1" t="s">
        <v>135</v>
      </c>
      <c r="F2414" s="26">
        <v>3.8</v>
      </c>
      <c r="G2414" s="25" t="s">
        <v>295</v>
      </c>
      <c r="H2414" s="25"/>
      <c r="BA2414" s="73" t="s">
        <v>357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358</v>
      </c>
      <c r="E2415" s="1" t="s">
        <v>136</v>
      </c>
      <c r="F2415" s="26">
        <v>116</v>
      </c>
      <c r="G2415" s="25" t="s">
        <v>295</v>
      </c>
      <c r="H2415" s="25"/>
      <c r="BA2415" s="73" t="s">
        <v>357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358</v>
      </c>
      <c r="E2416" s="1" t="s">
        <v>341</v>
      </c>
      <c r="F2416" s="26">
        <v>4.6900000000000004</v>
      </c>
      <c r="G2416" s="25" t="s">
        <v>295</v>
      </c>
      <c r="H2416" s="25"/>
      <c r="BA2416" s="73" t="s">
        <v>357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358</v>
      </c>
      <c r="E2417" s="1" t="s">
        <v>118</v>
      </c>
      <c r="F2417" s="26">
        <v>4.4000000000000004</v>
      </c>
      <c r="G2417" s="25" t="s">
        <v>295</v>
      </c>
      <c r="H2417" s="25"/>
      <c r="BA2417" s="73" t="s">
        <v>357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358</v>
      </c>
      <c r="E2418" s="1" t="s">
        <v>130</v>
      </c>
      <c r="F2418" s="26">
        <v>3.86</v>
      </c>
      <c r="G2418" s="25" t="s">
        <v>295</v>
      </c>
      <c r="H2418" s="25"/>
      <c r="BA2418" s="73" t="s">
        <v>357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358</v>
      </c>
      <c r="E2419" s="1" t="s">
        <v>343</v>
      </c>
      <c r="F2419" s="26">
        <v>0.28999999999999998</v>
      </c>
      <c r="G2419" s="25" t="s">
        <v>295</v>
      </c>
      <c r="H2419" s="25"/>
      <c r="BA2419" s="73" t="s">
        <v>357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358</v>
      </c>
      <c r="E2420" s="1" t="s">
        <v>127</v>
      </c>
      <c r="F2420" s="26">
        <v>1.19</v>
      </c>
      <c r="G2420" s="25" t="s">
        <v>295</v>
      </c>
      <c r="H2420" s="25"/>
      <c r="BA2420" s="73" t="s">
        <v>357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358</v>
      </c>
      <c r="E2421" s="1" t="s">
        <v>131</v>
      </c>
      <c r="F2421" s="26">
        <v>8.6</v>
      </c>
      <c r="G2421" s="25" t="s">
        <v>295</v>
      </c>
      <c r="H2421" s="25"/>
      <c r="BA2421" s="73" t="s">
        <v>357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358</v>
      </c>
      <c r="E2422" s="1" t="s">
        <v>344</v>
      </c>
      <c r="F2422" s="26">
        <v>339</v>
      </c>
      <c r="G2422" s="25" t="s">
        <v>295</v>
      </c>
      <c r="H2422" s="25"/>
      <c r="BA2422" s="73" t="s">
        <v>357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358</v>
      </c>
      <c r="E2423" s="1" t="s">
        <v>119</v>
      </c>
      <c r="F2423" s="26">
        <v>239</v>
      </c>
      <c r="G2423" s="25" t="s">
        <v>295</v>
      </c>
      <c r="H2423" s="25"/>
      <c r="BA2423" s="73" t="s">
        <v>357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358</v>
      </c>
      <c r="E2424" s="1" t="s">
        <v>120</v>
      </c>
      <c r="F2424" s="26">
        <v>76</v>
      </c>
      <c r="G2424" s="25" t="s">
        <v>295</v>
      </c>
      <c r="H2424" s="25"/>
      <c r="BA2424" s="73" t="s">
        <v>357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358</v>
      </c>
      <c r="E2425" s="1" t="s">
        <v>117</v>
      </c>
      <c r="F2425" s="26">
        <v>2.81</v>
      </c>
      <c r="G2425" s="25" t="s">
        <v>295</v>
      </c>
      <c r="H2425" s="25"/>
      <c r="BA2425" s="73" t="s">
        <v>357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358</v>
      </c>
      <c r="E2426" s="1" t="s">
        <v>346</v>
      </c>
      <c r="F2426" s="26">
        <v>231</v>
      </c>
      <c r="G2426" s="25" t="s">
        <v>295</v>
      </c>
      <c r="H2426" s="25"/>
      <c r="BA2426" s="73" t="s">
        <v>357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358</v>
      </c>
      <c r="E2427" s="1" t="s">
        <v>132</v>
      </c>
      <c r="F2427" s="26">
        <v>3.58</v>
      </c>
      <c r="G2427" s="25" t="s">
        <v>295</v>
      </c>
      <c r="H2427" s="25"/>
      <c r="BA2427" s="73" t="s">
        <v>357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358</v>
      </c>
      <c r="E2428" s="1" t="s">
        <v>111</v>
      </c>
      <c r="F2428" s="26">
        <v>88</v>
      </c>
      <c r="G2428" s="25" t="s">
        <v>295</v>
      </c>
      <c r="H2428" s="25"/>
      <c r="BA2428" s="73" t="s">
        <v>357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358</v>
      </c>
      <c r="E2429" s="1" t="s">
        <v>347</v>
      </c>
      <c r="F2429" s="26">
        <v>5.09</v>
      </c>
      <c r="G2429" s="25" t="s">
        <v>295</v>
      </c>
      <c r="H2429" s="25"/>
      <c r="BA2429" s="73" t="s">
        <v>357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358</v>
      </c>
      <c r="E2430" s="1" t="s">
        <v>349</v>
      </c>
      <c r="F2430" s="26">
        <v>1.95</v>
      </c>
      <c r="G2430" s="25" t="s">
        <v>295</v>
      </c>
      <c r="H2430" s="25"/>
      <c r="BA2430" s="73" t="s">
        <v>357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358</v>
      </c>
      <c r="E2431" s="1" t="s">
        <v>128</v>
      </c>
      <c r="F2431" s="26">
        <v>6.7</v>
      </c>
      <c r="G2431" s="25" t="s">
        <v>295</v>
      </c>
      <c r="H2431" s="25"/>
      <c r="BA2431" s="73" t="s">
        <v>357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358</v>
      </c>
      <c r="E2432" s="1" t="s">
        <v>121</v>
      </c>
      <c r="F2432" s="26">
        <v>166</v>
      </c>
      <c r="G2432" s="25" t="s">
        <v>295</v>
      </c>
      <c r="H2432" s="25"/>
      <c r="BA2432" s="73" t="s">
        <v>357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358</v>
      </c>
      <c r="E2433" s="1" t="s">
        <v>115</v>
      </c>
      <c r="F2433" s="26">
        <v>35</v>
      </c>
      <c r="G2433" s="25" t="s">
        <v>295</v>
      </c>
      <c r="H2433" s="25"/>
      <c r="BA2433" s="73" t="s">
        <v>357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358</v>
      </c>
      <c r="E2434" s="1" t="s">
        <v>137</v>
      </c>
      <c r="F2434" s="26">
        <v>74</v>
      </c>
      <c r="G2434" s="25" t="s">
        <v>295</v>
      </c>
      <c r="H2434" s="25"/>
      <c r="BA2434" s="73" t="s">
        <v>357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358</v>
      </c>
      <c r="E2435" s="1" t="s">
        <v>350</v>
      </c>
      <c r="F2435" s="26">
        <v>140</v>
      </c>
      <c r="G2435" s="25" t="s">
        <v>295</v>
      </c>
      <c r="H2435" s="25"/>
      <c r="BA2435" s="73" t="s">
        <v>357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358</v>
      </c>
      <c r="E2436" s="1" t="s">
        <v>125</v>
      </c>
      <c r="F2436" s="26">
        <v>112</v>
      </c>
      <c r="G2436" s="25" t="s">
        <v>295</v>
      </c>
      <c r="H2436" s="25"/>
      <c r="BA2436" s="73" t="s">
        <v>357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358</v>
      </c>
      <c r="E2437" s="1" t="s">
        <v>126</v>
      </c>
      <c r="F2437" s="26">
        <v>78</v>
      </c>
      <c r="G2437" s="25" t="s">
        <v>295</v>
      </c>
      <c r="H2437" s="25"/>
      <c r="BA2437" s="73" t="s">
        <v>357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358</v>
      </c>
      <c r="E2438" s="1" t="s">
        <v>351</v>
      </c>
      <c r="F2438" s="26">
        <v>165</v>
      </c>
      <c r="G2438" s="25" t="s">
        <v>295</v>
      </c>
      <c r="H2438" s="25"/>
      <c r="BA2438" s="73" t="s">
        <v>357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358</v>
      </c>
      <c r="E2439" s="1" t="s">
        <v>352</v>
      </c>
      <c r="F2439" s="26">
        <v>59</v>
      </c>
      <c r="G2439" s="25" t="s">
        <v>295</v>
      </c>
      <c r="H2439" s="25"/>
      <c r="BA2439" s="73" t="s">
        <v>357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358</v>
      </c>
      <c r="E2440" s="1" t="s">
        <v>122</v>
      </c>
      <c r="F2440" s="26">
        <v>46</v>
      </c>
      <c r="G2440" s="25" t="s">
        <v>295</v>
      </c>
      <c r="H2440" s="25"/>
      <c r="BA2440" s="73" t="s">
        <v>357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358</v>
      </c>
      <c r="E2441" s="1" t="s">
        <v>124</v>
      </c>
      <c r="F2441" s="26">
        <v>30</v>
      </c>
      <c r="G2441" s="25" t="s">
        <v>295</v>
      </c>
      <c r="H2441" s="25"/>
      <c r="BA2441" s="73" t="s">
        <v>357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358</v>
      </c>
      <c r="E2442" s="1" t="s">
        <v>353</v>
      </c>
      <c r="F2442" s="26">
        <v>0.96</v>
      </c>
      <c r="G2442" s="25" t="s">
        <v>295</v>
      </c>
      <c r="H2442" s="25"/>
      <c r="BA2442" s="73" t="s">
        <v>357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358</v>
      </c>
      <c r="E2443" s="1" t="s">
        <v>355</v>
      </c>
      <c r="F2443" s="26">
        <v>29</v>
      </c>
      <c r="G2443" s="25" t="s">
        <v>295</v>
      </c>
      <c r="H2443" s="25"/>
      <c r="BA2443" s="73" t="s">
        <v>357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358</v>
      </c>
      <c r="E2444" s="1" t="s">
        <v>133</v>
      </c>
      <c r="F2444" s="26">
        <v>146</v>
      </c>
      <c r="G2444" s="25" t="s">
        <v>295</v>
      </c>
      <c r="H2444" s="25"/>
      <c r="BA2444" s="73" t="s">
        <v>357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358</v>
      </c>
      <c r="E2445" s="1" t="s">
        <v>135</v>
      </c>
      <c r="F2445" s="26">
        <v>3.9</v>
      </c>
      <c r="G2445" s="25" t="s">
        <v>295</v>
      </c>
      <c r="H2445" s="25"/>
      <c r="BA2445" s="73" t="s">
        <v>357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358</v>
      </c>
      <c r="E2446" s="1" t="s">
        <v>136</v>
      </c>
      <c r="F2446" s="26">
        <v>120</v>
      </c>
      <c r="G2446" s="25" t="s">
        <v>295</v>
      </c>
      <c r="H2446" s="25"/>
      <c r="BA2446" s="73" t="s">
        <v>357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358</v>
      </c>
      <c r="E2447" s="1" t="s">
        <v>341</v>
      </c>
      <c r="F2447" s="26">
        <v>4.59</v>
      </c>
      <c r="G2447" s="25" t="s">
        <v>295</v>
      </c>
      <c r="H2447" s="25"/>
      <c r="BA2447" s="73" t="s">
        <v>357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358</v>
      </c>
      <c r="E2448" s="1" t="s">
        <v>118</v>
      </c>
      <c r="F2448" s="26">
        <v>4.4000000000000004</v>
      </c>
      <c r="G2448" s="25" t="s">
        <v>295</v>
      </c>
      <c r="H2448" s="25"/>
      <c r="BA2448" s="73" t="s">
        <v>357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358</v>
      </c>
      <c r="E2449" s="1" t="s">
        <v>130</v>
      </c>
      <c r="F2449" s="26">
        <v>3.76</v>
      </c>
      <c r="G2449" s="25" t="s">
        <v>295</v>
      </c>
      <c r="H2449" s="25"/>
      <c r="BA2449" s="73" t="s">
        <v>357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358</v>
      </c>
      <c r="E2450" s="1" t="s">
        <v>343</v>
      </c>
      <c r="F2450" s="26">
        <v>0.28999999999999998</v>
      </c>
      <c r="G2450" s="25" t="s">
        <v>295</v>
      </c>
      <c r="H2450" s="25"/>
      <c r="BA2450" s="73" t="s">
        <v>357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358</v>
      </c>
      <c r="E2451" s="1" t="s">
        <v>127</v>
      </c>
      <c r="F2451" s="26">
        <v>1.2</v>
      </c>
      <c r="G2451" s="25" t="s">
        <v>295</v>
      </c>
      <c r="H2451" s="25"/>
      <c r="BA2451" s="73" t="s">
        <v>357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358</v>
      </c>
      <c r="E2452" s="1" t="s">
        <v>131</v>
      </c>
      <c r="F2452" s="26">
        <v>8.6</v>
      </c>
      <c r="G2452" s="25" t="s">
        <v>295</v>
      </c>
      <c r="H2452" s="25"/>
      <c r="BA2452" s="73" t="s">
        <v>357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358</v>
      </c>
      <c r="E2453" s="1" t="s">
        <v>344</v>
      </c>
      <c r="F2453" s="26">
        <v>336</v>
      </c>
      <c r="G2453" s="25" t="s">
        <v>295</v>
      </c>
      <c r="H2453" s="25"/>
      <c r="BA2453" s="73" t="s">
        <v>357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358</v>
      </c>
      <c r="E2454" s="1" t="s">
        <v>119</v>
      </c>
      <c r="F2454" s="26">
        <v>236</v>
      </c>
      <c r="G2454" s="25" t="s">
        <v>295</v>
      </c>
      <c r="H2454" s="25"/>
      <c r="BA2454" s="73" t="s">
        <v>357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358</v>
      </c>
      <c r="E2455" s="1" t="s">
        <v>120</v>
      </c>
      <c r="F2455" s="26">
        <v>77</v>
      </c>
      <c r="G2455" s="25" t="s">
        <v>295</v>
      </c>
      <c r="H2455" s="25"/>
      <c r="BA2455" s="73" t="s">
        <v>357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358</v>
      </c>
      <c r="E2456" s="1" t="s">
        <v>117</v>
      </c>
      <c r="F2456" s="26">
        <v>2.84</v>
      </c>
      <c r="G2456" s="25" t="s">
        <v>295</v>
      </c>
      <c r="H2456" s="25"/>
      <c r="BA2456" s="73" t="s">
        <v>357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358</v>
      </c>
      <c r="E2457" s="1" t="s">
        <v>346</v>
      </c>
      <c r="F2457" s="26">
        <v>232</v>
      </c>
      <c r="G2457" s="25" t="s">
        <v>295</v>
      </c>
      <c r="H2457" s="25"/>
      <c r="BA2457" s="73" t="s">
        <v>357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358</v>
      </c>
      <c r="E2458" s="1" t="s">
        <v>132</v>
      </c>
      <c r="F2458" s="26">
        <v>3.76</v>
      </c>
      <c r="G2458" s="25" t="s">
        <v>295</v>
      </c>
      <c r="H2458" s="25"/>
      <c r="BA2458" s="73" t="s">
        <v>357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358</v>
      </c>
      <c r="E2459" s="1" t="s">
        <v>111</v>
      </c>
      <c r="F2459" s="26">
        <v>89</v>
      </c>
      <c r="G2459" s="25" t="s">
        <v>295</v>
      </c>
      <c r="H2459" s="25"/>
      <c r="BA2459" s="73" t="s">
        <v>357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358</v>
      </c>
      <c r="E2460" s="1" t="s">
        <v>347</v>
      </c>
      <c r="F2460" s="26">
        <v>5.04</v>
      </c>
      <c r="G2460" s="25" t="s">
        <v>295</v>
      </c>
      <c r="H2460" s="25"/>
      <c r="BA2460" s="73" t="s">
        <v>357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358</v>
      </c>
      <c r="E2461" s="1" t="s">
        <v>349</v>
      </c>
      <c r="F2461" s="26">
        <v>2.11</v>
      </c>
      <c r="G2461" s="25" t="s">
        <v>295</v>
      </c>
      <c r="H2461" s="25"/>
      <c r="BA2461" s="73" t="s">
        <v>357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358</v>
      </c>
      <c r="E2462" s="1" t="s">
        <v>128</v>
      </c>
      <c r="F2462" s="26">
        <v>6.9</v>
      </c>
      <c r="G2462" s="25" t="s">
        <v>295</v>
      </c>
      <c r="H2462" s="25"/>
      <c r="BA2462" s="73" t="s">
        <v>357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358</v>
      </c>
      <c r="E2463" s="1" t="s">
        <v>121</v>
      </c>
      <c r="F2463" s="26">
        <v>163</v>
      </c>
      <c r="G2463" s="25" t="s">
        <v>295</v>
      </c>
      <c r="H2463" s="25"/>
      <c r="BA2463" s="73" t="s">
        <v>357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358</v>
      </c>
      <c r="E2464" s="1" t="s">
        <v>115</v>
      </c>
      <c r="F2464" s="26">
        <v>35</v>
      </c>
      <c r="G2464" s="25" t="s">
        <v>295</v>
      </c>
      <c r="H2464" s="25"/>
      <c r="BA2464" s="73" t="s">
        <v>357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358</v>
      </c>
      <c r="E2465" s="1" t="s">
        <v>137</v>
      </c>
      <c r="F2465" s="26">
        <v>75</v>
      </c>
      <c r="G2465" s="25" t="s">
        <v>295</v>
      </c>
      <c r="H2465" s="25"/>
      <c r="BA2465" s="73" t="s">
        <v>357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358</v>
      </c>
      <c r="E2466" s="1" t="s">
        <v>350</v>
      </c>
      <c r="F2466" s="26">
        <v>141</v>
      </c>
      <c r="G2466" s="25" t="s">
        <v>295</v>
      </c>
      <c r="H2466" s="25"/>
      <c r="BA2466" s="73" t="s">
        <v>357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358</v>
      </c>
      <c r="E2467" s="1" t="s">
        <v>125</v>
      </c>
      <c r="F2467" s="26">
        <v>115</v>
      </c>
      <c r="G2467" s="25" t="s">
        <v>295</v>
      </c>
      <c r="H2467" s="25"/>
      <c r="BA2467" s="73" t="s">
        <v>357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358</v>
      </c>
      <c r="E2468" s="1" t="s">
        <v>126</v>
      </c>
      <c r="F2468" s="26">
        <v>79</v>
      </c>
      <c r="G2468" s="25" t="s">
        <v>295</v>
      </c>
      <c r="H2468" s="25"/>
      <c r="BA2468" s="73" t="s">
        <v>357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358</v>
      </c>
      <c r="E2469" s="1" t="s">
        <v>351</v>
      </c>
      <c r="F2469" s="26">
        <v>165</v>
      </c>
      <c r="G2469" s="25" t="s">
        <v>295</v>
      </c>
      <c r="H2469" s="25"/>
      <c r="BA2469" s="73" t="s">
        <v>357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358</v>
      </c>
      <c r="E2470" s="1" t="s">
        <v>352</v>
      </c>
      <c r="F2470" s="26">
        <v>60</v>
      </c>
      <c r="G2470" s="25" t="s">
        <v>295</v>
      </c>
      <c r="H2470" s="25"/>
      <c r="BA2470" s="73" t="s">
        <v>357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358</v>
      </c>
      <c r="E2471" s="1" t="s">
        <v>122</v>
      </c>
      <c r="F2471" s="26">
        <v>46</v>
      </c>
      <c r="G2471" s="25" t="s">
        <v>295</v>
      </c>
      <c r="H2471" s="25"/>
      <c r="BA2471" s="73" t="s">
        <v>357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358</v>
      </c>
      <c r="E2472" s="1" t="s">
        <v>124</v>
      </c>
      <c r="F2472" s="26">
        <v>31</v>
      </c>
      <c r="G2472" s="25" t="s">
        <v>295</v>
      </c>
      <c r="H2472" s="25"/>
      <c r="BA2472" s="73" t="s">
        <v>357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358</v>
      </c>
      <c r="E2473" s="1" t="s">
        <v>353</v>
      </c>
      <c r="F2473" s="26">
        <v>0.95</v>
      </c>
      <c r="G2473" s="25" t="s">
        <v>295</v>
      </c>
      <c r="H2473" s="25"/>
      <c r="BA2473" s="73" t="s">
        <v>357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358</v>
      </c>
      <c r="E2474" s="1" t="s">
        <v>355</v>
      </c>
      <c r="F2474" s="26">
        <v>33</v>
      </c>
      <c r="G2474" s="25" t="s">
        <v>295</v>
      </c>
      <c r="H2474" s="25"/>
      <c r="BA2474" s="73" t="s">
        <v>357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358</v>
      </c>
      <c r="E2475" s="1" t="s">
        <v>133</v>
      </c>
      <c r="F2475" s="26">
        <v>143</v>
      </c>
      <c r="G2475" s="25" t="s">
        <v>295</v>
      </c>
      <c r="H2475" s="25"/>
      <c r="BA2475" s="73" t="s">
        <v>357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358</v>
      </c>
      <c r="E2476" s="1" t="s">
        <v>135</v>
      </c>
      <c r="F2476" s="26">
        <v>3.8</v>
      </c>
      <c r="G2476" s="25" t="s">
        <v>295</v>
      </c>
      <c r="H2476" s="25"/>
      <c r="BA2476" s="73" t="s">
        <v>357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358</v>
      </c>
      <c r="E2477" s="1" t="s">
        <v>136</v>
      </c>
      <c r="F2477" s="26">
        <v>118</v>
      </c>
      <c r="G2477" s="25" t="s">
        <v>295</v>
      </c>
      <c r="H2477" s="25"/>
      <c r="BA2477" s="73" t="s">
        <v>357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358</v>
      </c>
      <c r="E2478" s="1" t="s">
        <v>341</v>
      </c>
      <c r="F2478" s="26">
        <v>4.68</v>
      </c>
      <c r="G2478" s="25" t="s">
        <v>295</v>
      </c>
      <c r="H2478" s="25"/>
      <c r="BA2478" s="73" t="s">
        <v>357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358</v>
      </c>
      <c r="E2479" s="1" t="s">
        <v>118</v>
      </c>
      <c r="F2479" s="26">
        <v>4.5</v>
      </c>
      <c r="G2479" s="25" t="s">
        <v>295</v>
      </c>
      <c r="H2479" s="25"/>
      <c r="BA2479" s="73" t="s">
        <v>357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358</v>
      </c>
      <c r="E2480" s="1" t="s">
        <v>130</v>
      </c>
      <c r="F2480" s="26">
        <v>3.69</v>
      </c>
      <c r="G2480" s="25" t="s">
        <v>295</v>
      </c>
      <c r="H2480" s="25"/>
      <c r="BA2480" s="73" t="s">
        <v>357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358</v>
      </c>
      <c r="E2481" s="1" t="s">
        <v>343</v>
      </c>
      <c r="F2481" s="26">
        <v>0.28000000000000003</v>
      </c>
      <c r="G2481" s="25" t="s">
        <v>295</v>
      </c>
      <c r="H2481" s="25"/>
      <c r="BA2481" s="73" t="s">
        <v>357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358</v>
      </c>
      <c r="E2482" s="1" t="s">
        <v>127</v>
      </c>
      <c r="F2482" s="26">
        <v>1.1200000000000001</v>
      </c>
      <c r="G2482" s="25" t="s">
        <v>295</v>
      </c>
      <c r="H2482" s="25"/>
      <c r="BA2482" s="73" t="s">
        <v>357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358</v>
      </c>
      <c r="E2483" s="1" t="s">
        <v>131</v>
      </c>
      <c r="F2483" s="26">
        <v>8.6</v>
      </c>
      <c r="G2483" s="25" t="s">
        <v>295</v>
      </c>
      <c r="H2483" s="25"/>
      <c r="BA2483" s="73" t="s">
        <v>357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358</v>
      </c>
      <c r="E2484" s="1" t="s">
        <v>344</v>
      </c>
      <c r="F2484" s="26">
        <v>333</v>
      </c>
      <c r="G2484" s="25" t="s">
        <v>295</v>
      </c>
      <c r="H2484" s="25"/>
      <c r="BA2484" s="73" t="s">
        <v>357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358</v>
      </c>
      <c r="E2485" s="1" t="s">
        <v>119</v>
      </c>
      <c r="F2485" s="26">
        <v>247</v>
      </c>
      <c r="G2485" s="25" t="s">
        <v>295</v>
      </c>
      <c r="H2485" s="25"/>
      <c r="BA2485" s="73" t="s">
        <v>357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358</v>
      </c>
      <c r="E2486" s="1" t="s">
        <v>120</v>
      </c>
      <c r="F2486" s="26">
        <v>78</v>
      </c>
      <c r="G2486" s="25" t="s">
        <v>295</v>
      </c>
      <c r="H2486" s="25"/>
      <c r="BA2486" s="73" t="s">
        <v>357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358</v>
      </c>
      <c r="E2487" s="1" t="s">
        <v>117</v>
      </c>
      <c r="F2487" s="26">
        <v>2.71</v>
      </c>
      <c r="G2487" s="25" t="s">
        <v>295</v>
      </c>
      <c r="H2487" s="25"/>
      <c r="BA2487" s="73" t="s">
        <v>357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358</v>
      </c>
      <c r="E2488" s="1" t="s">
        <v>346</v>
      </c>
      <c r="F2488" s="26">
        <v>232</v>
      </c>
      <c r="G2488" s="25" t="s">
        <v>295</v>
      </c>
      <c r="H2488" s="25"/>
      <c r="BA2488" s="73" t="s">
        <v>357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358</v>
      </c>
      <c r="E2489" s="1" t="s">
        <v>132</v>
      </c>
      <c r="F2489" s="26">
        <v>3.6</v>
      </c>
      <c r="G2489" s="25" t="s">
        <v>295</v>
      </c>
      <c r="H2489" s="25"/>
      <c r="BA2489" s="73" t="s">
        <v>357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358</v>
      </c>
      <c r="E2490" s="1" t="s">
        <v>111</v>
      </c>
      <c r="F2490" s="26">
        <v>88</v>
      </c>
      <c r="G2490" s="25" t="s">
        <v>295</v>
      </c>
      <c r="H2490" s="25"/>
      <c r="BA2490" s="73" t="s">
        <v>357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358</v>
      </c>
      <c r="E2491" s="1" t="s">
        <v>347</v>
      </c>
      <c r="F2491" s="26">
        <v>5.0999999999999996</v>
      </c>
      <c r="G2491" s="25" t="s">
        <v>295</v>
      </c>
      <c r="H2491" s="25"/>
      <c r="BA2491" s="73" t="s">
        <v>357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358</v>
      </c>
      <c r="E2492" s="1" t="s">
        <v>349</v>
      </c>
      <c r="F2492" s="26">
        <v>2.0699999999999998</v>
      </c>
      <c r="G2492" s="25" t="s">
        <v>295</v>
      </c>
      <c r="H2492" s="25"/>
      <c r="BA2492" s="73" t="s">
        <v>357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358</v>
      </c>
      <c r="E2493" s="1" t="s">
        <v>128</v>
      </c>
      <c r="F2493" s="26">
        <v>6.9</v>
      </c>
      <c r="G2493" s="25" t="s">
        <v>295</v>
      </c>
      <c r="H2493" s="25"/>
      <c r="BA2493" s="73" t="s">
        <v>357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358</v>
      </c>
      <c r="E2494" s="1" t="s">
        <v>121</v>
      </c>
      <c r="F2494" s="26">
        <v>159</v>
      </c>
      <c r="G2494" s="25" t="s">
        <v>295</v>
      </c>
      <c r="H2494" s="25"/>
      <c r="BA2494" s="73" t="s">
        <v>357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358</v>
      </c>
      <c r="E2495" s="1" t="s">
        <v>115</v>
      </c>
      <c r="F2495" s="26">
        <v>34</v>
      </c>
      <c r="G2495" s="25" t="s">
        <v>295</v>
      </c>
      <c r="H2495" s="25"/>
      <c r="BA2495" s="73" t="s">
        <v>357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358</v>
      </c>
      <c r="E2496" s="1" t="s">
        <v>137</v>
      </c>
      <c r="F2496" s="26">
        <v>74</v>
      </c>
      <c r="G2496" s="25" t="s">
        <v>295</v>
      </c>
      <c r="H2496" s="25"/>
      <c r="BA2496" s="73" t="s">
        <v>357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358</v>
      </c>
      <c r="E2497" s="1" t="s">
        <v>350</v>
      </c>
      <c r="F2497" s="26">
        <v>141</v>
      </c>
      <c r="G2497" s="25" t="s">
        <v>295</v>
      </c>
      <c r="H2497" s="25"/>
      <c r="BA2497" s="73" t="s">
        <v>357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358</v>
      </c>
      <c r="E2498" s="1" t="s">
        <v>125</v>
      </c>
      <c r="F2498" s="26">
        <v>115</v>
      </c>
      <c r="G2498" s="25" t="s">
        <v>295</v>
      </c>
      <c r="H2498" s="25"/>
      <c r="BA2498" s="73" t="s">
        <v>357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358</v>
      </c>
      <c r="E2499" s="1" t="s">
        <v>126</v>
      </c>
      <c r="F2499" s="26">
        <v>81</v>
      </c>
      <c r="G2499" s="25" t="s">
        <v>295</v>
      </c>
      <c r="H2499" s="25"/>
      <c r="BA2499" s="73" t="s">
        <v>357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358</v>
      </c>
      <c r="E2500" s="1" t="s">
        <v>351</v>
      </c>
      <c r="F2500" s="26">
        <v>165</v>
      </c>
      <c r="G2500" s="25" t="s">
        <v>295</v>
      </c>
      <c r="H2500" s="25"/>
      <c r="BA2500" s="73" t="s">
        <v>357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358</v>
      </c>
      <c r="E2501" s="1" t="s">
        <v>352</v>
      </c>
      <c r="F2501" s="26">
        <v>60</v>
      </c>
      <c r="G2501" s="25" t="s">
        <v>295</v>
      </c>
      <c r="H2501" s="25"/>
      <c r="BA2501" s="73" t="s">
        <v>357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358</v>
      </c>
      <c r="E2502" s="1" t="s">
        <v>122</v>
      </c>
      <c r="F2502" s="26">
        <v>47</v>
      </c>
      <c r="G2502" s="25" t="s">
        <v>295</v>
      </c>
      <c r="H2502" s="25"/>
      <c r="BA2502" s="73" t="s">
        <v>357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358</v>
      </c>
      <c r="E2503" s="1" t="s">
        <v>124</v>
      </c>
      <c r="F2503" s="26">
        <v>30</v>
      </c>
      <c r="G2503" s="25" t="s">
        <v>295</v>
      </c>
      <c r="H2503" s="25"/>
      <c r="BA2503" s="73" t="s">
        <v>357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358</v>
      </c>
      <c r="E2504" s="1" t="s">
        <v>353</v>
      </c>
      <c r="F2504" s="26">
        <v>0.98</v>
      </c>
      <c r="G2504" s="25" t="s">
        <v>295</v>
      </c>
      <c r="H2504" s="25"/>
      <c r="BA2504" s="73" t="s">
        <v>357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358</v>
      </c>
      <c r="E2505" s="1" t="s">
        <v>355</v>
      </c>
      <c r="F2505" s="26">
        <v>35.4</v>
      </c>
      <c r="G2505" s="25" t="s">
        <v>295</v>
      </c>
      <c r="H2505" s="25"/>
      <c r="BA2505" s="73" t="s">
        <v>357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358</v>
      </c>
      <c r="E2506" s="1" t="s">
        <v>133</v>
      </c>
      <c r="F2506" s="26">
        <v>143</v>
      </c>
      <c r="G2506" s="25" t="s">
        <v>295</v>
      </c>
      <c r="H2506" s="25"/>
      <c r="BA2506" s="73" t="s">
        <v>357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358</v>
      </c>
      <c r="E2507" s="1" t="s">
        <v>135</v>
      </c>
      <c r="F2507" s="26">
        <v>3.7</v>
      </c>
      <c r="G2507" s="25" t="s">
        <v>295</v>
      </c>
      <c r="H2507" s="25"/>
      <c r="BA2507" s="73" t="s">
        <v>357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358</v>
      </c>
      <c r="E2508" s="1" t="s">
        <v>136</v>
      </c>
      <c r="F2508" s="26">
        <v>118</v>
      </c>
      <c r="G2508" s="25" t="s">
        <v>295</v>
      </c>
      <c r="H2508" s="25"/>
      <c r="BA2508" s="73" t="s">
        <v>357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358</v>
      </c>
      <c r="E2509" s="1" t="s">
        <v>341</v>
      </c>
      <c r="F2509" s="26">
        <v>4.66</v>
      </c>
      <c r="G2509" s="25" t="s">
        <v>295</v>
      </c>
      <c r="H2509" s="25"/>
      <c r="BA2509" s="73" t="s">
        <v>357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358</v>
      </c>
      <c r="E2510" s="1" t="s">
        <v>118</v>
      </c>
      <c r="F2510" s="26">
        <v>4.5</v>
      </c>
      <c r="G2510" s="25" t="s">
        <v>295</v>
      </c>
      <c r="H2510" s="25"/>
      <c r="BA2510" s="73" t="s">
        <v>357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358</v>
      </c>
      <c r="E2511" s="1" t="s">
        <v>130</v>
      </c>
      <c r="F2511" s="26">
        <v>3.79</v>
      </c>
      <c r="G2511" s="25" t="s">
        <v>295</v>
      </c>
      <c r="H2511" s="25"/>
      <c r="BA2511" s="73" t="s">
        <v>357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358</v>
      </c>
      <c r="E2512" s="1" t="s">
        <v>343</v>
      </c>
      <c r="F2512" s="26">
        <v>0.29399999999999998</v>
      </c>
      <c r="G2512" s="25" t="s">
        <v>295</v>
      </c>
      <c r="H2512" s="25"/>
      <c r="BA2512" s="73" t="s">
        <v>357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358</v>
      </c>
      <c r="E2513" s="1" t="s">
        <v>127</v>
      </c>
      <c r="F2513" s="26">
        <v>1.1399999999999999</v>
      </c>
      <c r="G2513" s="25" t="s">
        <v>295</v>
      </c>
      <c r="H2513" s="25"/>
      <c r="BA2513" s="73" t="s">
        <v>357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358</v>
      </c>
      <c r="E2514" s="1" t="s">
        <v>131</v>
      </c>
      <c r="F2514" s="26">
        <v>8.6</v>
      </c>
      <c r="G2514" s="25" t="s">
        <v>295</v>
      </c>
      <c r="H2514" s="25"/>
      <c r="BA2514" s="73" t="s">
        <v>357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358</v>
      </c>
      <c r="E2515" s="1" t="s">
        <v>344</v>
      </c>
      <c r="F2515" s="26">
        <v>347</v>
      </c>
      <c r="G2515" s="25" t="s">
        <v>295</v>
      </c>
      <c r="H2515" s="25"/>
      <c r="BA2515" s="73" t="s">
        <v>357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358</v>
      </c>
      <c r="E2516" s="1" t="s">
        <v>119</v>
      </c>
      <c r="F2516" s="26">
        <v>239</v>
      </c>
      <c r="G2516" s="25" t="s">
        <v>295</v>
      </c>
      <c r="H2516" s="25"/>
      <c r="BA2516" s="73" t="s">
        <v>357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358</v>
      </c>
      <c r="E2517" s="1" t="s">
        <v>120</v>
      </c>
      <c r="F2517" s="26">
        <v>77</v>
      </c>
      <c r="G2517" s="25" t="s">
        <v>295</v>
      </c>
      <c r="H2517" s="25"/>
      <c r="BA2517" s="73" t="s">
        <v>357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358</v>
      </c>
      <c r="E2518" s="1" t="s">
        <v>117</v>
      </c>
      <c r="F2518" s="26">
        <v>2.75</v>
      </c>
      <c r="G2518" s="25" t="s">
        <v>295</v>
      </c>
      <c r="H2518" s="25"/>
      <c r="BA2518" s="73" t="s">
        <v>357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358</v>
      </c>
      <c r="E2519" s="1" t="s">
        <v>346</v>
      </c>
      <c r="F2519" s="26">
        <v>234</v>
      </c>
      <c r="G2519" s="25" t="s">
        <v>295</v>
      </c>
      <c r="H2519" s="25"/>
      <c r="BA2519" s="73" t="s">
        <v>357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358</v>
      </c>
      <c r="E2520" s="1" t="s">
        <v>132</v>
      </c>
      <c r="F2520" s="26">
        <v>3.65</v>
      </c>
      <c r="G2520" s="25" t="s">
        <v>295</v>
      </c>
      <c r="H2520" s="25"/>
      <c r="BA2520" s="73" t="s">
        <v>357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358</v>
      </c>
      <c r="E2521" s="1" t="s">
        <v>111</v>
      </c>
      <c r="F2521" s="26">
        <v>89</v>
      </c>
      <c r="G2521" s="25" t="s">
        <v>295</v>
      </c>
      <c r="H2521" s="25"/>
      <c r="BA2521" s="73" t="s">
        <v>357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358</v>
      </c>
      <c r="E2522" s="1" t="s">
        <v>347</v>
      </c>
      <c r="F2522" s="26">
        <v>5.1100000000000003</v>
      </c>
      <c r="G2522" s="25" t="s">
        <v>295</v>
      </c>
      <c r="H2522" s="25"/>
      <c r="BA2522" s="73" t="s">
        <v>357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358</v>
      </c>
      <c r="E2523" s="1" t="s">
        <v>349</v>
      </c>
      <c r="F2523" s="26">
        <v>1.96</v>
      </c>
      <c r="G2523" s="25" t="s">
        <v>295</v>
      </c>
      <c r="H2523" s="25"/>
      <c r="BA2523" s="73" t="s">
        <v>357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358</v>
      </c>
      <c r="E2524" s="1" t="s">
        <v>128</v>
      </c>
      <c r="F2524" s="26">
        <v>6.9</v>
      </c>
      <c r="G2524" s="25" t="s">
        <v>295</v>
      </c>
      <c r="H2524" s="25"/>
      <c r="BA2524" s="73" t="s">
        <v>357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358</v>
      </c>
      <c r="E2525" s="1" t="s">
        <v>121</v>
      </c>
      <c r="F2525" s="26">
        <v>161</v>
      </c>
      <c r="G2525" s="25" t="s">
        <v>295</v>
      </c>
      <c r="H2525" s="25"/>
      <c r="BA2525" s="73" t="s">
        <v>357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358</v>
      </c>
      <c r="E2526" s="1" t="s">
        <v>115</v>
      </c>
      <c r="F2526" s="26">
        <v>33</v>
      </c>
      <c r="G2526" s="25" t="s">
        <v>295</v>
      </c>
      <c r="H2526" s="25"/>
      <c r="BA2526" s="73" t="s">
        <v>357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358</v>
      </c>
      <c r="E2527" s="1" t="s">
        <v>137</v>
      </c>
      <c r="F2527" s="26">
        <v>75</v>
      </c>
      <c r="G2527" s="25" t="s">
        <v>295</v>
      </c>
      <c r="H2527" s="25"/>
      <c r="BA2527" s="73" t="s">
        <v>357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358</v>
      </c>
      <c r="E2528" s="1" t="s">
        <v>350</v>
      </c>
      <c r="F2528" s="26">
        <v>140</v>
      </c>
      <c r="G2528" s="25" t="s">
        <v>295</v>
      </c>
      <c r="H2528" s="25"/>
      <c r="BA2528" s="73" t="s">
        <v>357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358</v>
      </c>
      <c r="E2529" s="1" t="s">
        <v>125</v>
      </c>
      <c r="F2529" s="26">
        <v>123</v>
      </c>
      <c r="G2529" s="25" t="s">
        <v>295</v>
      </c>
      <c r="H2529" s="25"/>
      <c r="BA2529" s="73" t="s">
        <v>357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358</v>
      </c>
      <c r="E2530" s="1" t="s">
        <v>126</v>
      </c>
      <c r="F2530" s="26">
        <v>80</v>
      </c>
      <c r="G2530" s="25" t="s">
        <v>295</v>
      </c>
      <c r="H2530" s="25"/>
      <c r="BA2530" s="73" t="s">
        <v>357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358</v>
      </c>
      <c r="E2531" s="1" t="s">
        <v>351</v>
      </c>
      <c r="F2531" s="26">
        <v>159</v>
      </c>
      <c r="G2531" s="25" t="s">
        <v>295</v>
      </c>
      <c r="H2531" s="25"/>
      <c r="BA2531" s="73" t="s">
        <v>357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358</v>
      </c>
      <c r="E2532" s="1" t="s">
        <v>352</v>
      </c>
      <c r="F2532" s="26">
        <v>60</v>
      </c>
      <c r="G2532" s="25" t="s">
        <v>295</v>
      </c>
      <c r="H2532" s="25"/>
      <c r="BA2532" s="73" t="s">
        <v>357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358</v>
      </c>
      <c r="E2533" s="1" t="s">
        <v>122</v>
      </c>
      <c r="F2533" s="26">
        <v>45</v>
      </c>
      <c r="G2533" s="25" t="s">
        <v>295</v>
      </c>
      <c r="H2533" s="25"/>
      <c r="BA2533" s="73" t="s">
        <v>357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358</v>
      </c>
      <c r="E2534" s="1" t="s">
        <v>124</v>
      </c>
      <c r="F2534" s="26">
        <v>29</v>
      </c>
      <c r="G2534" s="25" t="s">
        <v>295</v>
      </c>
      <c r="H2534" s="25"/>
      <c r="BA2534" s="73" t="s">
        <v>357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358</v>
      </c>
      <c r="E2535" s="1" t="s">
        <v>353</v>
      </c>
      <c r="F2535" s="26">
        <v>0.95</v>
      </c>
      <c r="G2535" s="25" t="s">
        <v>295</v>
      </c>
      <c r="H2535" s="25"/>
      <c r="BA2535" s="73" t="s">
        <v>357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358</v>
      </c>
      <c r="E2536" s="1" t="s">
        <v>355</v>
      </c>
      <c r="F2536" s="26">
        <v>32.4</v>
      </c>
      <c r="G2536" s="25" t="s">
        <v>295</v>
      </c>
      <c r="H2536" s="25"/>
      <c r="BA2536" s="73" t="s">
        <v>357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358</v>
      </c>
      <c r="E2537" s="1" t="s">
        <v>133</v>
      </c>
      <c r="F2537" s="26">
        <v>143</v>
      </c>
      <c r="G2537" s="25" t="s">
        <v>295</v>
      </c>
      <c r="H2537" s="25"/>
      <c r="BA2537" s="73" t="s">
        <v>357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358</v>
      </c>
      <c r="E2538" s="1" t="s">
        <v>135</v>
      </c>
      <c r="F2538" s="26">
        <v>3.7</v>
      </c>
      <c r="G2538" s="25" t="s">
        <v>295</v>
      </c>
      <c r="H2538" s="25"/>
      <c r="BA2538" s="73" t="s">
        <v>357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358</v>
      </c>
      <c r="E2539" s="1" t="s">
        <v>136</v>
      </c>
      <c r="F2539" s="26">
        <v>116</v>
      </c>
      <c r="G2539" s="25" t="s">
        <v>295</v>
      </c>
      <c r="H2539" s="25"/>
      <c r="BA2539" s="73" t="s">
        <v>357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358</v>
      </c>
      <c r="E2540" s="1" t="s">
        <v>341</v>
      </c>
      <c r="F2540" s="26">
        <v>4.62</v>
      </c>
      <c r="G2540" s="25" t="s">
        <v>295</v>
      </c>
      <c r="H2540" s="25"/>
      <c r="BA2540" s="73" t="s">
        <v>357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358</v>
      </c>
      <c r="E2541" s="1" t="s">
        <v>118</v>
      </c>
      <c r="F2541" s="26">
        <v>4.4000000000000004</v>
      </c>
      <c r="G2541" s="25" t="s">
        <v>295</v>
      </c>
      <c r="H2541" s="25"/>
      <c r="BA2541" s="73" t="s">
        <v>357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358</v>
      </c>
      <c r="E2542" s="1" t="s">
        <v>130</v>
      </c>
      <c r="F2542" s="26">
        <v>3.74</v>
      </c>
      <c r="G2542" s="25" t="s">
        <v>295</v>
      </c>
      <c r="H2542" s="25"/>
      <c r="BA2542" s="73" t="s">
        <v>357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358</v>
      </c>
      <c r="E2543" s="1" t="s">
        <v>343</v>
      </c>
      <c r="F2543" s="26">
        <v>0.3</v>
      </c>
      <c r="G2543" s="25" t="s">
        <v>295</v>
      </c>
      <c r="H2543" s="25"/>
      <c r="BA2543" s="73" t="s">
        <v>357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358</v>
      </c>
      <c r="E2544" s="1" t="s">
        <v>127</v>
      </c>
      <c r="F2544" s="26">
        <v>1.17</v>
      </c>
      <c r="G2544" s="25" t="s">
        <v>295</v>
      </c>
      <c r="H2544" s="25"/>
      <c r="BA2544" s="73" t="s">
        <v>357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358</v>
      </c>
      <c r="E2545" s="1" t="s">
        <v>131</v>
      </c>
      <c r="F2545" s="26">
        <v>8.6</v>
      </c>
      <c r="G2545" s="25" t="s">
        <v>295</v>
      </c>
      <c r="H2545" s="25"/>
      <c r="BA2545" s="73" t="s">
        <v>357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358</v>
      </c>
      <c r="E2546" s="1" t="s">
        <v>344</v>
      </c>
      <c r="F2546" s="26">
        <v>347</v>
      </c>
      <c r="G2546" s="25" t="s">
        <v>295</v>
      </c>
      <c r="H2546" s="25"/>
      <c r="BA2546" s="73" t="s">
        <v>357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358</v>
      </c>
      <c r="E2547" s="1" t="s">
        <v>119</v>
      </c>
      <c r="F2547" s="26">
        <v>241</v>
      </c>
      <c r="G2547" s="25" t="s">
        <v>295</v>
      </c>
      <c r="H2547" s="25"/>
      <c r="BA2547" s="73" t="s">
        <v>357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358</v>
      </c>
      <c r="E2548" s="1" t="s">
        <v>120</v>
      </c>
      <c r="F2548" s="26">
        <v>80</v>
      </c>
      <c r="G2548" s="25" t="s">
        <v>295</v>
      </c>
      <c r="H2548" s="25"/>
      <c r="BA2548" s="73" t="s">
        <v>357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358</v>
      </c>
      <c r="E2549" s="1" t="s">
        <v>117</v>
      </c>
      <c r="F2549" s="26">
        <v>2.76</v>
      </c>
      <c r="G2549" s="25" t="s">
        <v>295</v>
      </c>
      <c r="H2549" s="25"/>
      <c r="BA2549" s="73" t="s">
        <v>357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358</v>
      </c>
      <c r="E2550" s="1" t="s">
        <v>346</v>
      </c>
      <c r="F2550" s="26">
        <v>229</v>
      </c>
      <c r="G2550" s="25" t="s">
        <v>295</v>
      </c>
      <c r="H2550" s="25"/>
      <c r="BA2550" s="73" t="s">
        <v>357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358</v>
      </c>
      <c r="E2551" s="1" t="s">
        <v>132</v>
      </c>
      <c r="F2551" s="26">
        <v>3.58</v>
      </c>
      <c r="G2551" s="25" t="s">
        <v>295</v>
      </c>
      <c r="H2551" s="25"/>
      <c r="BA2551" s="73" t="s">
        <v>357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358</v>
      </c>
      <c r="E2552" s="1" t="s">
        <v>111</v>
      </c>
      <c r="F2552" s="26">
        <v>86</v>
      </c>
      <c r="G2552" s="25" t="s">
        <v>295</v>
      </c>
      <c r="H2552" s="25"/>
      <c r="BA2552" s="73" t="s">
        <v>357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358</v>
      </c>
      <c r="E2553" s="1" t="s">
        <v>347</v>
      </c>
      <c r="F2553" s="26">
        <v>5.0599999999999996</v>
      </c>
      <c r="G2553" s="25" t="s">
        <v>295</v>
      </c>
      <c r="H2553" s="25"/>
      <c r="BA2553" s="73" t="s">
        <v>357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358</v>
      </c>
      <c r="E2554" s="1" t="s">
        <v>349</v>
      </c>
      <c r="F2554" s="26">
        <v>2.0699999999999998</v>
      </c>
      <c r="G2554" s="25" t="s">
        <v>295</v>
      </c>
      <c r="H2554" s="25"/>
      <c r="BA2554" s="73" t="s">
        <v>357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358</v>
      </c>
      <c r="E2555" s="1" t="s">
        <v>128</v>
      </c>
      <c r="F2555" s="26">
        <v>6.7</v>
      </c>
      <c r="G2555" s="25" t="s">
        <v>295</v>
      </c>
      <c r="H2555" s="25"/>
      <c r="BA2555" s="73" t="s">
        <v>357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358</v>
      </c>
      <c r="E2556" s="1" t="s">
        <v>121</v>
      </c>
      <c r="F2556" s="26">
        <v>155</v>
      </c>
      <c r="G2556" s="25" t="s">
        <v>295</v>
      </c>
      <c r="H2556" s="25"/>
      <c r="BA2556" s="73" t="s">
        <v>357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358</v>
      </c>
      <c r="E2557" s="1" t="s">
        <v>115</v>
      </c>
      <c r="F2557" s="26">
        <v>33</v>
      </c>
      <c r="G2557" s="25" t="s">
        <v>295</v>
      </c>
      <c r="H2557" s="25"/>
      <c r="BA2557" s="73" t="s">
        <v>357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358</v>
      </c>
      <c r="E2558" s="1" t="s">
        <v>137</v>
      </c>
      <c r="F2558" s="26">
        <v>75</v>
      </c>
      <c r="G2558" s="25" t="s">
        <v>295</v>
      </c>
      <c r="H2558" s="25"/>
      <c r="BA2558" s="73" t="s">
        <v>357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358</v>
      </c>
      <c r="E2559" s="1" t="s">
        <v>350</v>
      </c>
      <c r="F2559" s="26">
        <v>144</v>
      </c>
      <c r="G2559" s="25" t="s">
        <v>295</v>
      </c>
      <c r="H2559" s="25"/>
      <c r="BA2559" s="73" t="s">
        <v>357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358</v>
      </c>
      <c r="E2560" s="1" t="s">
        <v>125</v>
      </c>
      <c r="F2560" s="26">
        <v>106</v>
      </c>
      <c r="G2560" s="25" t="s">
        <v>295</v>
      </c>
      <c r="H2560" s="25"/>
      <c r="BA2560" s="73" t="s">
        <v>357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358</v>
      </c>
      <c r="E2561" s="1" t="s">
        <v>126</v>
      </c>
      <c r="F2561" s="26">
        <v>80</v>
      </c>
      <c r="G2561" s="25" t="s">
        <v>295</v>
      </c>
      <c r="H2561" s="25"/>
      <c r="BA2561" s="73" t="s">
        <v>357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358</v>
      </c>
      <c r="E2562" s="1" t="s">
        <v>351</v>
      </c>
      <c r="F2562" s="26">
        <v>153</v>
      </c>
      <c r="G2562" s="25" t="s">
        <v>295</v>
      </c>
      <c r="H2562" s="25"/>
      <c r="BA2562" s="73" t="s">
        <v>357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358</v>
      </c>
      <c r="E2563" s="1" t="s">
        <v>352</v>
      </c>
      <c r="F2563" s="26">
        <v>60</v>
      </c>
      <c r="G2563" s="25" t="s">
        <v>295</v>
      </c>
      <c r="H2563" s="25"/>
      <c r="BA2563" s="73" t="s">
        <v>357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358</v>
      </c>
      <c r="E2564" s="1" t="s">
        <v>122</v>
      </c>
      <c r="F2564" s="26">
        <v>49</v>
      </c>
      <c r="G2564" s="25" t="s">
        <v>295</v>
      </c>
      <c r="H2564" s="25"/>
      <c r="BA2564" s="73" t="s">
        <v>357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358</v>
      </c>
      <c r="E2565" s="1" t="s">
        <v>124</v>
      </c>
      <c r="F2565" s="26">
        <v>33</v>
      </c>
      <c r="G2565" s="25" t="s">
        <v>295</v>
      </c>
      <c r="H2565" s="25"/>
      <c r="BA2565" s="73" t="s">
        <v>357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358</v>
      </c>
      <c r="E2566" s="1" t="s">
        <v>353</v>
      </c>
      <c r="F2566" s="26">
        <v>0.97</v>
      </c>
      <c r="G2566" s="25" t="s">
        <v>295</v>
      </c>
      <c r="H2566" s="25"/>
      <c r="BA2566" s="73" t="s">
        <v>357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358</v>
      </c>
      <c r="E2567" s="1" t="s">
        <v>355</v>
      </c>
      <c r="F2567" s="26">
        <v>35.4</v>
      </c>
      <c r="G2567" s="25" t="s">
        <v>295</v>
      </c>
      <c r="H2567" s="25"/>
      <c r="BA2567" s="73" t="s">
        <v>357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358</v>
      </c>
      <c r="E2568" s="1" t="s">
        <v>133</v>
      </c>
      <c r="F2568" s="26">
        <v>142</v>
      </c>
      <c r="G2568" s="25" t="s">
        <v>295</v>
      </c>
      <c r="H2568" s="25"/>
      <c r="BA2568" s="73" t="s">
        <v>357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358</v>
      </c>
      <c r="E2569" s="1" t="s">
        <v>135</v>
      </c>
      <c r="F2569" s="26">
        <v>3.6</v>
      </c>
      <c r="G2569" s="25" t="s">
        <v>295</v>
      </c>
      <c r="H2569" s="25"/>
      <c r="BA2569" s="73" t="s">
        <v>357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358</v>
      </c>
      <c r="E2570" s="1" t="s">
        <v>136</v>
      </c>
      <c r="F2570" s="26">
        <v>117</v>
      </c>
      <c r="G2570" s="25" t="s">
        <v>295</v>
      </c>
      <c r="H2570" s="25"/>
      <c r="BA2570" s="73" t="s">
        <v>357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358</v>
      </c>
      <c r="E2571" s="1" t="s">
        <v>341</v>
      </c>
      <c r="F2571" s="26">
        <v>4.58</v>
      </c>
      <c r="G2571" s="25" t="s">
        <v>295</v>
      </c>
      <c r="H2571" s="25"/>
      <c r="BA2571" s="73" t="s">
        <v>357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358</v>
      </c>
      <c r="E2572" s="1" t="s">
        <v>118</v>
      </c>
      <c r="F2572" s="26">
        <v>4.5</v>
      </c>
      <c r="G2572" s="25" t="s">
        <v>295</v>
      </c>
      <c r="H2572" s="25"/>
      <c r="BA2572" s="73" t="s">
        <v>357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358</v>
      </c>
      <c r="E2573" s="1" t="s">
        <v>130</v>
      </c>
      <c r="F2573" s="26">
        <v>3.82</v>
      </c>
      <c r="G2573" s="25" t="s">
        <v>295</v>
      </c>
      <c r="H2573" s="25"/>
      <c r="BA2573" s="73" t="s">
        <v>357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358</v>
      </c>
      <c r="E2574" s="1" t="s">
        <v>343</v>
      </c>
      <c r="F2574" s="26">
        <v>0.3</v>
      </c>
      <c r="G2574" s="25" t="s">
        <v>295</v>
      </c>
      <c r="H2574" s="25"/>
      <c r="BA2574" s="73" t="s">
        <v>357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358</v>
      </c>
      <c r="E2575" s="1" t="s">
        <v>127</v>
      </c>
      <c r="F2575" s="26">
        <v>1.1599999999999999</v>
      </c>
      <c r="G2575" s="25" t="s">
        <v>295</v>
      </c>
      <c r="H2575" s="25"/>
      <c r="BA2575" s="73" t="s">
        <v>357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358</v>
      </c>
      <c r="E2576" s="1" t="s">
        <v>131</v>
      </c>
      <c r="F2576" s="26">
        <v>9</v>
      </c>
      <c r="G2576" s="25" t="s">
        <v>295</v>
      </c>
      <c r="H2576" s="25"/>
      <c r="BA2576" s="73" t="s">
        <v>357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358</v>
      </c>
      <c r="E2577" s="1" t="s">
        <v>344</v>
      </c>
      <c r="F2577" s="26">
        <v>336</v>
      </c>
      <c r="G2577" s="25" t="s">
        <v>295</v>
      </c>
      <c r="H2577" s="25"/>
      <c r="BA2577" s="73" t="s">
        <v>357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358</v>
      </c>
      <c r="E2578" s="1" t="s">
        <v>119</v>
      </c>
      <c r="F2578" s="26">
        <v>241</v>
      </c>
      <c r="G2578" s="25" t="s">
        <v>295</v>
      </c>
      <c r="H2578" s="25"/>
      <c r="BA2578" s="73" t="s">
        <v>357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358</v>
      </c>
      <c r="E2579" s="1" t="s">
        <v>120</v>
      </c>
      <c r="F2579" s="26">
        <v>79</v>
      </c>
      <c r="G2579" s="25" t="s">
        <v>295</v>
      </c>
      <c r="H2579" s="25"/>
      <c r="BA2579" s="73" t="s">
        <v>357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358</v>
      </c>
      <c r="E2580" s="1" t="s">
        <v>117</v>
      </c>
      <c r="F2580" s="26">
        <v>2.71</v>
      </c>
      <c r="G2580" s="25" t="s">
        <v>295</v>
      </c>
      <c r="H2580" s="25"/>
      <c r="BA2580" s="73" t="s">
        <v>357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358</v>
      </c>
      <c r="E2581" s="1" t="s">
        <v>346</v>
      </c>
      <c r="F2581" s="26">
        <v>231</v>
      </c>
      <c r="G2581" s="25" t="s">
        <v>295</v>
      </c>
      <c r="H2581" s="25"/>
      <c r="BA2581" s="73" t="s">
        <v>357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358</v>
      </c>
      <c r="E2582" s="1" t="s">
        <v>132</v>
      </c>
      <c r="F2582" s="26">
        <v>3.44</v>
      </c>
      <c r="G2582" s="25" t="s">
        <v>295</v>
      </c>
      <c r="H2582" s="25"/>
      <c r="BA2582" s="73" t="s">
        <v>357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358</v>
      </c>
      <c r="E2583" s="1" t="s">
        <v>111</v>
      </c>
      <c r="F2583" s="26">
        <v>88</v>
      </c>
      <c r="G2583" s="25" t="s">
        <v>295</v>
      </c>
      <c r="H2583" s="25"/>
      <c r="BA2583" s="73" t="s">
        <v>357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358</v>
      </c>
      <c r="E2584" s="1" t="s">
        <v>347</v>
      </c>
      <c r="F2584" s="26">
        <v>5.0999999999999996</v>
      </c>
      <c r="G2584" s="25" t="s">
        <v>295</v>
      </c>
      <c r="H2584" s="25"/>
      <c r="BA2584" s="73" t="s">
        <v>357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358</v>
      </c>
      <c r="E2585" s="1" t="s">
        <v>349</v>
      </c>
      <c r="F2585" s="26">
        <v>2.17</v>
      </c>
      <c r="G2585" s="25" t="s">
        <v>295</v>
      </c>
      <c r="H2585" s="25"/>
      <c r="BA2585" s="73" t="s">
        <v>357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358</v>
      </c>
      <c r="E2586" s="1" t="s">
        <v>128</v>
      </c>
      <c r="F2586" s="26">
        <v>6.8</v>
      </c>
      <c r="G2586" s="25" t="s">
        <v>295</v>
      </c>
      <c r="H2586" s="25"/>
      <c r="BA2586" s="73" t="s">
        <v>357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358</v>
      </c>
      <c r="E2587" s="1" t="s">
        <v>121</v>
      </c>
      <c r="F2587" s="26">
        <v>157</v>
      </c>
      <c r="G2587" s="25" t="s">
        <v>295</v>
      </c>
      <c r="H2587" s="25"/>
      <c r="BA2587" s="73" t="s">
        <v>357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358</v>
      </c>
      <c r="E2588" s="1" t="s">
        <v>115</v>
      </c>
      <c r="F2588" s="26">
        <v>33</v>
      </c>
      <c r="G2588" s="25" t="s">
        <v>295</v>
      </c>
      <c r="H2588" s="25"/>
      <c r="BA2588" s="73" t="s">
        <v>357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358</v>
      </c>
      <c r="E2589" s="1" t="s">
        <v>137</v>
      </c>
      <c r="F2589" s="26">
        <v>76</v>
      </c>
      <c r="G2589" s="25" t="s">
        <v>295</v>
      </c>
      <c r="H2589" s="25"/>
      <c r="BA2589" s="73" t="s">
        <v>357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358</v>
      </c>
      <c r="E2590" s="1" t="s">
        <v>350</v>
      </c>
      <c r="F2590" s="26">
        <v>142</v>
      </c>
      <c r="G2590" s="25" t="s">
        <v>295</v>
      </c>
      <c r="H2590" s="25"/>
      <c r="BA2590" s="73" t="s">
        <v>357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358</v>
      </c>
      <c r="E2591" s="1" t="s">
        <v>125</v>
      </c>
      <c r="F2591" s="26">
        <v>108</v>
      </c>
      <c r="G2591" s="25" t="s">
        <v>295</v>
      </c>
      <c r="H2591" s="25"/>
      <c r="BA2591" s="73" t="s">
        <v>357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358</v>
      </c>
      <c r="E2592" s="1" t="s">
        <v>126</v>
      </c>
      <c r="F2592" s="26">
        <v>80</v>
      </c>
      <c r="G2592" s="25" t="s">
        <v>295</v>
      </c>
      <c r="H2592" s="25"/>
      <c r="BA2592" s="73" t="s">
        <v>357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358</v>
      </c>
      <c r="E2593" s="1" t="s">
        <v>351</v>
      </c>
      <c r="F2593" s="26">
        <v>165</v>
      </c>
      <c r="G2593" s="25" t="s">
        <v>295</v>
      </c>
      <c r="H2593" s="25"/>
      <c r="BA2593" s="73" t="s">
        <v>357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358</v>
      </c>
      <c r="E2594" s="1" t="s">
        <v>352</v>
      </c>
      <c r="F2594" s="26">
        <v>60</v>
      </c>
      <c r="G2594" s="25" t="s">
        <v>295</v>
      </c>
      <c r="H2594" s="25"/>
      <c r="BA2594" s="73" t="s">
        <v>357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358</v>
      </c>
      <c r="E2595" s="1" t="s">
        <v>122</v>
      </c>
      <c r="F2595" s="26">
        <v>48</v>
      </c>
      <c r="G2595" s="25" t="s">
        <v>295</v>
      </c>
      <c r="H2595" s="25"/>
      <c r="BA2595" s="73" t="s">
        <v>357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358</v>
      </c>
      <c r="E2596" s="1" t="s">
        <v>124</v>
      </c>
      <c r="F2596" s="26">
        <v>32</v>
      </c>
      <c r="G2596" s="25" t="s">
        <v>295</v>
      </c>
      <c r="H2596" s="25"/>
      <c r="BA2596" s="73" t="s">
        <v>357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358</v>
      </c>
      <c r="E2597" s="1" t="s">
        <v>353</v>
      </c>
      <c r="F2597" s="26">
        <v>1.01</v>
      </c>
      <c r="G2597" s="25" t="s">
        <v>295</v>
      </c>
      <c r="H2597" s="25"/>
      <c r="BA2597" s="73" t="s">
        <v>357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358</v>
      </c>
      <c r="E2598" s="1" t="s">
        <v>355</v>
      </c>
      <c r="F2598" s="26">
        <v>35.6</v>
      </c>
      <c r="G2598" s="25" t="s">
        <v>295</v>
      </c>
      <c r="H2598" s="25"/>
      <c r="BA2598" s="73" t="s">
        <v>357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358</v>
      </c>
      <c r="E2599" s="1" t="s">
        <v>133</v>
      </c>
      <c r="F2599" s="26">
        <v>146</v>
      </c>
      <c r="G2599" s="25" t="s">
        <v>295</v>
      </c>
      <c r="H2599" s="25"/>
      <c r="BA2599" s="73" t="s">
        <v>357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358</v>
      </c>
      <c r="E2600" s="1" t="s">
        <v>135</v>
      </c>
      <c r="F2600" s="26">
        <v>3.8</v>
      </c>
      <c r="G2600" s="25" t="s">
        <v>295</v>
      </c>
      <c r="H2600" s="25"/>
      <c r="BA2600" s="73" t="s">
        <v>357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358</v>
      </c>
      <c r="E2601" s="1" t="s">
        <v>136</v>
      </c>
      <c r="F2601" s="26">
        <v>120</v>
      </c>
      <c r="G2601" s="25" t="s">
        <v>295</v>
      </c>
      <c r="H2601" s="25"/>
      <c r="BA2601" s="73" t="s">
        <v>357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358</v>
      </c>
      <c r="E2602" s="1" t="s">
        <v>341</v>
      </c>
      <c r="F2602" s="26">
        <v>4.63</v>
      </c>
      <c r="G2602" s="25" t="s">
        <v>295</v>
      </c>
      <c r="H2602" s="25"/>
      <c r="BA2602" s="73" t="s">
        <v>357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358</v>
      </c>
      <c r="E2603" s="1" t="s">
        <v>118</v>
      </c>
      <c r="F2603" s="26">
        <v>4.5999999999999996</v>
      </c>
      <c r="G2603" s="25" t="s">
        <v>295</v>
      </c>
      <c r="H2603" s="25"/>
      <c r="BA2603" s="73" t="s">
        <v>357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358</v>
      </c>
      <c r="E2604" s="1" t="s">
        <v>130</v>
      </c>
      <c r="F2604" s="26">
        <v>3.82</v>
      </c>
      <c r="G2604" s="25" t="s">
        <v>295</v>
      </c>
      <c r="H2604" s="25"/>
      <c r="BA2604" s="73" t="s">
        <v>357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358</v>
      </c>
      <c r="E2605" s="1" t="s">
        <v>343</v>
      </c>
      <c r="F2605" s="26">
        <v>0.28999999999999998</v>
      </c>
      <c r="G2605" s="25" t="s">
        <v>295</v>
      </c>
      <c r="H2605" s="25"/>
      <c r="BA2605" s="73" t="s">
        <v>357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358</v>
      </c>
      <c r="E2606" s="1" t="s">
        <v>127</v>
      </c>
      <c r="F2606" s="26">
        <v>1.1399999999999999</v>
      </c>
      <c r="G2606" s="25" t="s">
        <v>295</v>
      </c>
      <c r="H2606" s="25"/>
      <c r="BA2606" s="73" t="s">
        <v>357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358</v>
      </c>
      <c r="E2607" s="1" t="s">
        <v>131</v>
      </c>
      <c r="F2607" s="26">
        <v>9</v>
      </c>
      <c r="G2607" s="25" t="s">
        <v>295</v>
      </c>
      <c r="H2607" s="25"/>
      <c r="BA2607" s="73" t="s">
        <v>357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358</v>
      </c>
      <c r="E2608" s="1" t="s">
        <v>344</v>
      </c>
      <c r="F2608" s="26">
        <v>342</v>
      </c>
      <c r="G2608" s="25" t="s">
        <v>295</v>
      </c>
      <c r="H2608" s="25"/>
      <c r="BA2608" s="73" t="s">
        <v>357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358</v>
      </c>
      <c r="E2609" s="1" t="s">
        <v>119</v>
      </c>
      <c r="F2609" s="26">
        <v>238</v>
      </c>
      <c r="G2609" s="25" t="s">
        <v>295</v>
      </c>
      <c r="H2609" s="25"/>
      <c r="BA2609" s="73" t="s">
        <v>357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358</v>
      </c>
      <c r="E2610" s="1" t="s">
        <v>120</v>
      </c>
      <c r="F2610" s="26">
        <v>77</v>
      </c>
      <c r="G2610" s="25" t="s">
        <v>295</v>
      </c>
      <c r="H2610" s="25"/>
      <c r="BA2610" s="73" t="s">
        <v>357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358</v>
      </c>
      <c r="E2611" s="1" t="s">
        <v>117</v>
      </c>
      <c r="F2611" s="26">
        <v>2.82</v>
      </c>
      <c r="G2611" s="25" t="s">
        <v>295</v>
      </c>
      <c r="H2611" s="25"/>
      <c r="BA2611" s="73" t="s">
        <v>357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358</v>
      </c>
      <c r="E2612" s="1" t="s">
        <v>346</v>
      </c>
      <c r="F2612" s="26">
        <v>232</v>
      </c>
      <c r="G2612" s="25" t="s">
        <v>295</v>
      </c>
      <c r="H2612" s="25"/>
      <c r="BA2612" s="73" t="s">
        <v>357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358</v>
      </c>
      <c r="E2613" s="1" t="s">
        <v>132</v>
      </c>
      <c r="F2613" s="26">
        <v>3.56</v>
      </c>
      <c r="G2613" s="25" t="s">
        <v>295</v>
      </c>
      <c r="H2613" s="25"/>
      <c r="BA2613" s="73" t="s">
        <v>357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358</v>
      </c>
      <c r="E2614" s="1" t="s">
        <v>111</v>
      </c>
      <c r="F2614" s="26">
        <v>87</v>
      </c>
      <c r="G2614" s="25" t="s">
        <v>295</v>
      </c>
      <c r="H2614" s="25"/>
      <c r="BA2614" s="73" t="s">
        <v>357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358</v>
      </c>
      <c r="E2615" s="1" t="s">
        <v>347</v>
      </c>
      <c r="F2615" s="26">
        <v>5.08</v>
      </c>
      <c r="G2615" s="25" t="s">
        <v>295</v>
      </c>
      <c r="H2615" s="25"/>
      <c r="BA2615" s="73" t="s">
        <v>357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358</v>
      </c>
      <c r="E2616" s="1" t="s">
        <v>349</v>
      </c>
      <c r="F2616" s="26">
        <v>2.2200000000000002</v>
      </c>
      <c r="G2616" s="25" t="s">
        <v>295</v>
      </c>
      <c r="H2616" s="25"/>
      <c r="BA2616" s="73" t="s">
        <v>357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358</v>
      </c>
      <c r="E2617" s="1" t="s">
        <v>128</v>
      </c>
      <c r="F2617" s="26">
        <v>6.7</v>
      </c>
      <c r="G2617" s="25" t="s">
        <v>295</v>
      </c>
      <c r="H2617" s="25"/>
      <c r="BA2617" s="73" t="s">
        <v>357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358</v>
      </c>
      <c r="E2618" s="1" t="s">
        <v>121</v>
      </c>
      <c r="F2618" s="26">
        <v>158</v>
      </c>
      <c r="G2618" s="25" t="s">
        <v>295</v>
      </c>
      <c r="H2618" s="25"/>
      <c r="BA2618" s="73" t="s">
        <v>357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358</v>
      </c>
      <c r="E2619" s="1" t="s">
        <v>115</v>
      </c>
      <c r="F2619" s="26">
        <v>34</v>
      </c>
      <c r="G2619" s="25" t="s">
        <v>295</v>
      </c>
      <c r="H2619" s="25"/>
      <c r="BA2619" s="73" t="s">
        <v>357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358</v>
      </c>
      <c r="E2620" s="1" t="s">
        <v>137</v>
      </c>
      <c r="F2620" s="26">
        <v>75</v>
      </c>
      <c r="G2620" s="25" t="s">
        <v>295</v>
      </c>
      <c r="H2620" s="25"/>
      <c r="BA2620" s="73" t="s">
        <v>357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358</v>
      </c>
      <c r="E2621" s="1" t="s">
        <v>350</v>
      </c>
      <c r="F2621" s="26">
        <v>142</v>
      </c>
      <c r="G2621" s="25" t="s">
        <v>295</v>
      </c>
      <c r="H2621" s="25"/>
      <c r="BA2621" s="73" t="s">
        <v>357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358</v>
      </c>
      <c r="E2622" s="1" t="s">
        <v>125</v>
      </c>
      <c r="F2622" s="26">
        <v>114</v>
      </c>
      <c r="G2622" s="25" t="s">
        <v>295</v>
      </c>
      <c r="H2622" s="25"/>
      <c r="BA2622" s="73" t="s">
        <v>357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358</v>
      </c>
      <c r="E2623" s="1" t="s">
        <v>126</v>
      </c>
      <c r="F2623" s="26">
        <v>78</v>
      </c>
      <c r="G2623" s="25" t="s">
        <v>295</v>
      </c>
      <c r="H2623" s="25"/>
      <c r="BA2623" s="73" t="s">
        <v>357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358</v>
      </c>
      <c r="E2624" s="1" t="s">
        <v>351</v>
      </c>
      <c r="F2624" s="26">
        <v>167</v>
      </c>
      <c r="G2624" s="25" t="s">
        <v>295</v>
      </c>
      <c r="H2624" s="25"/>
      <c r="BA2624" s="73" t="s">
        <v>357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358</v>
      </c>
      <c r="E2625" s="1" t="s">
        <v>352</v>
      </c>
      <c r="F2625" s="26">
        <v>61</v>
      </c>
      <c r="G2625" s="25" t="s">
        <v>295</v>
      </c>
      <c r="H2625" s="25"/>
      <c r="BA2625" s="73" t="s">
        <v>357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358</v>
      </c>
      <c r="E2626" s="1" t="s">
        <v>122</v>
      </c>
      <c r="F2626" s="26">
        <v>46</v>
      </c>
      <c r="G2626" s="25" t="s">
        <v>295</v>
      </c>
      <c r="H2626" s="25"/>
      <c r="BA2626" s="73" t="s">
        <v>357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358</v>
      </c>
      <c r="E2627" s="1" t="s">
        <v>124</v>
      </c>
      <c r="F2627" s="26">
        <v>31</v>
      </c>
      <c r="G2627" s="25" t="s">
        <v>295</v>
      </c>
      <c r="H2627" s="25"/>
      <c r="BA2627" s="73" t="s">
        <v>357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358</v>
      </c>
      <c r="E2628" s="1" t="s">
        <v>353</v>
      </c>
      <c r="F2628" s="26">
        <v>0.94</v>
      </c>
      <c r="G2628" s="25" t="s">
        <v>295</v>
      </c>
      <c r="H2628" s="25"/>
      <c r="BA2628" s="73" t="s">
        <v>357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358</v>
      </c>
      <c r="E2629" s="1" t="s">
        <v>355</v>
      </c>
      <c r="F2629" s="26">
        <v>34.799999999999997</v>
      </c>
      <c r="G2629" s="25" t="s">
        <v>295</v>
      </c>
      <c r="H2629" s="25"/>
      <c r="BA2629" s="73" t="s">
        <v>357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358</v>
      </c>
      <c r="E2630" s="1" t="s">
        <v>133</v>
      </c>
      <c r="F2630" s="26">
        <v>149</v>
      </c>
      <c r="G2630" s="25" t="s">
        <v>295</v>
      </c>
      <c r="H2630" s="25"/>
      <c r="BA2630" s="73" t="s">
        <v>357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358</v>
      </c>
      <c r="E2631" s="1" t="s">
        <v>135</v>
      </c>
      <c r="F2631" s="26">
        <v>3.9</v>
      </c>
      <c r="G2631" s="25" t="s">
        <v>295</v>
      </c>
      <c r="H2631" s="25"/>
      <c r="BA2631" s="73" t="s">
        <v>357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358</v>
      </c>
      <c r="E2632" s="1" t="s">
        <v>136</v>
      </c>
      <c r="F2632" s="26">
        <v>118</v>
      </c>
      <c r="G2632" s="25" t="s">
        <v>295</v>
      </c>
      <c r="H2632" s="25"/>
      <c r="BA2632" s="73" t="s">
        <v>357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358</v>
      </c>
      <c r="E2633" s="1" t="s">
        <v>341</v>
      </c>
      <c r="F2633" s="26">
        <v>4.62</v>
      </c>
      <c r="G2633" s="25" t="s">
        <v>295</v>
      </c>
      <c r="H2633" s="25"/>
      <c r="BA2633" s="73" t="s">
        <v>357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358</v>
      </c>
      <c r="E2634" s="1" t="s">
        <v>118</v>
      </c>
      <c r="F2634" s="26">
        <v>4.7</v>
      </c>
      <c r="G2634" s="25" t="s">
        <v>295</v>
      </c>
      <c r="H2634" s="25"/>
      <c r="BA2634" s="73" t="s">
        <v>357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358</v>
      </c>
      <c r="E2635" s="1" t="s">
        <v>130</v>
      </c>
      <c r="F2635" s="26">
        <v>3.93</v>
      </c>
      <c r="G2635" s="25" t="s">
        <v>295</v>
      </c>
      <c r="H2635" s="25"/>
      <c r="BA2635" s="73" t="s">
        <v>357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358</v>
      </c>
      <c r="E2636" s="1" t="s">
        <v>343</v>
      </c>
      <c r="F2636" s="26">
        <v>0.30399999999999999</v>
      </c>
      <c r="G2636" s="25" t="s">
        <v>295</v>
      </c>
      <c r="H2636" s="25"/>
      <c r="BA2636" s="73" t="s">
        <v>357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358</v>
      </c>
      <c r="E2637" s="1" t="s">
        <v>127</v>
      </c>
      <c r="F2637" s="26">
        <v>1.18</v>
      </c>
      <c r="G2637" s="25" t="s">
        <v>295</v>
      </c>
      <c r="H2637" s="25"/>
      <c r="BA2637" s="73" t="s">
        <v>357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358</v>
      </c>
      <c r="E2638" s="1" t="s">
        <v>131</v>
      </c>
      <c r="F2638" s="26">
        <v>8.6999999999999993</v>
      </c>
      <c r="G2638" s="25" t="s">
        <v>295</v>
      </c>
      <c r="H2638" s="25"/>
      <c r="BA2638" s="73" t="s">
        <v>357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358</v>
      </c>
      <c r="E2639" s="1" t="s">
        <v>344</v>
      </c>
      <c r="F2639" s="26">
        <v>333</v>
      </c>
      <c r="G2639" s="25" t="s">
        <v>295</v>
      </c>
      <c r="H2639" s="25"/>
      <c r="BA2639" s="73" t="s">
        <v>357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358</v>
      </c>
      <c r="E2640" s="1" t="s">
        <v>119</v>
      </c>
      <c r="F2640" s="26">
        <v>243</v>
      </c>
      <c r="G2640" s="25" t="s">
        <v>295</v>
      </c>
      <c r="H2640" s="25"/>
      <c r="BA2640" s="73" t="s">
        <v>357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358</v>
      </c>
      <c r="E2641" s="1" t="s">
        <v>120</v>
      </c>
      <c r="F2641" s="26">
        <v>80</v>
      </c>
      <c r="G2641" s="25" t="s">
        <v>295</v>
      </c>
      <c r="H2641" s="25"/>
      <c r="BA2641" s="73" t="s">
        <v>357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358</v>
      </c>
      <c r="E2642" s="1" t="s">
        <v>117</v>
      </c>
      <c r="F2642" s="26">
        <v>2.65</v>
      </c>
      <c r="G2642" s="25" t="s">
        <v>295</v>
      </c>
      <c r="H2642" s="25"/>
      <c r="BA2642" s="73" t="s">
        <v>357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358</v>
      </c>
      <c r="E2643" s="1" t="s">
        <v>346</v>
      </c>
      <c r="F2643" s="26">
        <v>234</v>
      </c>
      <c r="G2643" s="25" t="s">
        <v>295</v>
      </c>
      <c r="H2643" s="25"/>
      <c r="BA2643" s="73" t="s">
        <v>357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358</v>
      </c>
      <c r="E2644" s="1" t="s">
        <v>132</v>
      </c>
      <c r="F2644" s="26">
        <v>3.36</v>
      </c>
      <c r="G2644" s="25" t="s">
        <v>295</v>
      </c>
      <c r="H2644" s="25"/>
      <c r="BA2644" s="73" t="s">
        <v>357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358</v>
      </c>
      <c r="E2645" s="1" t="s">
        <v>111</v>
      </c>
      <c r="F2645" s="26">
        <v>89</v>
      </c>
      <c r="G2645" s="25" t="s">
        <v>295</v>
      </c>
      <c r="H2645" s="25"/>
      <c r="BA2645" s="73" t="s">
        <v>357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358</v>
      </c>
      <c r="E2646" s="1" t="s">
        <v>347</v>
      </c>
      <c r="F2646" s="26">
        <v>5.0999999999999996</v>
      </c>
      <c r="G2646" s="25" t="s">
        <v>295</v>
      </c>
      <c r="H2646" s="25"/>
      <c r="BA2646" s="73" t="s">
        <v>357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358</v>
      </c>
      <c r="E2647" s="1" t="s">
        <v>349</v>
      </c>
      <c r="F2647" s="26">
        <v>2.12</v>
      </c>
      <c r="G2647" s="25" t="s">
        <v>295</v>
      </c>
      <c r="H2647" s="25"/>
      <c r="BA2647" s="73" t="s">
        <v>357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358</v>
      </c>
      <c r="E2648" s="1" t="s">
        <v>128</v>
      </c>
      <c r="F2648" s="26">
        <v>6.8</v>
      </c>
      <c r="G2648" s="25" t="s">
        <v>295</v>
      </c>
      <c r="H2648" s="25"/>
      <c r="BA2648" s="73" t="s">
        <v>357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358</v>
      </c>
      <c r="E2649" s="1" t="s">
        <v>121</v>
      </c>
      <c r="F2649" s="26">
        <v>160</v>
      </c>
      <c r="G2649" s="25" t="s">
        <v>295</v>
      </c>
      <c r="H2649" s="25"/>
      <c r="BA2649" s="73" t="s">
        <v>357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358</v>
      </c>
      <c r="E2650" s="1" t="s">
        <v>115</v>
      </c>
      <c r="F2650" s="26">
        <v>34</v>
      </c>
      <c r="G2650" s="25" t="s">
        <v>295</v>
      </c>
      <c r="H2650" s="25"/>
      <c r="BA2650" s="73" t="s">
        <v>357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358</v>
      </c>
      <c r="E2651" s="1" t="s">
        <v>137</v>
      </c>
      <c r="F2651" s="26">
        <v>76</v>
      </c>
      <c r="G2651" s="25" t="s">
        <v>295</v>
      </c>
      <c r="H2651" s="25"/>
      <c r="BA2651" s="73" t="s">
        <v>357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358</v>
      </c>
      <c r="E2652" s="1" t="s">
        <v>350</v>
      </c>
      <c r="F2652" s="26">
        <v>143</v>
      </c>
      <c r="G2652" s="25" t="s">
        <v>295</v>
      </c>
      <c r="H2652" s="25"/>
      <c r="BA2652" s="73" t="s">
        <v>357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358</v>
      </c>
      <c r="E2653" s="1" t="s">
        <v>125</v>
      </c>
      <c r="F2653" s="26">
        <v>109</v>
      </c>
      <c r="G2653" s="25" t="s">
        <v>295</v>
      </c>
      <c r="H2653" s="25"/>
      <c r="BA2653" s="73" t="s">
        <v>357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358</v>
      </c>
      <c r="E2654" s="1" t="s">
        <v>126</v>
      </c>
      <c r="F2654" s="26">
        <v>79</v>
      </c>
      <c r="G2654" s="25" t="s">
        <v>295</v>
      </c>
      <c r="H2654" s="25"/>
      <c r="BA2654" s="73" t="s">
        <v>357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358</v>
      </c>
      <c r="E2655" s="1" t="s">
        <v>351</v>
      </c>
      <c r="F2655" s="26">
        <v>169</v>
      </c>
      <c r="G2655" s="25" t="s">
        <v>295</v>
      </c>
      <c r="H2655" s="25"/>
      <c r="BA2655" s="73" t="s">
        <v>357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358</v>
      </c>
      <c r="E2656" s="1" t="s">
        <v>352</v>
      </c>
      <c r="F2656" s="26">
        <v>62</v>
      </c>
      <c r="G2656" s="25" t="s">
        <v>295</v>
      </c>
      <c r="H2656" s="25"/>
      <c r="BA2656" s="73" t="s">
        <v>357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358</v>
      </c>
      <c r="E2657" s="1" t="s">
        <v>122</v>
      </c>
      <c r="F2657" s="26">
        <v>46</v>
      </c>
      <c r="G2657" s="25" t="s">
        <v>295</v>
      </c>
      <c r="H2657" s="25"/>
      <c r="BA2657" s="73" t="s">
        <v>357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358</v>
      </c>
      <c r="E2658" s="1" t="s">
        <v>124</v>
      </c>
      <c r="F2658" s="26">
        <v>32</v>
      </c>
      <c r="G2658" s="25" t="s">
        <v>295</v>
      </c>
      <c r="H2658" s="25"/>
      <c r="BA2658" s="73" t="s">
        <v>357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358</v>
      </c>
      <c r="E2659" s="1" t="s">
        <v>353</v>
      </c>
      <c r="F2659" s="26">
        <v>0.98</v>
      </c>
      <c r="G2659" s="25" t="s">
        <v>295</v>
      </c>
      <c r="H2659" s="25"/>
      <c r="BA2659" s="73" t="s">
        <v>357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358</v>
      </c>
      <c r="E2660" s="1" t="s">
        <v>355</v>
      </c>
      <c r="F2660" s="26">
        <v>39.799999999999997</v>
      </c>
      <c r="G2660" s="25" t="s">
        <v>295</v>
      </c>
      <c r="H2660" s="25"/>
      <c r="BA2660" s="73" t="s">
        <v>357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358</v>
      </c>
      <c r="E2661" s="1" t="s">
        <v>133</v>
      </c>
      <c r="F2661" s="26">
        <v>146</v>
      </c>
      <c r="G2661" s="25" t="s">
        <v>295</v>
      </c>
      <c r="H2661" s="25"/>
      <c r="BA2661" s="73" t="s">
        <v>357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358</v>
      </c>
      <c r="E2662" s="1" t="s">
        <v>135</v>
      </c>
      <c r="F2662" s="26">
        <v>3.9</v>
      </c>
      <c r="G2662" s="25" t="s">
        <v>295</v>
      </c>
      <c r="H2662" s="25"/>
      <c r="BA2662" s="73" t="s">
        <v>357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358</v>
      </c>
      <c r="E2663" s="1" t="s">
        <v>136</v>
      </c>
      <c r="F2663" s="26">
        <v>116</v>
      </c>
      <c r="G2663" s="25" t="s">
        <v>295</v>
      </c>
      <c r="H2663" s="25"/>
      <c r="BA2663" s="73" t="s">
        <v>357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359</v>
      </c>
      <c r="E2664" s="1" t="s">
        <v>341</v>
      </c>
      <c r="F2664" s="26">
        <v>1.1499999999999999</v>
      </c>
      <c r="G2664" s="25" t="s">
        <v>295</v>
      </c>
      <c r="H2664" s="25"/>
      <c r="BA2664" s="73" t="s">
        <v>357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359</v>
      </c>
      <c r="E2665" s="1" t="s">
        <v>118</v>
      </c>
      <c r="F2665" s="26">
        <v>9.6999999999999993</v>
      </c>
      <c r="G2665" s="25" t="s">
        <v>295</v>
      </c>
      <c r="H2665" s="25"/>
      <c r="BA2665" s="73" t="s">
        <v>357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359</v>
      </c>
      <c r="E2666" s="1" t="s">
        <v>130</v>
      </c>
      <c r="F2666" s="26">
        <v>2.4700000000000002</v>
      </c>
      <c r="G2666" s="25" t="s">
        <v>295</v>
      </c>
      <c r="H2666" s="25"/>
      <c r="BA2666" s="73" t="s">
        <v>357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359</v>
      </c>
      <c r="E2667" s="1" t="s">
        <v>343</v>
      </c>
      <c r="F2667" s="26">
        <v>1.06</v>
      </c>
      <c r="G2667" s="25" t="s">
        <v>295</v>
      </c>
      <c r="H2667" s="25"/>
      <c r="BA2667" s="73" t="s">
        <v>357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359</v>
      </c>
      <c r="E2668" s="1" t="s">
        <v>127</v>
      </c>
      <c r="F2668" s="26">
        <v>4.49</v>
      </c>
      <c r="G2668" s="25" t="s">
        <v>295</v>
      </c>
      <c r="H2668" s="25"/>
      <c r="BA2668" s="73" t="s">
        <v>357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359</v>
      </c>
      <c r="E2669" s="1" t="s">
        <v>131</v>
      </c>
      <c r="F2669" s="26">
        <v>12.1</v>
      </c>
      <c r="G2669" s="25" t="s">
        <v>295</v>
      </c>
      <c r="H2669" s="25"/>
      <c r="BA2669" s="73" t="s">
        <v>357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359</v>
      </c>
      <c r="E2670" s="1" t="s">
        <v>344</v>
      </c>
      <c r="F2670" s="26">
        <v>184</v>
      </c>
      <c r="G2670" s="25" t="s">
        <v>295</v>
      </c>
      <c r="H2670" s="25"/>
      <c r="BA2670" s="73" t="s">
        <v>357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359</v>
      </c>
      <c r="E2671" s="1" t="s">
        <v>119</v>
      </c>
      <c r="F2671" s="26">
        <v>82</v>
      </c>
      <c r="G2671" s="25" t="s">
        <v>295</v>
      </c>
      <c r="H2671" s="25"/>
      <c r="BA2671" s="73" t="s">
        <v>357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359</v>
      </c>
      <c r="E2672" s="1" t="s">
        <v>120</v>
      </c>
      <c r="F2672" s="26">
        <v>27</v>
      </c>
      <c r="G2672" s="25" t="s">
        <v>295</v>
      </c>
      <c r="H2672" s="25"/>
      <c r="BA2672" s="73" t="s">
        <v>357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359</v>
      </c>
      <c r="E2673" s="1" t="s">
        <v>117</v>
      </c>
      <c r="F2673" s="26">
        <v>6.38</v>
      </c>
      <c r="G2673" s="25" t="s">
        <v>295</v>
      </c>
      <c r="H2673" s="25"/>
      <c r="BA2673" s="73" t="s">
        <v>357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359</v>
      </c>
      <c r="E2674" s="1" t="s">
        <v>346</v>
      </c>
      <c r="F2674" s="26">
        <v>67</v>
      </c>
      <c r="G2674" s="25" t="s">
        <v>295</v>
      </c>
      <c r="H2674" s="25"/>
      <c r="BA2674" s="73" t="s">
        <v>357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359</v>
      </c>
      <c r="E2675" s="1" t="s">
        <v>132</v>
      </c>
      <c r="F2675" s="26">
        <v>7.08</v>
      </c>
      <c r="G2675" s="25" t="s">
        <v>295</v>
      </c>
      <c r="H2675" s="25"/>
      <c r="BA2675" s="73" t="s">
        <v>357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359</v>
      </c>
      <c r="E2676" s="1" t="s">
        <v>111</v>
      </c>
      <c r="F2676" s="26">
        <v>281</v>
      </c>
      <c r="G2676" s="25" t="s">
        <v>295</v>
      </c>
      <c r="H2676" s="25"/>
      <c r="BA2676" s="73" t="s">
        <v>357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359</v>
      </c>
      <c r="E2677" s="1" t="s">
        <v>347</v>
      </c>
      <c r="F2677" s="26">
        <v>10.1</v>
      </c>
      <c r="G2677" s="25" t="s">
        <v>295</v>
      </c>
      <c r="H2677" s="25"/>
      <c r="BA2677" s="73" t="s">
        <v>357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359</v>
      </c>
      <c r="E2678" s="1" t="s">
        <v>349</v>
      </c>
      <c r="F2678" s="26">
        <v>4.58</v>
      </c>
      <c r="G2678" s="25" t="s">
        <v>295</v>
      </c>
      <c r="H2678" s="25"/>
      <c r="BA2678" s="73" t="s">
        <v>357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359</v>
      </c>
      <c r="E2679" s="1" t="s">
        <v>128</v>
      </c>
      <c r="F2679" s="26">
        <v>4.4000000000000004</v>
      </c>
      <c r="G2679" s="25" t="s">
        <v>295</v>
      </c>
      <c r="H2679" s="25"/>
      <c r="BA2679" s="73" t="s">
        <v>357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359</v>
      </c>
      <c r="E2680" s="1" t="s">
        <v>121</v>
      </c>
      <c r="F2680" s="26">
        <v>80</v>
      </c>
      <c r="G2680" s="25" t="s">
        <v>295</v>
      </c>
      <c r="H2680" s="25"/>
      <c r="BA2680" s="73" t="s">
        <v>357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359</v>
      </c>
      <c r="E2681" s="1" t="s">
        <v>115</v>
      </c>
      <c r="F2681" s="26">
        <v>97</v>
      </c>
      <c r="G2681" s="25" t="s">
        <v>295</v>
      </c>
      <c r="H2681" s="25"/>
      <c r="BA2681" s="73" t="s">
        <v>357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359</v>
      </c>
      <c r="E2682" s="1" t="s">
        <v>137</v>
      </c>
      <c r="F2682" s="26">
        <v>484</v>
      </c>
      <c r="G2682" s="25" t="s">
        <v>295</v>
      </c>
      <c r="H2682" s="25"/>
      <c r="BA2682" s="73" t="s">
        <v>357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359</v>
      </c>
      <c r="E2683" s="1" t="s">
        <v>350</v>
      </c>
      <c r="F2683" s="26">
        <v>424</v>
      </c>
      <c r="G2683" s="25" t="s">
        <v>295</v>
      </c>
      <c r="H2683" s="25"/>
      <c r="BA2683" s="73" t="s">
        <v>357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359</v>
      </c>
      <c r="E2684" s="1" t="s">
        <v>125</v>
      </c>
      <c r="F2684" s="26">
        <v>430</v>
      </c>
      <c r="G2684" s="25" t="s">
        <v>295</v>
      </c>
      <c r="H2684" s="25"/>
      <c r="BA2684" s="73" t="s">
        <v>357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359</v>
      </c>
      <c r="E2685" s="1" t="s">
        <v>126</v>
      </c>
      <c r="F2685" s="26">
        <v>149</v>
      </c>
      <c r="G2685" s="25" t="s">
        <v>295</v>
      </c>
      <c r="H2685" s="25"/>
      <c r="BA2685" s="73" t="s">
        <v>357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359</v>
      </c>
      <c r="E2686" s="1" t="s">
        <v>351</v>
      </c>
      <c r="F2686" s="26">
        <v>380</v>
      </c>
      <c r="G2686" s="25" t="s">
        <v>295</v>
      </c>
      <c r="H2686" s="25"/>
      <c r="BA2686" s="73" t="s">
        <v>357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359</v>
      </c>
      <c r="E2687" s="1" t="s">
        <v>352</v>
      </c>
      <c r="F2687" s="26">
        <v>87</v>
      </c>
      <c r="G2687" s="25" t="s">
        <v>295</v>
      </c>
      <c r="H2687" s="25"/>
      <c r="BA2687" s="73" t="s">
        <v>357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359</v>
      </c>
      <c r="E2688" s="1" t="s">
        <v>122</v>
      </c>
      <c r="F2688" s="26">
        <v>219</v>
      </c>
      <c r="G2688" s="25" t="s">
        <v>295</v>
      </c>
      <c r="H2688" s="25"/>
      <c r="BA2688" s="73" t="s">
        <v>357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359</v>
      </c>
      <c r="E2689" s="1" t="s">
        <v>124</v>
      </c>
      <c r="F2689" s="26">
        <v>102</v>
      </c>
      <c r="G2689" s="25" t="s">
        <v>295</v>
      </c>
      <c r="H2689" s="25"/>
      <c r="BA2689" s="73" t="s">
        <v>357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359</v>
      </c>
      <c r="E2690" s="1" t="s">
        <v>353</v>
      </c>
      <c r="F2690" s="26">
        <v>3.57</v>
      </c>
      <c r="G2690" s="25" t="s">
        <v>295</v>
      </c>
      <c r="H2690" s="25"/>
      <c r="BA2690" s="73" t="s">
        <v>357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359</v>
      </c>
      <c r="E2691" s="1" t="s">
        <v>355</v>
      </c>
      <c r="F2691" s="26">
        <v>15.2</v>
      </c>
      <c r="G2691" s="25" t="s">
        <v>295</v>
      </c>
      <c r="H2691" s="25"/>
      <c r="BA2691" s="73" t="s">
        <v>357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359</v>
      </c>
      <c r="E2692" s="1" t="s">
        <v>133</v>
      </c>
      <c r="F2692" s="26">
        <v>125</v>
      </c>
      <c r="G2692" s="25" t="s">
        <v>295</v>
      </c>
      <c r="H2692" s="25"/>
      <c r="BA2692" s="73" t="s">
        <v>357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359</v>
      </c>
      <c r="E2693" s="1" t="s">
        <v>135</v>
      </c>
      <c r="F2693" s="26">
        <v>6.4</v>
      </c>
      <c r="G2693" s="25" t="s">
        <v>295</v>
      </c>
      <c r="H2693" s="25"/>
      <c r="BA2693" s="73" t="s">
        <v>357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359</v>
      </c>
      <c r="E2694" s="1" t="s">
        <v>136</v>
      </c>
      <c r="F2694" s="26">
        <v>96</v>
      </c>
      <c r="G2694" s="25" t="s">
        <v>295</v>
      </c>
      <c r="H2694" s="25"/>
      <c r="BA2694" s="73" t="s">
        <v>357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359</v>
      </c>
      <c r="E2695" s="1" t="s">
        <v>341</v>
      </c>
      <c r="F2695" s="26">
        <v>1.1299999999999999</v>
      </c>
      <c r="G2695" s="25" t="s">
        <v>295</v>
      </c>
      <c r="H2695" s="25"/>
      <c r="BA2695" s="73" t="s">
        <v>357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359</v>
      </c>
      <c r="E2696" s="1" t="s">
        <v>118</v>
      </c>
      <c r="F2696" s="26">
        <v>9.4</v>
      </c>
      <c r="G2696" s="25" t="s">
        <v>295</v>
      </c>
      <c r="H2696" s="25"/>
      <c r="BA2696" s="73" t="s">
        <v>357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359</v>
      </c>
      <c r="E2697" s="1" t="s">
        <v>130</v>
      </c>
      <c r="F2697" s="26">
        <v>2.4500000000000002</v>
      </c>
      <c r="G2697" s="25" t="s">
        <v>295</v>
      </c>
      <c r="H2697" s="25"/>
      <c r="BA2697" s="73" t="s">
        <v>357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359</v>
      </c>
      <c r="E2698" s="1" t="s">
        <v>343</v>
      </c>
      <c r="F2698" s="26">
        <v>1.04</v>
      </c>
      <c r="G2698" s="25" t="s">
        <v>295</v>
      </c>
      <c r="H2698" s="25"/>
      <c r="BA2698" s="73" t="s">
        <v>357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359</v>
      </c>
      <c r="E2699" s="1" t="s">
        <v>127</v>
      </c>
      <c r="F2699" s="26">
        <v>4.4800000000000004</v>
      </c>
      <c r="G2699" s="25" t="s">
        <v>295</v>
      </c>
      <c r="H2699" s="25"/>
      <c r="BA2699" s="73" t="s">
        <v>357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359</v>
      </c>
      <c r="E2700" s="1" t="s">
        <v>131</v>
      </c>
      <c r="F2700" s="26">
        <v>11.8</v>
      </c>
      <c r="G2700" s="25" t="s">
        <v>295</v>
      </c>
      <c r="H2700" s="25"/>
      <c r="BA2700" s="73" t="s">
        <v>357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359</v>
      </c>
      <c r="E2701" s="1" t="s">
        <v>344</v>
      </c>
      <c r="F2701" s="26">
        <v>188</v>
      </c>
      <c r="G2701" s="25" t="s">
        <v>295</v>
      </c>
      <c r="H2701" s="25"/>
      <c r="BA2701" s="73" t="s">
        <v>357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359</v>
      </c>
      <c r="E2702" s="1" t="s">
        <v>119</v>
      </c>
      <c r="F2702" s="26">
        <v>84</v>
      </c>
      <c r="G2702" s="25" t="s">
        <v>295</v>
      </c>
      <c r="H2702" s="25"/>
      <c r="BA2702" s="73" t="s">
        <v>357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359</v>
      </c>
      <c r="E2703" s="1" t="s">
        <v>120</v>
      </c>
      <c r="F2703" s="26">
        <v>26</v>
      </c>
      <c r="G2703" s="25" t="s">
        <v>295</v>
      </c>
      <c r="H2703" s="25"/>
      <c r="BA2703" s="73" t="s">
        <v>357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359</v>
      </c>
      <c r="E2704" s="1" t="s">
        <v>117</v>
      </c>
      <c r="F2704" s="26">
        <v>6.22</v>
      </c>
      <c r="G2704" s="25" t="s">
        <v>295</v>
      </c>
      <c r="H2704" s="25"/>
      <c r="BA2704" s="73" t="s">
        <v>357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359</v>
      </c>
      <c r="E2705" s="1" t="s">
        <v>346</v>
      </c>
      <c r="F2705" s="26">
        <v>69</v>
      </c>
      <c r="G2705" s="25" t="s">
        <v>295</v>
      </c>
      <c r="H2705" s="25"/>
      <c r="BA2705" s="73" t="s">
        <v>357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359</v>
      </c>
      <c r="E2706" s="1" t="s">
        <v>132</v>
      </c>
      <c r="F2706" s="26">
        <v>7.29</v>
      </c>
      <c r="G2706" s="25" t="s">
        <v>295</v>
      </c>
      <c r="H2706" s="25"/>
      <c r="BA2706" s="73" t="s">
        <v>357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359</v>
      </c>
      <c r="E2707" s="1" t="s">
        <v>111</v>
      </c>
      <c r="F2707" s="26">
        <v>284</v>
      </c>
      <c r="G2707" s="25" t="s">
        <v>295</v>
      </c>
      <c r="H2707" s="25"/>
      <c r="BA2707" s="73" t="s">
        <v>357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359</v>
      </c>
      <c r="E2708" s="1" t="s">
        <v>347</v>
      </c>
      <c r="F2708" s="26">
        <v>10.08</v>
      </c>
      <c r="G2708" s="25" t="s">
        <v>295</v>
      </c>
      <c r="H2708" s="25"/>
      <c r="BA2708" s="73" t="s">
        <v>357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359</v>
      </c>
      <c r="E2709" s="1" t="s">
        <v>349</v>
      </c>
      <c r="F2709" s="26">
        <v>4.59</v>
      </c>
      <c r="G2709" s="25" t="s">
        <v>295</v>
      </c>
      <c r="H2709" s="25"/>
      <c r="BA2709" s="73" t="s">
        <v>357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359</v>
      </c>
      <c r="E2710" s="1" t="s">
        <v>128</v>
      </c>
      <c r="F2710" s="26">
        <v>4.3</v>
      </c>
      <c r="G2710" s="25" t="s">
        <v>295</v>
      </c>
      <c r="H2710" s="25"/>
      <c r="BA2710" s="73" t="s">
        <v>357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359</v>
      </c>
      <c r="E2711" s="1" t="s">
        <v>121</v>
      </c>
      <c r="F2711" s="26">
        <v>81</v>
      </c>
      <c r="G2711" s="25" t="s">
        <v>295</v>
      </c>
      <c r="H2711" s="25"/>
      <c r="BA2711" s="73" t="s">
        <v>357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359</v>
      </c>
      <c r="E2712" s="1" t="s">
        <v>115</v>
      </c>
      <c r="F2712" s="26">
        <v>96</v>
      </c>
      <c r="G2712" s="25" t="s">
        <v>295</v>
      </c>
      <c r="H2712" s="25"/>
      <c r="BA2712" s="73" t="s">
        <v>357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359</v>
      </c>
      <c r="E2713" s="1" t="s">
        <v>137</v>
      </c>
      <c r="F2713" s="26">
        <v>478</v>
      </c>
      <c r="G2713" s="25" t="s">
        <v>295</v>
      </c>
      <c r="H2713" s="25"/>
      <c r="BA2713" s="73" t="s">
        <v>357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359</v>
      </c>
      <c r="E2714" s="1" t="s">
        <v>350</v>
      </c>
      <c r="F2714" s="26">
        <v>422</v>
      </c>
      <c r="G2714" s="25" t="s">
        <v>295</v>
      </c>
      <c r="H2714" s="25"/>
      <c r="BA2714" s="73" t="s">
        <v>357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359</v>
      </c>
      <c r="E2715" s="1" t="s">
        <v>125</v>
      </c>
      <c r="F2715" s="26">
        <v>424</v>
      </c>
      <c r="G2715" s="25" t="s">
        <v>295</v>
      </c>
      <c r="H2715" s="25"/>
      <c r="BA2715" s="73" t="s">
        <v>357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359</v>
      </c>
      <c r="E2716" s="1" t="s">
        <v>126</v>
      </c>
      <c r="F2716" s="26">
        <v>147</v>
      </c>
      <c r="G2716" s="25" t="s">
        <v>295</v>
      </c>
      <c r="H2716" s="25"/>
      <c r="BA2716" s="73" t="s">
        <v>357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359</v>
      </c>
      <c r="E2717" s="1" t="s">
        <v>351</v>
      </c>
      <c r="F2717" s="26">
        <v>365</v>
      </c>
      <c r="G2717" s="25" t="s">
        <v>295</v>
      </c>
      <c r="H2717" s="25"/>
      <c r="BA2717" s="73" t="s">
        <v>357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359</v>
      </c>
      <c r="E2718" s="1" t="s">
        <v>352</v>
      </c>
      <c r="F2718" s="26">
        <v>87</v>
      </c>
      <c r="G2718" s="25" t="s">
        <v>295</v>
      </c>
      <c r="H2718" s="25"/>
      <c r="BA2718" s="73" t="s">
        <v>357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359</v>
      </c>
      <c r="E2719" s="1" t="s">
        <v>122</v>
      </c>
      <c r="F2719" s="26">
        <v>216</v>
      </c>
      <c r="G2719" s="25" t="s">
        <v>295</v>
      </c>
      <c r="H2719" s="25"/>
      <c r="BA2719" s="73" t="s">
        <v>357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359</v>
      </c>
      <c r="E2720" s="1" t="s">
        <v>124</v>
      </c>
      <c r="F2720" s="26">
        <v>101</v>
      </c>
      <c r="G2720" s="25" t="s">
        <v>295</v>
      </c>
      <c r="H2720" s="25"/>
      <c r="BA2720" s="73" t="s">
        <v>357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359</v>
      </c>
      <c r="E2721" s="1" t="s">
        <v>353</v>
      </c>
      <c r="F2721" s="26">
        <v>3.6</v>
      </c>
      <c r="G2721" s="25" t="s">
        <v>295</v>
      </c>
      <c r="H2721" s="25"/>
      <c r="BA2721" s="73" t="s">
        <v>357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359</v>
      </c>
      <c r="E2722" s="1" t="s">
        <v>355</v>
      </c>
      <c r="F2722" s="26">
        <v>18.600000000000001</v>
      </c>
      <c r="G2722" s="25" t="s">
        <v>295</v>
      </c>
      <c r="H2722" s="25"/>
      <c r="BA2722" s="73" t="s">
        <v>357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359</v>
      </c>
      <c r="E2723" s="1" t="s">
        <v>133</v>
      </c>
      <c r="F2723" s="26">
        <v>126</v>
      </c>
      <c r="G2723" s="25" t="s">
        <v>295</v>
      </c>
      <c r="H2723" s="25"/>
      <c r="BA2723" s="73" t="s">
        <v>357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359</v>
      </c>
      <c r="E2724" s="1" t="s">
        <v>135</v>
      </c>
      <c r="F2724" s="26">
        <v>6.4</v>
      </c>
      <c r="G2724" s="25" t="s">
        <v>295</v>
      </c>
      <c r="H2724" s="25"/>
      <c r="BA2724" s="73" t="s">
        <v>357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359</v>
      </c>
      <c r="E2725" s="1" t="s">
        <v>136</v>
      </c>
      <c r="F2725" s="26">
        <v>97</v>
      </c>
      <c r="G2725" s="25" t="s">
        <v>295</v>
      </c>
      <c r="H2725" s="25"/>
      <c r="BA2725" s="73" t="s">
        <v>357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359</v>
      </c>
      <c r="E2726" s="1" t="s">
        <v>341</v>
      </c>
      <c r="F2726" s="26">
        <v>1.0900000000000001</v>
      </c>
      <c r="G2726" s="25" t="s">
        <v>295</v>
      </c>
      <c r="H2726" s="25"/>
      <c r="BA2726" s="73" t="s">
        <v>357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359</v>
      </c>
      <c r="E2727" s="1" t="s">
        <v>118</v>
      </c>
      <c r="F2727" s="26">
        <v>9.3000000000000007</v>
      </c>
      <c r="G2727" s="25" t="s">
        <v>295</v>
      </c>
      <c r="H2727" s="25"/>
      <c r="BA2727" s="73" t="s">
        <v>357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359</v>
      </c>
      <c r="E2728" s="1" t="s">
        <v>130</v>
      </c>
      <c r="F2728" s="26">
        <v>2.44</v>
      </c>
      <c r="G2728" s="25" t="s">
        <v>295</v>
      </c>
      <c r="H2728" s="25"/>
      <c r="BA2728" s="73" t="s">
        <v>357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359</v>
      </c>
      <c r="E2729" s="1" t="s">
        <v>343</v>
      </c>
      <c r="F2729" s="26">
        <v>1.1000000000000001</v>
      </c>
      <c r="G2729" s="25" t="s">
        <v>295</v>
      </c>
      <c r="H2729" s="25"/>
      <c r="BA2729" s="73" t="s">
        <v>357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359</v>
      </c>
      <c r="E2730" s="1" t="s">
        <v>127</v>
      </c>
      <c r="F2730" s="26">
        <v>4.59</v>
      </c>
      <c r="G2730" s="25" t="s">
        <v>295</v>
      </c>
      <c r="H2730" s="25"/>
      <c r="BA2730" s="73" t="s">
        <v>357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359</v>
      </c>
      <c r="E2731" s="1" t="s">
        <v>131</v>
      </c>
      <c r="F2731" s="26">
        <v>11.7</v>
      </c>
      <c r="G2731" s="25" t="s">
        <v>295</v>
      </c>
      <c r="H2731" s="25"/>
      <c r="BA2731" s="73" t="s">
        <v>357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359</v>
      </c>
      <c r="E2732" s="1" t="s">
        <v>344</v>
      </c>
      <c r="F2732" s="26">
        <v>200</v>
      </c>
      <c r="G2732" s="25" t="s">
        <v>295</v>
      </c>
      <c r="H2732" s="25"/>
      <c r="BA2732" s="73" t="s">
        <v>357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359</v>
      </c>
      <c r="E2733" s="1" t="s">
        <v>119</v>
      </c>
      <c r="F2733" s="26">
        <v>82</v>
      </c>
      <c r="G2733" s="25" t="s">
        <v>295</v>
      </c>
      <c r="H2733" s="25"/>
      <c r="BA2733" s="73" t="s">
        <v>357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359</v>
      </c>
      <c r="E2734" s="1" t="s">
        <v>120</v>
      </c>
      <c r="F2734" s="26">
        <v>27</v>
      </c>
      <c r="G2734" s="25" t="s">
        <v>295</v>
      </c>
      <c r="H2734" s="25"/>
      <c r="BA2734" s="73" t="s">
        <v>357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359</v>
      </c>
      <c r="E2735" s="1" t="s">
        <v>117</v>
      </c>
      <c r="F2735" s="26">
        <v>6.18</v>
      </c>
      <c r="G2735" s="25" t="s">
        <v>295</v>
      </c>
      <c r="H2735" s="25"/>
      <c r="BA2735" s="73" t="s">
        <v>357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359</v>
      </c>
      <c r="E2736" s="1" t="s">
        <v>346</v>
      </c>
      <c r="F2736" s="26">
        <v>68</v>
      </c>
      <c r="G2736" s="25" t="s">
        <v>295</v>
      </c>
      <c r="H2736" s="25"/>
      <c r="BA2736" s="73" t="s">
        <v>357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359</v>
      </c>
      <c r="E2737" s="1" t="s">
        <v>132</v>
      </c>
      <c r="F2737" s="26">
        <v>7.14</v>
      </c>
      <c r="G2737" s="25" t="s">
        <v>295</v>
      </c>
      <c r="H2737" s="25"/>
      <c r="BA2737" s="73" t="s">
        <v>357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359</v>
      </c>
      <c r="E2738" s="1" t="s">
        <v>111</v>
      </c>
      <c r="F2738" s="26">
        <v>280</v>
      </c>
      <c r="G2738" s="25" t="s">
        <v>295</v>
      </c>
      <c r="H2738" s="25"/>
      <c r="BA2738" s="73" t="s">
        <v>357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359</v>
      </c>
      <c r="E2739" s="1" t="s">
        <v>347</v>
      </c>
      <c r="F2739" s="26">
        <v>9.99</v>
      </c>
      <c r="G2739" s="25" t="s">
        <v>295</v>
      </c>
      <c r="H2739" s="25"/>
      <c r="BA2739" s="73" t="s">
        <v>357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359</v>
      </c>
      <c r="E2740" s="1" t="s">
        <v>349</v>
      </c>
      <c r="F2740" s="26">
        <v>4.7</v>
      </c>
      <c r="G2740" s="25" t="s">
        <v>295</v>
      </c>
      <c r="H2740" s="25"/>
      <c r="BA2740" s="73" t="s">
        <v>357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359</v>
      </c>
      <c r="E2741" s="1" t="s">
        <v>128</v>
      </c>
      <c r="F2741" s="26">
        <v>4.3</v>
      </c>
      <c r="G2741" s="25" t="s">
        <v>295</v>
      </c>
      <c r="H2741" s="25"/>
      <c r="BA2741" s="73" t="s">
        <v>357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359</v>
      </c>
      <c r="E2742" s="1" t="s">
        <v>121</v>
      </c>
      <c r="F2742" s="26">
        <v>77</v>
      </c>
      <c r="G2742" s="25" t="s">
        <v>295</v>
      </c>
      <c r="H2742" s="25"/>
      <c r="BA2742" s="73" t="s">
        <v>357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359</v>
      </c>
      <c r="E2743" s="1" t="s">
        <v>115</v>
      </c>
      <c r="F2743" s="26">
        <v>97</v>
      </c>
      <c r="G2743" s="25" t="s">
        <v>295</v>
      </c>
      <c r="H2743" s="25"/>
      <c r="BA2743" s="73" t="s">
        <v>357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359</v>
      </c>
      <c r="E2744" s="1" t="s">
        <v>137</v>
      </c>
      <c r="F2744" s="26">
        <v>480</v>
      </c>
      <c r="G2744" s="25" t="s">
        <v>295</v>
      </c>
      <c r="H2744" s="25"/>
      <c r="BA2744" s="73" t="s">
        <v>357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359</v>
      </c>
      <c r="E2745" s="1" t="s">
        <v>350</v>
      </c>
      <c r="F2745" s="26">
        <v>425</v>
      </c>
      <c r="G2745" s="25" t="s">
        <v>295</v>
      </c>
      <c r="H2745" s="25"/>
      <c r="BA2745" s="73" t="s">
        <v>357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359</v>
      </c>
      <c r="E2746" s="1" t="s">
        <v>125</v>
      </c>
      <c r="F2746" s="26">
        <v>407</v>
      </c>
      <c r="G2746" s="25" t="s">
        <v>295</v>
      </c>
      <c r="H2746" s="25"/>
      <c r="BA2746" s="73" t="s">
        <v>357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359</v>
      </c>
      <c r="E2747" s="1" t="s">
        <v>126</v>
      </c>
      <c r="F2747" s="26">
        <v>153</v>
      </c>
      <c r="G2747" s="25" t="s">
        <v>295</v>
      </c>
      <c r="H2747" s="25"/>
      <c r="BA2747" s="73" t="s">
        <v>357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359</v>
      </c>
      <c r="E2748" s="1" t="s">
        <v>351</v>
      </c>
      <c r="F2748" s="26">
        <v>361</v>
      </c>
      <c r="G2748" s="25" t="s">
        <v>295</v>
      </c>
      <c r="H2748" s="25"/>
      <c r="BA2748" s="73" t="s">
        <v>357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359</v>
      </c>
      <c r="E2749" s="1" t="s">
        <v>352</v>
      </c>
      <c r="F2749" s="26">
        <v>84</v>
      </c>
      <c r="G2749" s="25" t="s">
        <v>295</v>
      </c>
      <c r="H2749" s="25"/>
      <c r="BA2749" s="73" t="s">
        <v>357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359</v>
      </c>
      <c r="E2750" s="1" t="s">
        <v>122</v>
      </c>
      <c r="F2750" s="26">
        <v>215</v>
      </c>
      <c r="G2750" s="25" t="s">
        <v>295</v>
      </c>
      <c r="H2750" s="25"/>
      <c r="BA2750" s="73" t="s">
        <v>357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359</v>
      </c>
      <c r="E2751" s="1" t="s">
        <v>124</v>
      </c>
      <c r="F2751" s="26">
        <v>107</v>
      </c>
      <c r="G2751" s="25" t="s">
        <v>295</v>
      </c>
      <c r="H2751" s="25"/>
      <c r="BA2751" s="73" t="s">
        <v>357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359</v>
      </c>
      <c r="E2752" s="1" t="s">
        <v>353</v>
      </c>
      <c r="F2752" s="26">
        <v>3.52</v>
      </c>
      <c r="G2752" s="25" t="s">
        <v>295</v>
      </c>
      <c r="H2752" s="25"/>
      <c r="BA2752" s="73" t="s">
        <v>357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359</v>
      </c>
      <c r="E2753" s="1" t="s">
        <v>355</v>
      </c>
      <c r="F2753" s="26">
        <v>17.7</v>
      </c>
      <c r="G2753" s="25" t="s">
        <v>295</v>
      </c>
      <c r="H2753" s="25"/>
      <c r="BA2753" s="73" t="s">
        <v>357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359</v>
      </c>
      <c r="E2754" s="1" t="s">
        <v>133</v>
      </c>
      <c r="F2754" s="26">
        <v>125</v>
      </c>
      <c r="G2754" s="25" t="s">
        <v>295</v>
      </c>
      <c r="H2754" s="25"/>
      <c r="BA2754" s="73" t="s">
        <v>357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359</v>
      </c>
      <c r="E2755" s="1" t="s">
        <v>135</v>
      </c>
      <c r="F2755" s="26">
        <v>6.4</v>
      </c>
      <c r="G2755" s="25" t="s">
        <v>295</v>
      </c>
      <c r="H2755" s="25"/>
      <c r="BA2755" s="73" t="s">
        <v>357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359</v>
      </c>
      <c r="E2756" s="1" t="s">
        <v>136</v>
      </c>
      <c r="F2756" s="26">
        <v>97</v>
      </c>
      <c r="G2756" s="25" t="s">
        <v>295</v>
      </c>
      <c r="H2756" s="25"/>
      <c r="BA2756" s="73" t="s">
        <v>357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359</v>
      </c>
      <c r="E2757" s="1" t="s">
        <v>341</v>
      </c>
      <c r="F2757" s="26">
        <v>1.1100000000000001</v>
      </c>
      <c r="G2757" s="25" t="s">
        <v>295</v>
      </c>
      <c r="H2757" s="25"/>
      <c r="BA2757" s="73" t="s">
        <v>357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359</v>
      </c>
      <c r="E2758" s="1" t="s">
        <v>118</v>
      </c>
      <c r="F2758" s="26">
        <v>9.5</v>
      </c>
      <c r="G2758" s="25" t="s">
        <v>295</v>
      </c>
      <c r="H2758" s="25"/>
      <c r="BA2758" s="73" t="s">
        <v>357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359</v>
      </c>
      <c r="E2759" s="1" t="s">
        <v>130</v>
      </c>
      <c r="F2759" s="26">
        <v>2.42</v>
      </c>
      <c r="G2759" s="25" t="s">
        <v>295</v>
      </c>
      <c r="H2759" s="25"/>
      <c r="BA2759" s="73" t="s">
        <v>357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359</v>
      </c>
      <c r="E2760" s="1" t="s">
        <v>343</v>
      </c>
      <c r="F2760" s="26">
        <v>1.091</v>
      </c>
      <c r="G2760" s="25" t="s">
        <v>295</v>
      </c>
      <c r="H2760" s="25"/>
      <c r="BA2760" s="73" t="s">
        <v>357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359</v>
      </c>
      <c r="E2761" s="1" t="s">
        <v>127</v>
      </c>
      <c r="F2761" s="26">
        <v>4.5999999999999996</v>
      </c>
      <c r="G2761" s="25" t="s">
        <v>295</v>
      </c>
      <c r="H2761" s="25"/>
      <c r="BA2761" s="73" t="s">
        <v>357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359</v>
      </c>
      <c r="E2762" s="1" t="s">
        <v>131</v>
      </c>
      <c r="F2762" s="26">
        <v>11.8</v>
      </c>
      <c r="G2762" s="25" t="s">
        <v>295</v>
      </c>
      <c r="H2762" s="25"/>
      <c r="BA2762" s="73" t="s">
        <v>357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359</v>
      </c>
      <c r="E2763" s="1" t="s">
        <v>344</v>
      </c>
      <c r="F2763" s="26">
        <v>202</v>
      </c>
      <c r="G2763" s="25" t="s">
        <v>295</v>
      </c>
      <c r="H2763" s="25"/>
      <c r="BA2763" s="73" t="s">
        <v>357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359</v>
      </c>
      <c r="E2764" s="1" t="s">
        <v>119</v>
      </c>
      <c r="F2764" s="26">
        <v>81</v>
      </c>
      <c r="G2764" s="25" t="s">
        <v>295</v>
      </c>
      <c r="H2764" s="25"/>
      <c r="BA2764" s="73" t="s">
        <v>357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359</v>
      </c>
      <c r="E2765" s="1" t="s">
        <v>120</v>
      </c>
      <c r="F2765" s="26">
        <v>27</v>
      </c>
      <c r="G2765" s="25" t="s">
        <v>295</v>
      </c>
      <c r="H2765" s="25"/>
      <c r="BA2765" s="73" t="s">
        <v>357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359</v>
      </c>
      <c r="E2766" s="1" t="s">
        <v>117</v>
      </c>
      <c r="F2766" s="26">
        <v>6.23</v>
      </c>
      <c r="G2766" s="25" t="s">
        <v>295</v>
      </c>
      <c r="H2766" s="25"/>
      <c r="BA2766" s="73" t="s">
        <v>357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359</v>
      </c>
      <c r="E2767" s="1" t="s">
        <v>346</v>
      </c>
      <c r="F2767" s="26">
        <v>68</v>
      </c>
      <c r="G2767" s="25" t="s">
        <v>295</v>
      </c>
      <c r="H2767" s="25"/>
      <c r="BA2767" s="73" t="s">
        <v>357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359</v>
      </c>
      <c r="E2768" s="1" t="s">
        <v>132</v>
      </c>
      <c r="F2768" s="26">
        <v>7.13</v>
      </c>
      <c r="G2768" s="25" t="s">
        <v>295</v>
      </c>
      <c r="H2768" s="25"/>
      <c r="BA2768" s="73" t="s">
        <v>357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359</v>
      </c>
      <c r="E2769" s="1" t="s">
        <v>111</v>
      </c>
      <c r="F2769" s="26">
        <v>278</v>
      </c>
      <c r="G2769" s="25" t="s">
        <v>295</v>
      </c>
      <c r="H2769" s="25"/>
      <c r="BA2769" s="73" t="s">
        <v>357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359</v>
      </c>
      <c r="E2770" s="1" t="s">
        <v>347</v>
      </c>
      <c r="F2770" s="26">
        <v>9.89</v>
      </c>
      <c r="G2770" s="25" t="s">
        <v>295</v>
      </c>
      <c r="H2770" s="25"/>
      <c r="BA2770" s="73" t="s">
        <v>357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359</v>
      </c>
      <c r="E2771" s="1" t="s">
        <v>349</v>
      </c>
      <c r="F2771" s="26">
        <v>4.34</v>
      </c>
      <c r="G2771" s="25" t="s">
        <v>295</v>
      </c>
      <c r="H2771" s="25"/>
      <c r="BA2771" s="73" t="s">
        <v>357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359</v>
      </c>
      <c r="E2772" s="1" t="s">
        <v>128</v>
      </c>
      <c r="F2772" s="26">
        <v>4.4000000000000004</v>
      </c>
      <c r="G2772" s="25" t="s">
        <v>295</v>
      </c>
      <c r="H2772" s="25"/>
      <c r="BA2772" s="73" t="s">
        <v>357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359</v>
      </c>
      <c r="E2773" s="1" t="s">
        <v>121</v>
      </c>
      <c r="F2773" s="26">
        <v>78</v>
      </c>
      <c r="G2773" s="25" t="s">
        <v>295</v>
      </c>
      <c r="H2773" s="25"/>
      <c r="BA2773" s="73" t="s">
        <v>357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359</v>
      </c>
      <c r="E2774" s="1" t="s">
        <v>115</v>
      </c>
      <c r="F2774" s="26">
        <v>98</v>
      </c>
      <c r="G2774" s="25" t="s">
        <v>295</v>
      </c>
      <c r="H2774" s="25"/>
      <c r="BA2774" s="73" t="s">
        <v>357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359</v>
      </c>
      <c r="E2775" s="1" t="s">
        <v>137</v>
      </c>
      <c r="F2775" s="26">
        <v>478</v>
      </c>
      <c r="G2775" s="25" t="s">
        <v>295</v>
      </c>
      <c r="H2775" s="25"/>
      <c r="BA2775" s="73" t="s">
        <v>357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359</v>
      </c>
      <c r="E2776" s="1" t="s">
        <v>350</v>
      </c>
      <c r="F2776" s="26">
        <v>430</v>
      </c>
      <c r="G2776" s="25" t="s">
        <v>295</v>
      </c>
      <c r="H2776" s="25"/>
      <c r="BA2776" s="73" t="s">
        <v>357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359</v>
      </c>
      <c r="E2777" s="1" t="s">
        <v>125</v>
      </c>
      <c r="F2777" s="26">
        <v>418</v>
      </c>
      <c r="G2777" s="25" t="s">
        <v>295</v>
      </c>
      <c r="H2777" s="25"/>
      <c r="BA2777" s="73" t="s">
        <v>357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359</v>
      </c>
      <c r="E2778" s="1" t="s">
        <v>126</v>
      </c>
      <c r="F2778" s="26">
        <v>154</v>
      </c>
      <c r="G2778" s="25" t="s">
        <v>295</v>
      </c>
      <c r="H2778" s="25"/>
      <c r="BA2778" s="73" t="s">
        <v>357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359</v>
      </c>
      <c r="E2779" s="1" t="s">
        <v>351</v>
      </c>
      <c r="F2779" s="26">
        <v>383</v>
      </c>
      <c r="G2779" s="25" t="s">
        <v>295</v>
      </c>
      <c r="H2779" s="25"/>
      <c r="BA2779" s="73" t="s">
        <v>357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359</v>
      </c>
      <c r="E2780" s="1" t="s">
        <v>352</v>
      </c>
      <c r="F2780" s="26">
        <v>89</v>
      </c>
      <c r="G2780" s="25" t="s">
        <v>295</v>
      </c>
      <c r="H2780" s="25"/>
      <c r="BA2780" s="73" t="s">
        <v>357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359</v>
      </c>
      <c r="E2781" s="1" t="s">
        <v>122</v>
      </c>
      <c r="F2781" s="26">
        <v>217</v>
      </c>
      <c r="G2781" s="25" t="s">
        <v>295</v>
      </c>
      <c r="H2781" s="25"/>
      <c r="BA2781" s="73" t="s">
        <v>357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359</v>
      </c>
      <c r="E2782" s="1" t="s">
        <v>124</v>
      </c>
      <c r="F2782" s="26">
        <v>106</v>
      </c>
      <c r="G2782" s="25" t="s">
        <v>295</v>
      </c>
      <c r="H2782" s="25"/>
      <c r="BA2782" s="73" t="s">
        <v>357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359</v>
      </c>
      <c r="E2783" s="1" t="s">
        <v>353</v>
      </c>
      <c r="F2783" s="26">
        <v>3.53</v>
      </c>
      <c r="G2783" s="25" t="s">
        <v>295</v>
      </c>
      <c r="H2783" s="25"/>
      <c r="BA2783" s="73" t="s">
        <v>357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359</v>
      </c>
      <c r="E2784" s="1" t="s">
        <v>355</v>
      </c>
      <c r="F2784" s="26">
        <v>19.3</v>
      </c>
      <c r="G2784" s="25" t="s">
        <v>295</v>
      </c>
      <c r="H2784" s="25"/>
      <c r="BA2784" s="73" t="s">
        <v>357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359</v>
      </c>
      <c r="E2785" s="1" t="s">
        <v>133</v>
      </c>
      <c r="F2785" s="26">
        <v>128</v>
      </c>
      <c r="G2785" s="25" t="s">
        <v>295</v>
      </c>
      <c r="H2785" s="25"/>
      <c r="BA2785" s="73" t="s">
        <v>357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359</v>
      </c>
      <c r="E2786" s="1" t="s">
        <v>135</v>
      </c>
      <c r="F2786" s="26">
        <v>6.6</v>
      </c>
      <c r="G2786" s="25" t="s">
        <v>295</v>
      </c>
      <c r="H2786" s="25"/>
      <c r="BA2786" s="73" t="s">
        <v>357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359</v>
      </c>
      <c r="E2787" s="1" t="s">
        <v>136</v>
      </c>
      <c r="F2787" s="26">
        <v>94</v>
      </c>
      <c r="G2787" s="25" t="s">
        <v>295</v>
      </c>
      <c r="H2787" s="25"/>
      <c r="BA2787" s="73" t="s">
        <v>357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359</v>
      </c>
      <c r="E2788" s="1" t="s">
        <v>341</v>
      </c>
      <c r="F2788" s="26">
        <v>1.1599999999999999</v>
      </c>
      <c r="G2788" s="25" t="s">
        <v>295</v>
      </c>
      <c r="H2788" s="25"/>
      <c r="BA2788" s="73" t="s">
        <v>357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359</v>
      </c>
      <c r="E2789" s="1" t="s">
        <v>118</v>
      </c>
      <c r="F2789" s="26">
        <v>9.4</v>
      </c>
      <c r="G2789" s="25" t="s">
        <v>295</v>
      </c>
      <c r="H2789" s="25"/>
      <c r="BA2789" s="73" t="s">
        <v>357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359</v>
      </c>
      <c r="E2790" s="1" t="s">
        <v>130</v>
      </c>
      <c r="F2790" s="26">
        <v>2.36</v>
      </c>
      <c r="G2790" s="25" t="s">
        <v>295</v>
      </c>
      <c r="H2790" s="25"/>
      <c r="BA2790" s="73" t="s">
        <v>357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359</v>
      </c>
      <c r="E2791" s="1" t="s">
        <v>343</v>
      </c>
      <c r="F2791" s="26">
        <v>1.08</v>
      </c>
      <c r="G2791" s="25" t="s">
        <v>295</v>
      </c>
      <c r="H2791" s="25"/>
      <c r="BA2791" s="73" t="s">
        <v>357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359</v>
      </c>
      <c r="E2792" s="1" t="s">
        <v>127</v>
      </c>
      <c r="F2792" s="26">
        <v>4.5</v>
      </c>
      <c r="G2792" s="25" t="s">
        <v>295</v>
      </c>
      <c r="H2792" s="25"/>
      <c r="BA2792" s="73" t="s">
        <v>357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359</v>
      </c>
      <c r="E2793" s="1" t="s">
        <v>131</v>
      </c>
      <c r="F2793" s="26">
        <v>11.8</v>
      </c>
      <c r="G2793" s="25" t="s">
        <v>295</v>
      </c>
      <c r="H2793" s="25"/>
      <c r="BA2793" s="73" t="s">
        <v>357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359</v>
      </c>
      <c r="E2794" s="1" t="s">
        <v>344</v>
      </c>
      <c r="F2794" s="26">
        <v>196</v>
      </c>
      <c r="G2794" s="25" t="s">
        <v>295</v>
      </c>
      <c r="H2794" s="25"/>
      <c r="BA2794" s="73" t="s">
        <v>357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359</v>
      </c>
      <c r="E2795" s="1" t="s">
        <v>119</v>
      </c>
      <c r="F2795" s="26">
        <v>83</v>
      </c>
      <c r="G2795" s="25" t="s">
        <v>295</v>
      </c>
      <c r="H2795" s="25"/>
      <c r="BA2795" s="73" t="s">
        <v>357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359</v>
      </c>
      <c r="E2796" s="1" t="s">
        <v>120</v>
      </c>
      <c r="F2796" s="26">
        <v>27</v>
      </c>
      <c r="G2796" s="25" t="s">
        <v>295</v>
      </c>
      <c r="H2796" s="25"/>
      <c r="BA2796" s="73" t="s">
        <v>357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359</v>
      </c>
      <c r="E2797" s="1" t="s">
        <v>117</v>
      </c>
      <c r="F2797" s="26">
        <v>6.2</v>
      </c>
      <c r="G2797" s="25" t="s">
        <v>295</v>
      </c>
      <c r="H2797" s="25"/>
      <c r="BA2797" s="73" t="s">
        <v>357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359</v>
      </c>
      <c r="E2798" s="1" t="s">
        <v>346</v>
      </c>
      <c r="F2798" s="26">
        <v>69</v>
      </c>
      <c r="G2798" s="25" t="s">
        <v>295</v>
      </c>
      <c r="H2798" s="25"/>
      <c r="BA2798" s="73" t="s">
        <v>357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359</v>
      </c>
      <c r="E2799" s="1" t="s">
        <v>132</v>
      </c>
      <c r="F2799" s="26">
        <v>7.16</v>
      </c>
      <c r="G2799" s="25" t="s">
        <v>295</v>
      </c>
      <c r="H2799" s="25"/>
      <c r="BA2799" s="73" t="s">
        <v>357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359</v>
      </c>
      <c r="E2800" s="1" t="s">
        <v>111</v>
      </c>
      <c r="F2800" s="26">
        <v>283</v>
      </c>
      <c r="G2800" s="25" t="s">
        <v>295</v>
      </c>
      <c r="H2800" s="25"/>
      <c r="BA2800" s="73" t="s">
        <v>357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359</v>
      </c>
      <c r="E2801" s="1" t="s">
        <v>347</v>
      </c>
      <c r="F2801" s="26">
        <v>10.119999999999999</v>
      </c>
      <c r="G2801" s="25" t="s">
        <v>295</v>
      </c>
      <c r="H2801" s="25"/>
      <c r="BA2801" s="73" t="s">
        <v>357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359</v>
      </c>
      <c r="E2802" s="1" t="s">
        <v>349</v>
      </c>
      <c r="F2802" s="26">
        <v>4.45</v>
      </c>
      <c r="G2802" s="25" t="s">
        <v>295</v>
      </c>
      <c r="H2802" s="25"/>
      <c r="BA2802" s="73" t="s">
        <v>357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359</v>
      </c>
      <c r="E2803" s="1" t="s">
        <v>128</v>
      </c>
      <c r="F2803" s="26">
        <v>4.3</v>
      </c>
      <c r="G2803" s="25" t="s">
        <v>295</v>
      </c>
      <c r="H2803" s="25"/>
      <c r="BA2803" s="73" t="s">
        <v>357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359</v>
      </c>
      <c r="E2804" s="1" t="s">
        <v>121</v>
      </c>
      <c r="F2804" s="26">
        <v>77</v>
      </c>
      <c r="G2804" s="25" t="s">
        <v>295</v>
      </c>
      <c r="H2804" s="25"/>
      <c r="BA2804" s="73" t="s">
        <v>357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359</v>
      </c>
      <c r="E2805" s="1" t="s">
        <v>115</v>
      </c>
      <c r="F2805" s="26">
        <v>97</v>
      </c>
      <c r="G2805" s="25" t="s">
        <v>295</v>
      </c>
      <c r="H2805" s="25"/>
      <c r="BA2805" s="73" t="s">
        <v>357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359</v>
      </c>
      <c r="E2806" s="1" t="s">
        <v>137</v>
      </c>
      <c r="F2806" s="26">
        <v>481</v>
      </c>
      <c r="G2806" s="25" t="s">
        <v>295</v>
      </c>
      <c r="H2806" s="25"/>
      <c r="BA2806" s="73" t="s">
        <v>357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359</v>
      </c>
      <c r="E2807" s="1" t="s">
        <v>350</v>
      </c>
      <c r="F2807" s="26">
        <v>425</v>
      </c>
      <c r="G2807" s="25" t="s">
        <v>295</v>
      </c>
      <c r="H2807" s="25"/>
      <c r="BA2807" s="73" t="s">
        <v>357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359</v>
      </c>
      <c r="E2808" s="1" t="s">
        <v>125</v>
      </c>
      <c r="F2808" s="26">
        <v>418</v>
      </c>
      <c r="G2808" s="25" t="s">
        <v>295</v>
      </c>
      <c r="H2808" s="25"/>
      <c r="BA2808" s="73" t="s">
        <v>357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359</v>
      </c>
      <c r="E2809" s="1" t="s">
        <v>126</v>
      </c>
      <c r="F2809" s="26">
        <v>154</v>
      </c>
      <c r="G2809" s="25" t="s">
        <v>295</v>
      </c>
      <c r="H2809" s="25"/>
      <c r="BA2809" s="73" t="s">
        <v>357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359</v>
      </c>
      <c r="E2810" s="1" t="s">
        <v>351</v>
      </c>
      <c r="F2810" s="26">
        <v>370</v>
      </c>
      <c r="G2810" s="25" t="s">
        <v>295</v>
      </c>
      <c r="H2810" s="25"/>
      <c r="BA2810" s="73" t="s">
        <v>357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359</v>
      </c>
      <c r="E2811" s="1" t="s">
        <v>352</v>
      </c>
      <c r="F2811" s="26">
        <v>87</v>
      </c>
      <c r="G2811" s="25" t="s">
        <v>295</v>
      </c>
      <c r="H2811" s="25"/>
      <c r="BA2811" s="73" t="s">
        <v>357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359</v>
      </c>
      <c r="E2812" s="1" t="s">
        <v>122</v>
      </c>
      <c r="F2812" s="26">
        <v>220</v>
      </c>
      <c r="G2812" s="25" t="s">
        <v>295</v>
      </c>
      <c r="H2812" s="25"/>
      <c r="BA2812" s="73" t="s">
        <v>357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359</v>
      </c>
      <c r="E2813" s="1" t="s">
        <v>124</v>
      </c>
      <c r="F2813" s="26">
        <v>104</v>
      </c>
      <c r="G2813" s="25" t="s">
        <v>295</v>
      </c>
      <c r="H2813" s="25"/>
      <c r="BA2813" s="73" t="s">
        <v>357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359</v>
      </c>
      <c r="E2814" s="1" t="s">
        <v>353</v>
      </c>
      <c r="F2814" s="26">
        <v>3.57</v>
      </c>
      <c r="G2814" s="25" t="s">
        <v>295</v>
      </c>
      <c r="H2814" s="25"/>
      <c r="BA2814" s="73" t="s">
        <v>357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359</v>
      </c>
      <c r="E2815" s="1" t="s">
        <v>355</v>
      </c>
      <c r="F2815" s="26">
        <v>19.3</v>
      </c>
      <c r="G2815" s="25" t="s">
        <v>295</v>
      </c>
      <c r="H2815" s="25"/>
      <c r="BA2815" s="73" t="s">
        <v>357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359</v>
      </c>
      <c r="E2816" s="1" t="s">
        <v>133</v>
      </c>
      <c r="F2816" s="26">
        <v>128</v>
      </c>
      <c r="G2816" s="25" t="s">
        <v>295</v>
      </c>
      <c r="H2816" s="25"/>
      <c r="BA2816" s="73" t="s">
        <v>357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359</v>
      </c>
      <c r="E2817" s="1" t="s">
        <v>135</v>
      </c>
      <c r="F2817" s="26">
        <v>6.4</v>
      </c>
      <c r="G2817" s="25" t="s">
        <v>295</v>
      </c>
      <c r="H2817" s="25"/>
      <c r="BA2817" s="73" t="s">
        <v>357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359</v>
      </c>
      <c r="E2818" s="1" t="s">
        <v>136</v>
      </c>
      <c r="F2818" s="26">
        <v>95</v>
      </c>
      <c r="G2818" s="25" t="s">
        <v>295</v>
      </c>
      <c r="H2818" s="25"/>
      <c r="BA2818" s="73" t="s">
        <v>357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359</v>
      </c>
      <c r="E2819" s="1" t="s">
        <v>341</v>
      </c>
      <c r="F2819" s="26">
        <v>1.19</v>
      </c>
      <c r="G2819" s="25" t="s">
        <v>295</v>
      </c>
      <c r="H2819" s="25"/>
      <c r="BA2819" s="73" t="s">
        <v>357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359</v>
      </c>
      <c r="E2820" s="1" t="s">
        <v>118</v>
      </c>
      <c r="F2820" s="26">
        <v>9.6</v>
      </c>
      <c r="G2820" s="25" t="s">
        <v>295</v>
      </c>
      <c r="H2820" s="25"/>
      <c r="BA2820" s="73" t="s">
        <v>357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359</v>
      </c>
      <c r="E2821" s="1" t="s">
        <v>130</v>
      </c>
      <c r="F2821" s="26">
        <v>2.4</v>
      </c>
      <c r="G2821" s="25" t="s">
        <v>295</v>
      </c>
      <c r="H2821" s="25"/>
      <c r="BA2821" s="73" t="s">
        <v>357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359</v>
      </c>
      <c r="E2822" s="1" t="s">
        <v>343</v>
      </c>
      <c r="F2822" s="26">
        <v>1.099</v>
      </c>
      <c r="G2822" s="25" t="s">
        <v>295</v>
      </c>
      <c r="H2822" s="25"/>
      <c r="BA2822" s="73" t="s">
        <v>357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359</v>
      </c>
      <c r="E2823" s="1" t="s">
        <v>127</v>
      </c>
      <c r="F2823" s="26">
        <v>4.6660000000000004</v>
      </c>
      <c r="G2823" s="25" t="s">
        <v>295</v>
      </c>
      <c r="H2823" s="25"/>
      <c r="BA2823" s="73" t="s">
        <v>357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359</v>
      </c>
      <c r="E2824" s="1" t="s">
        <v>131</v>
      </c>
      <c r="F2824" s="26">
        <v>11.8</v>
      </c>
      <c r="G2824" s="25" t="s">
        <v>295</v>
      </c>
      <c r="H2824" s="25"/>
      <c r="BA2824" s="73" t="s">
        <v>357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359</v>
      </c>
      <c r="E2825" s="1" t="s">
        <v>344</v>
      </c>
      <c r="F2825" s="26">
        <v>200</v>
      </c>
      <c r="G2825" s="25" t="s">
        <v>295</v>
      </c>
      <c r="H2825" s="25"/>
      <c r="BA2825" s="73" t="s">
        <v>357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359</v>
      </c>
      <c r="E2826" s="1" t="s">
        <v>119</v>
      </c>
      <c r="F2826" s="26">
        <v>84</v>
      </c>
      <c r="G2826" s="25" t="s">
        <v>295</v>
      </c>
      <c r="H2826" s="25"/>
      <c r="BA2826" s="73" t="s">
        <v>357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359</v>
      </c>
      <c r="E2827" s="1" t="s">
        <v>120</v>
      </c>
      <c r="F2827" s="26">
        <v>27</v>
      </c>
      <c r="G2827" s="25" t="s">
        <v>295</v>
      </c>
      <c r="H2827" s="25"/>
      <c r="BA2827" s="73" t="s">
        <v>357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359</v>
      </c>
      <c r="E2828" s="1" t="s">
        <v>117</v>
      </c>
      <c r="F2828" s="26">
        <v>6.33</v>
      </c>
      <c r="G2828" s="25" t="s">
        <v>295</v>
      </c>
      <c r="H2828" s="25"/>
      <c r="BA2828" s="73" t="s">
        <v>357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359</v>
      </c>
      <c r="E2829" s="1" t="s">
        <v>346</v>
      </c>
      <c r="F2829" s="26">
        <v>68</v>
      </c>
      <c r="G2829" s="25" t="s">
        <v>295</v>
      </c>
      <c r="H2829" s="25"/>
      <c r="BA2829" s="73" t="s">
        <v>357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359</v>
      </c>
      <c r="E2830" s="1" t="s">
        <v>132</v>
      </c>
      <c r="F2830" s="26">
        <v>7.45</v>
      </c>
      <c r="G2830" s="25" t="s">
        <v>295</v>
      </c>
      <c r="H2830" s="25"/>
      <c r="BA2830" s="73" t="s">
        <v>357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359</v>
      </c>
      <c r="E2831" s="1" t="s">
        <v>111</v>
      </c>
      <c r="F2831" s="26">
        <v>287</v>
      </c>
      <c r="G2831" s="25" t="s">
        <v>295</v>
      </c>
      <c r="H2831" s="25"/>
      <c r="BA2831" s="73" t="s">
        <v>357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359</v>
      </c>
      <c r="E2832" s="1" t="s">
        <v>347</v>
      </c>
      <c r="F2832" s="26">
        <v>9.94</v>
      </c>
      <c r="G2832" s="25" t="s">
        <v>295</v>
      </c>
      <c r="H2832" s="25"/>
      <c r="BA2832" s="73" t="s">
        <v>357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359</v>
      </c>
      <c r="E2833" s="1" t="s">
        <v>349</v>
      </c>
      <c r="F2833" s="26">
        <v>4.3499999999999996</v>
      </c>
      <c r="G2833" s="25" t="s">
        <v>295</v>
      </c>
      <c r="H2833" s="25"/>
      <c r="BA2833" s="73" t="s">
        <v>357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359</v>
      </c>
      <c r="E2834" s="1" t="s">
        <v>128</v>
      </c>
      <c r="F2834" s="26">
        <v>4.3</v>
      </c>
      <c r="G2834" s="25" t="s">
        <v>295</v>
      </c>
      <c r="H2834" s="25"/>
      <c r="BA2834" s="73" t="s">
        <v>357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359</v>
      </c>
      <c r="E2835" s="1" t="s">
        <v>121</v>
      </c>
      <c r="F2835" s="26">
        <v>78</v>
      </c>
      <c r="G2835" s="25" t="s">
        <v>295</v>
      </c>
      <c r="H2835" s="25"/>
      <c r="BA2835" s="73" t="s">
        <v>357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359</v>
      </c>
      <c r="E2836" s="1" t="s">
        <v>115</v>
      </c>
      <c r="F2836" s="26">
        <v>98</v>
      </c>
      <c r="G2836" s="25" t="s">
        <v>295</v>
      </c>
      <c r="H2836" s="25"/>
      <c r="BA2836" s="73" t="s">
        <v>357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359</v>
      </c>
      <c r="E2837" s="1" t="s">
        <v>137</v>
      </c>
      <c r="F2837" s="26">
        <v>494</v>
      </c>
      <c r="G2837" s="25" t="s">
        <v>295</v>
      </c>
      <c r="H2837" s="25"/>
      <c r="BA2837" s="73" t="s">
        <v>357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359</v>
      </c>
      <c r="E2838" s="1" t="s">
        <v>350</v>
      </c>
      <c r="F2838" s="26">
        <v>433</v>
      </c>
      <c r="G2838" s="25" t="s">
        <v>295</v>
      </c>
      <c r="H2838" s="25"/>
      <c r="BA2838" s="73" t="s">
        <v>357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359</v>
      </c>
      <c r="E2839" s="1" t="s">
        <v>125</v>
      </c>
      <c r="F2839" s="26">
        <v>422</v>
      </c>
      <c r="G2839" s="25" t="s">
        <v>295</v>
      </c>
      <c r="H2839" s="25"/>
      <c r="BA2839" s="73" t="s">
        <v>357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359</v>
      </c>
      <c r="E2840" s="1" t="s">
        <v>126</v>
      </c>
      <c r="F2840" s="26">
        <v>151</v>
      </c>
      <c r="G2840" s="25" t="s">
        <v>295</v>
      </c>
      <c r="H2840" s="25"/>
      <c r="BA2840" s="73" t="s">
        <v>357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359</v>
      </c>
      <c r="E2841" s="1" t="s">
        <v>351</v>
      </c>
      <c r="F2841" s="26">
        <v>389</v>
      </c>
      <c r="G2841" s="25" t="s">
        <v>295</v>
      </c>
      <c r="H2841" s="25"/>
      <c r="BA2841" s="73" t="s">
        <v>357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359</v>
      </c>
      <c r="E2842" s="1" t="s">
        <v>352</v>
      </c>
      <c r="F2842" s="26">
        <v>84</v>
      </c>
      <c r="G2842" s="25" t="s">
        <v>295</v>
      </c>
      <c r="H2842" s="25"/>
      <c r="BA2842" s="73" t="s">
        <v>357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359</v>
      </c>
      <c r="E2843" s="1" t="s">
        <v>122</v>
      </c>
      <c r="F2843" s="26">
        <v>222</v>
      </c>
      <c r="G2843" s="25" t="s">
        <v>295</v>
      </c>
      <c r="H2843" s="25"/>
      <c r="BA2843" s="73" t="s">
        <v>357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359</v>
      </c>
      <c r="E2844" s="1" t="s">
        <v>124</v>
      </c>
      <c r="F2844" s="26">
        <v>105</v>
      </c>
      <c r="G2844" s="25" t="s">
        <v>295</v>
      </c>
      <c r="H2844" s="25"/>
      <c r="BA2844" s="73" t="s">
        <v>357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359</v>
      </c>
      <c r="E2845" s="1" t="s">
        <v>353</v>
      </c>
      <c r="F2845" s="26">
        <v>3.49</v>
      </c>
      <c r="G2845" s="25" t="s">
        <v>295</v>
      </c>
      <c r="H2845" s="25"/>
      <c r="BA2845" s="73" t="s">
        <v>357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359</v>
      </c>
      <c r="E2846" s="1" t="s">
        <v>355</v>
      </c>
      <c r="F2846" s="26">
        <v>16.8</v>
      </c>
      <c r="G2846" s="25" t="s">
        <v>295</v>
      </c>
      <c r="H2846" s="25"/>
      <c r="BA2846" s="73" t="s">
        <v>357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359</v>
      </c>
      <c r="E2847" s="1" t="s">
        <v>133</v>
      </c>
      <c r="F2847" s="26">
        <v>129</v>
      </c>
      <c r="G2847" s="25" t="s">
        <v>295</v>
      </c>
      <c r="H2847" s="25"/>
      <c r="BA2847" s="73" t="s">
        <v>357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359</v>
      </c>
      <c r="E2848" s="1" t="s">
        <v>135</v>
      </c>
      <c r="F2848" s="26">
        <v>6.6</v>
      </c>
      <c r="G2848" s="25" t="s">
        <v>295</v>
      </c>
      <c r="H2848" s="25"/>
      <c r="BA2848" s="73" t="s">
        <v>357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359</v>
      </c>
      <c r="E2849" s="1" t="s">
        <v>136</v>
      </c>
      <c r="F2849" s="26">
        <v>96</v>
      </c>
      <c r="G2849" s="25" t="s">
        <v>295</v>
      </c>
      <c r="H2849" s="25"/>
      <c r="BA2849" s="73" t="s">
        <v>357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359</v>
      </c>
      <c r="E2850" s="1" t="s">
        <v>341</v>
      </c>
      <c r="F2850" s="26">
        <v>1.08</v>
      </c>
      <c r="G2850" s="25" t="s">
        <v>295</v>
      </c>
      <c r="H2850" s="25"/>
      <c r="BA2850" s="73" t="s">
        <v>357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359</v>
      </c>
      <c r="E2851" s="1" t="s">
        <v>118</v>
      </c>
      <c r="F2851" s="26">
        <v>9.8000000000000007</v>
      </c>
      <c r="G2851" s="25" t="s">
        <v>295</v>
      </c>
      <c r="H2851" s="25"/>
      <c r="BA2851" s="73" t="s">
        <v>357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359</v>
      </c>
      <c r="E2852" s="1" t="s">
        <v>130</v>
      </c>
      <c r="F2852" s="26">
        <v>2.41</v>
      </c>
      <c r="G2852" s="25" t="s">
        <v>295</v>
      </c>
      <c r="H2852" s="25"/>
      <c r="BA2852" s="73" t="s">
        <v>357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359</v>
      </c>
      <c r="E2853" s="1" t="s">
        <v>343</v>
      </c>
      <c r="F2853" s="26">
        <v>1.079</v>
      </c>
      <c r="G2853" s="25" t="s">
        <v>295</v>
      </c>
      <c r="H2853" s="25"/>
      <c r="BA2853" s="73" t="s">
        <v>357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359</v>
      </c>
      <c r="E2854" s="1" t="s">
        <v>127</v>
      </c>
      <c r="F2854" s="26">
        <v>4.5449999999999999</v>
      </c>
      <c r="G2854" s="25" t="s">
        <v>295</v>
      </c>
      <c r="H2854" s="25"/>
      <c r="BA2854" s="73" t="s">
        <v>357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359</v>
      </c>
      <c r="E2855" s="1" t="s">
        <v>131</v>
      </c>
      <c r="F2855" s="26">
        <v>11.7</v>
      </c>
      <c r="G2855" s="25" t="s">
        <v>295</v>
      </c>
      <c r="H2855" s="25"/>
      <c r="BA2855" s="73" t="s">
        <v>357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359</v>
      </c>
      <c r="E2856" s="1" t="s">
        <v>344</v>
      </c>
      <c r="F2856" s="26">
        <v>203</v>
      </c>
      <c r="G2856" s="25" t="s">
        <v>295</v>
      </c>
      <c r="H2856" s="25"/>
      <c r="BA2856" s="73" t="s">
        <v>357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359</v>
      </c>
      <c r="E2857" s="1" t="s">
        <v>119</v>
      </c>
      <c r="F2857" s="26">
        <v>87</v>
      </c>
      <c r="G2857" s="25" t="s">
        <v>295</v>
      </c>
      <c r="H2857" s="25"/>
      <c r="BA2857" s="73" t="s">
        <v>357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359</v>
      </c>
      <c r="E2858" s="1" t="s">
        <v>120</v>
      </c>
      <c r="F2858" s="26">
        <v>27</v>
      </c>
      <c r="G2858" s="25" t="s">
        <v>295</v>
      </c>
      <c r="H2858" s="25"/>
      <c r="BA2858" s="73" t="s">
        <v>357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359</v>
      </c>
      <c r="E2859" s="1" t="s">
        <v>117</v>
      </c>
      <c r="F2859" s="26">
        <v>6.3</v>
      </c>
      <c r="G2859" s="25" t="s">
        <v>295</v>
      </c>
      <c r="H2859" s="25"/>
      <c r="BA2859" s="73" t="s">
        <v>357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359</v>
      </c>
      <c r="E2860" s="1" t="s">
        <v>346</v>
      </c>
      <c r="F2860" s="26">
        <v>69</v>
      </c>
      <c r="G2860" s="25" t="s">
        <v>295</v>
      </c>
      <c r="H2860" s="25"/>
      <c r="BA2860" s="73" t="s">
        <v>357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359</v>
      </c>
      <c r="E2861" s="1" t="s">
        <v>132</v>
      </c>
      <c r="F2861" s="26">
        <v>7.39</v>
      </c>
      <c r="G2861" s="25" t="s">
        <v>295</v>
      </c>
      <c r="H2861" s="25"/>
      <c r="BA2861" s="73" t="s">
        <v>357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359</v>
      </c>
      <c r="E2862" s="1" t="s">
        <v>111</v>
      </c>
      <c r="F2862" s="26">
        <v>287</v>
      </c>
      <c r="G2862" s="25" t="s">
        <v>295</v>
      </c>
      <c r="H2862" s="25"/>
      <c r="BA2862" s="73" t="s">
        <v>357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359</v>
      </c>
      <c r="E2863" s="1" t="s">
        <v>347</v>
      </c>
      <c r="F2863" s="26">
        <v>9.99</v>
      </c>
      <c r="G2863" s="25" t="s">
        <v>295</v>
      </c>
      <c r="H2863" s="25"/>
      <c r="BA2863" s="73" t="s">
        <v>357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359</v>
      </c>
      <c r="E2864" s="1" t="s">
        <v>349</v>
      </c>
      <c r="F2864" s="26">
        <v>4.1500000000000004</v>
      </c>
      <c r="G2864" s="25" t="s">
        <v>295</v>
      </c>
      <c r="H2864" s="25"/>
      <c r="BA2864" s="73" t="s">
        <v>357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359</v>
      </c>
      <c r="E2865" s="1" t="s">
        <v>128</v>
      </c>
      <c r="F2865" s="26">
        <v>4.2</v>
      </c>
      <c r="G2865" s="25" t="s">
        <v>295</v>
      </c>
      <c r="H2865" s="25"/>
      <c r="BA2865" s="73" t="s">
        <v>357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359</v>
      </c>
      <c r="E2866" s="1" t="s">
        <v>121</v>
      </c>
      <c r="F2866" s="26">
        <v>80</v>
      </c>
      <c r="G2866" s="25" t="s">
        <v>295</v>
      </c>
      <c r="H2866" s="25"/>
      <c r="BA2866" s="73" t="s">
        <v>357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359</v>
      </c>
      <c r="E2867" s="1" t="s">
        <v>115</v>
      </c>
      <c r="F2867" s="26">
        <v>96</v>
      </c>
      <c r="G2867" s="25" t="s">
        <v>295</v>
      </c>
      <c r="H2867" s="25"/>
      <c r="BA2867" s="73" t="s">
        <v>357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359</v>
      </c>
      <c r="E2868" s="1" t="s">
        <v>137</v>
      </c>
      <c r="F2868" s="26">
        <v>491</v>
      </c>
      <c r="G2868" s="25" t="s">
        <v>295</v>
      </c>
      <c r="H2868" s="25"/>
      <c r="BA2868" s="73" t="s">
        <v>357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359</v>
      </c>
      <c r="E2869" s="1" t="s">
        <v>350</v>
      </c>
      <c r="F2869" s="26">
        <v>432</v>
      </c>
      <c r="G2869" s="25" t="s">
        <v>295</v>
      </c>
      <c r="H2869" s="25"/>
      <c r="BA2869" s="73" t="s">
        <v>357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359</v>
      </c>
      <c r="E2870" s="1" t="s">
        <v>125</v>
      </c>
      <c r="F2870" s="26">
        <v>426</v>
      </c>
      <c r="G2870" s="25" t="s">
        <v>295</v>
      </c>
      <c r="H2870" s="25"/>
      <c r="BA2870" s="73" t="s">
        <v>357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359</v>
      </c>
      <c r="E2871" s="1" t="s">
        <v>126</v>
      </c>
      <c r="F2871" s="26">
        <v>149</v>
      </c>
      <c r="G2871" s="25" t="s">
        <v>295</v>
      </c>
      <c r="H2871" s="25"/>
      <c r="BA2871" s="73" t="s">
        <v>357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359</v>
      </c>
      <c r="E2872" s="1" t="s">
        <v>351</v>
      </c>
      <c r="F2872" s="26">
        <v>392</v>
      </c>
      <c r="G2872" s="25" t="s">
        <v>295</v>
      </c>
      <c r="H2872" s="25"/>
      <c r="BA2872" s="73" t="s">
        <v>357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359</v>
      </c>
      <c r="E2873" s="1" t="s">
        <v>352</v>
      </c>
      <c r="F2873" s="26">
        <v>87</v>
      </c>
      <c r="G2873" s="25" t="s">
        <v>295</v>
      </c>
      <c r="H2873" s="25"/>
      <c r="BA2873" s="73" t="s">
        <v>357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359</v>
      </c>
      <c r="E2874" s="1" t="s">
        <v>122</v>
      </c>
      <c r="F2874" s="26">
        <v>224</v>
      </c>
      <c r="G2874" s="25" t="s">
        <v>295</v>
      </c>
      <c r="H2874" s="25"/>
      <c r="BA2874" s="73" t="s">
        <v>357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359</v>
      </c>
      <c r="E2875" s="1" t="s">
        <v>124</v>
      </c>
      <c r="F2875" s="26">
        <v>103</v>
      </c>
      <c r="G2875" s="25" t="s">
        <v>295</v>
      </c>
      <c r="H2875" s="25"/>
      <c r="BA2875" s="73" t="s">
        <v>357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359</v>
      </c>
      <c r="E2876" s="1" t="s">
        <v>353</v>
      </c>
      <c r="F2876" s="26">
        <v>3.6</v>
      </c>
      <c r="G2876" s="25" t="s">
        <v>295</v>
      </c>
      <c r="H2876" s="25"/>
      <c r="BA2876" s="73" t="s">
        <v>357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359</v>
      </c>
      <c r="E2877" s="1" t="s">
        <v>355</v>
      </c>
      <c r="F2877" s="26">
        <v>20.7</v>
      </c>
      <c r="G2877" s="25" t="s">
        <v>295</v>
      </c>
      <c r="H2877" s="25"/>
      <c r="BA2877" s="73" t="s">
        <v>357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359</v>
      </c>
      <c r="E2878" s="1" t="s">
        <v>133</v>
      </c>
      <c r="F2878" s="26">
        <v>127</v>
      </c>
      <c r="G2878" s="25" t="s">
        <v>295</v>
      </c>
      <c r="H2878" s="25"/>
      <c r="BA2878" s="73" t="s">
        <v>357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359</v>
      </c>
      <c r="E2879" s="1" t="s">
        <v>135</v>
      </c>
      <c r="F2879" s="26">
        <v>6.5</v>
      </c>
      <c r="G2879" s="25" t="s">
        <v>295</v>
      </c>
      <c r="H2879" s="25"/>
      <c r="BA2879" s="73" t="s">
        <v>357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359</v>
      </c>
      <c r="E2880" s="1" t="s">
        <v>136</v>
      </c>
      <c r="F2880" s="26">
        <v>97</v>
      </c>
      <c r="G2880" s="25" t="s">
        <v>295</v>
      </c>
      <c r="H2880" s="25"/>
      <c r="BA2880" s="73" t="s">
        <v>357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359</v>
      </c>
      <c r="E2881" s="1" t="s">
        <v>341</v>
      </c>
      <c r="F2881" s="26">
        <v>1.19</v>
      </c>
      <c r="G2881" s="25" t="s">
        <v>295</v>
      </c>
      <c r="H2881" s="25"/>
      <c r="BA2881" s="73" t="s">
        <v>357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359</v>
      </c>
      <c r="E2882" s="1" t="s">
        <v>118</v>
      </c>
      <c r="F2882" s="26">
        <v>9.5</v>
      </c>
      <c r="G2882" s="25" t="s">
        <v>295</v>
      </c>
      <c r="H2882" s="25"/>
      <c r="BA2882" s="73" t="s">
        <v>357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359</v>
      </c>
      <c r="E2883" s="1" t="s">
        <v>130</v>
      </c>
      <c r="F2883" s="26">
        <v>2.4900000000000002</v>
      </c>
      <c r="G2883" s="25" t="s">
        <v>295</v>
      </c>
      <c r="H2883" s="25"/>
      <c r="BA2883" s="73" t="s">
        <v>357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359</v>
      </c>
      <c r="E2884" s="1" t="s">
        <v>343</v>
      </c>
      <c r="F2884" s="26">
        <v>1.08</v>
      </c>
      <c r="G2884" s="25" t="s">
        <v>295</v>
      </c>
      <c r="H2884" s="25"/>
      <c r="BA2884" s="73" t="s">
        <v>357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359</v>
      </c>
      <c r="E2885" s="1" t="s">
        <v>127</v>
      </c>
      <c r="F2885" s="26">
        <v>4.5410000000000004</v>
      </c>
      <c r="G2885" s="25" t="s">
        <v>295</v>
      </c>
      <c r="H2885" s="25"/>
      <c r="BA2885" s="73" t="s">
        <v>357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359</v>
      </c>
      <c r="E2886" s="1" t="s">
        <v>131</v>
      </c>
      <c r="F2886" s="26">
        <v>11.7</v>
      </c>
      <c r="G2886" s="25" t="s">
        <v>295</v>
      </c>
      <c r="H2886" s="25"/>
      <c r="BA2886" s="73" t="s">
        <v>357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359</v>
      </c>
      <c r="E2887" s="1" t="s">
        <v>344</v>
      </c>
      <c r="F2887" s="26">
        <v>200</v>
      </c>
      <c r="G2887" s="25" t="s">
        <v>295</v>
      </c>
      <c r="H2887" s="25"/>
      <c r="BA2887" s="73" t="s">
        <v>357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359</v>
      </c>
      <c r="E2888" s="1" t="s">
        <v>119</v>
      </c>
      <c r="F2888" s="26">
        <v>87</v>
      </c>
      <c r="G2888" s="25" t="s">
        <v>295</v>
      </c>
      <c r="H2888" s="25"/>
      <c r="BA2888" s="73" t="s">
        <v>357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359</v>
      </c>
      <c r="E2889" s="1" t="s">
        <v>120</v>
      </c>
      <c r="F2889" s="26">
        <v>27</v>
      </c>
      <c r="G2889" s="25" t="s">
        <v>295</v>
      </c>
      <c r="H2889" s="25"/>
      <c r="BA2889" s="73" t="s">
        <v>357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359</v>
      </c>
      <c r="E2890" s="1" t="s">
        <v>117</v>
      </c>
      <c r="F2890" s="26">
        <v>6.41</v>
      </c>
      <c r="G2890" s="25" t="s">
        <v>295</v>
      </c>
      <c r="H2890" s="25"/>
      <c r="BA2890" s="73" t="s">
        <v>357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359</v>
      </c>
      <c r="E2891" s="1" t="s">
        <v>346</v>
      </c>
      <c r="F2891" s="26">
        <v>70</v>
      </c>
      <c r="G2891" s="25" t="s">
        <v>295</v>
      </c>
      <c r="H2891" s="25"/>
      <c r="BA2891" s="73" t="s">
        <v>357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359</v>
      </c>
      <c r="E2892" s="1" t="s">
        <v>132</v>
      </c>
      <c r="F2892" s="26">
        <v>7.23</v>
      </c>
      <c r="G2892" s="25" t="s">
        <v>295</v>
      </c>
      <c r="H2892" s="25"/>
      <c r="BA2892" s="73" t="s">
        <v>357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359</v>
      </c>
      <c r="E2893" s="1" t="s">
        <v>111</v>
      </c>
      <c r="F2893" s="26">
        <v>288</v>
      </c>
      <c r="G2893" s="25" t="s">
        <v>295</v>
      </c>
      <c r="H2893" s="25"/>
      <c r="BA2893" s="73" t="s">
        <v>357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359</v>
      </c>
      <c r="E2894" s="1" t="s">
        <v>347</v>
      </c>
      <c r="F2894" s="26">
        <v>10.119999999999999</v>
      </c>
      <c r="G2894" s="25" t="s">
        <v>295</v>
      </c>
      <c r="H2894" s="25"/>
      <c r="BA2894" s="73" t="s">
        <v>357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359</v>
      </c>
      <c r="E2895" s="1" t="s">
        <v>349</v>
      </c>
      <c r="F2895" s="26">
        <v>4.3099999999999996</v>
      </c>
      <c r="G2895" s="25" t="s">
        <v>295</v>
      </c>
      <c r="H2895" s="25"/>
      <c r="BA2895" s="73" t="s">
        <v>357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359</v>
      </c>
      <c r="E2896" s="1" t="s">
        <v>128</v>
      </c>
      <c r="F2896" s="26">
        <v>4.3</v>
      </c>
      <c r="G2896" s="25" t="s">
        <v>295</v>
      </c>
      <c r="H2896" s="25"/>
      <c r="BA2896" s="73" t="s">
        <v>357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359</v>
      </c>
      <c r="E2897" s="1" t="s">
        <v>121</v>
      </c>
      <c r="F2897" s="26">
        <v>76</v>
      </c>
      <c r="G2897" s="25" t="s">
        <v>295</v>
      </c>
      <c r="H2897" s="25"/>
      <c r="BA2897" s="73" t="s">
        <v>357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359</v>
      </c>
      <c r="E2898" s="1" t="s">
        <v>115</v>
      </c>
      <c r="F2898" s="26">
        <v>97</v>
      </c>
      <c r="G2898" s="25" t="s">
        <v>295</v>
      </c>
      <c r="H2898" s="25"/>
      <c r="BA2898" s="73" t="s">
        <v>357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359</v>
      </c>
      <c r="E2899" s="1" t="s">
        <v>137</v>
      </c>
      <c r="F2899" s="26">
        <v>484</v>
      </c>
      <c r="G2899" s="25" t="s">
        <v>295</v>
      </c>
      <c r="H2899" s="25"/>
      <c r="BA2899" s="73" t="s">
        <v>357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359</v>
      </c>
      <c r="E2900" s="1" t="s">
        <v>350</v>
      </c>
      <c r="F2900" s="26">
        <v>430</v>
      </c>
      <c r="G2900" s="25" t="s">
        <v>295</v>
      </c>
      <c r="H2900" s="25"/>
      <c r="BA2900" s="73" t="s">
        <v>357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359</v>
      </c>
      <c r="E2901" s="1" t="s">
        <v>125</v>
      </c>
      <c r="F2901" s="26">
        <v>429</v>
      </c>
      <c r="G2901" s="25" t="s">
        <v>295</v>
      </c>
      <c r="H2901" s="25"/>
      <c r="BA2901" s="73" t="s">
        <v>357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359</v>
      </c>
      <c r="E2902" s="1" t="s">
        <v>126</v>
      </c>
      <c r="F2902" s="26">
        <v>149</v>
      </c>
      <c r="G2902" s="25" t="s">
        <v>295</v>
      </c>
      <c r="H2902" s="25"/>
      <c r="BA2902" s="73" t="s">
        <v>357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359</v>
      </c>
      <c r="E2903" s="1" t="s">
        <v>351</v>
      </c>
      <c r="F2903" s="26">
        <v>370</v>
      </c>
      <c r="G2903" s="25" t="s">
        <v>295</v>
      </c>
      <c r="H2903" s="25"/>
      <c r="BA2903" s="73" t="s">
        <v>357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359</v>
      </c>
      <c r="E2904" s="1" t="s">
        <v>352</v>
      </c>
      <c r="F2904" s="26">
        <v>86</v>
      </c>
      <c r="G2904" s="25" t="s">
        <v>295</v>
      </c>
      <c r="H2904" s="25"/>
      <c r="BA2904" s="73" t="s">
        <v>357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359</v>
      </c>
      <c r="E2905" s="1" t="s">
        <v>122</v>
      </c>
      <c r="F2905" s="26">
        <v>217</v>
      </c>
      <c r="G2905" s="25" t="s">
        <v>295</v>
      </c>
      <c r="H2905" s="25"/>
      <c r="BA2905" s="73" t="s">
        <v>357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359</v>
      </c>
      <c r="E2906" s="1" t="s">
        <v>124</v>
      </c>
      <c r="F2906" s="26">
        <v>102</v>
      </c>
      <c r="G2906" s="25" t="s">
        <v>295</v>
      </c>
      <c r="H2906" s="25"/>
      <c r="BA2906" s="73" t="s">
        <v>357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359</v>
      </c>
      <c r="E2907" s="1" t="s">
        <v>353</v>
      </c>
      <c r="F2907" s="26">
        <v>3.6</v>
      </c>
      <c r="G2907" s="25" t="s">
        <v>295</v>
      </c>
      <c r="H2907" s="25"/>
      <c r="BA2907" s="73" t="s">
        <v>357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359</v>
      </c>
      <c r="E2908" s="1" t="s">
        <v>355</v>
      </c>
      <c r="F2908" s="26">
        <v>22.3</v>
      </c>
      <c r="G2908" s="25" t="s">
        <v>295</v>
      </c>
      <c r="H2908" s="25"/>
      <c r="BA2908" s="73" t="s">
        <v>357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359</v>
      </c>
      <c r="E2909" s="1" t="s">
        <v>133</v>
      </c>
      <c r="F2909" s="26">
        <v>126</v>
      </c>
      <c r="G2909" s="25" t="s">
        <v>295</v>
      </c>
      <c r="H2909" s="25"/>
      <c r="BA2909" s="73" t="s">
        <v>357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359</v>
      </c>
      <c r="E2910" s="1" t="s">
        <v>135</v>
      </c>
      <c r="F2910" s="26">
        <v>6.6</v>
      </c>
      <c r="G2910" s="25" t="s">
        <v>295</v>
      </c>
      <c r="H2910" s="25"/>
      <c r="BA2910" s="73" t="s">
        <v>357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359</v>
      </c>
      <c r="E2911" s="1" t="s">
        <v>136</v>
      </c>
      <c r="F2911" s="26">
        <v>95</v>
      </c>
      <c r="G2911" s="25" t="s">
        <v>295</v>
      </c>
      <c r="H2911" s="25"/>
      <c r="BA2911" s="73" t="s">
        <v>357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359</v>
      </c>
      <c r="E2912" s="1" t="s">
        <v>341</v>
      </c>
      <c r="F2912" s="26">
        <v>1.2</v>
      </c>
      <c r="G2912" s="25" t="s">
        <v>295</v>
      </c>
      <c r="H2912" s="25"/>
      <c r="BA2912" s="73" t="s">
        <v>357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359</v>
      </c>
      <c r="E2913" s="1" t="s">
        <v>118</v>
      </c>
      <c r="F2913" s="26">
        <v>9.6</v>
      </c>
      <c r="G2913" s="25" t="s">
        <v>295</v>
      </c>
      <c r="H2913" s="25"/>
      <c r="BA2913" s="73" t="s">
        <v>357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359</v>
      </c>
      <c r="E2914" s="1" t="s">
        <v>130</v>
      </c>
      <c r="F2914" s="26">
        <v>2.39</v>
      </c>
      <c r="G2914" s="25" t="s">
        <v>295</v>
      </c>
      <c r="H2914" s="25"/>
      <c r="BA2914" s="73" t="s">
        <v>357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359</v>
      </c>
      <c r="E2915" s="1" t="s">
        <v>343</v>
      </c>
      <c r="F2915" s="26">
        <v>1.1040000000000001</v>
      </c>
      <c r="G2915" s="25" t="s">
        <v>295</v>
      </c>
      <c r="H2915" s="25"/>
      <c r="BA2915" s="73" t="s">
        <v>357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359</v>
      </c>
      <c r="E2916" s="1" t="s">
        <v>127</v>
      </c>
      <c r="F2916" s="26">
        <v>4.58</v>
      </c>
      <c r="G2916" s="25" t="s">
        <v>295</v>
      </c>
      <c r="H2916" s="25"/>
      <c r="BA2916" s="73" t="s">
        <v>357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359</v>
      </c>
      <c r="E2917" s="1" t="s">
        <v>131</v>
      </c>
      <c r="F2917" s="26">
        <v>12.1</v>
      </c>
      <c r="G2917" s="25" t="s">
        <v>295</v>
      </c>
      <c r="H2917" s="25"/>
      <c r="BA2917" s="73" t="s">
        <v>357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359</v>
      </c>
      <c r="E2918" s="1" t="s">
        <v>344</v>
      </c>
      <c r="F2918" s="26">
        <v>202</v>
      </c>
      <c r="G2918" s="25" t="s">
        <v>295</v>
      </c>
      <c r="H2918" s="25"/>
      <c r="BA2918" s="73" t="s">
        <v>357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359</v>
      </c>
      <c r="E2919" s="1" t="s">
        <v>119</v>
      </c>
      <c r="F2919" s="26">
        <v>89</v>
      </c>
      <c r="G2919" s="25" t="s">
        <v>295</v>
      </c>
      <c r="H2919" s="25"/>
      <c r="BA2919" s="73" t="s">
        <v>357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359</v>
      </c>
      <c r="E2920" s="1" t="s">
        <v>120</v>
      </c>
      <c r="F2920" s="26">
        <v>27</v>
      </c>
      <c r="G2920" s="25" t="s">
        <v>295</v>
      </c>
      <c r="H2920" s="25"/>
      <c r="BA2920" s="73" t="s">
        <v>357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359</v>
      </c>
      <c r="E2921" s="1" t="s">
        <v>117</v>
      </c>
      <c r="F2921" s="26">
        <v>6.22</v>
      </c>
      <c r="G2921" s="25" t="s">
        <v>295</v>
      </c>
      <c r="H2921" s="25"/>
      <c r="BA2921" s="73" t="s">
        <v>357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359</v>
      </c>
      <c r="E2922" s="1" t="s">
        <v>346</v>
      </c>
      <c r="F2922" s="26">
        <v>68</v>
      </c>
      <c r="G2922" s="25" t="s">
        <v>295</v>
      </c>
      <c r="H2922" s="25"/>
      <c r="BA2922" s="73" t="s">
        <v>357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359</v>
      </c>
      <c r="E2923" s="1" t="s">
        <v>132</v>
      </c>
      <c r="F2923" s="26">
        <v>7.21</v>
      </c>
      <c r="G2923" s="25" t="s">
        <v>295</v>
      </c>
      <c r="H2923" s="25"/>
      <c r="BA2923" s="73" t="s">
        <v>357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359</v>
      </c>
      <c r="E2924" s="1" t="s">
        <v>111</v>
      </c>
      <c r="F2924" s="26">
        <v>284</v>
      </c>
      <c r="G2924" s="25" t="s">
        <v>295</v>
      </c>
      <c r="H2924" s="25"/>
      <c r="BA2924" s="73" t="s">
        <v>357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359</v>
      </c>
      <c r="E2925" s="1" t="s">
        <v>347</v>
      </c>
      <c r="F2925" s="26">
        <v>10.039999999999999</v>
      </c>
      <c r="G2925" s="25" t="s">
        <v>295</v>
      </c>
      <c r="H2925" s="25"/>
      <c r="BA2925" s="73" t="s">
        <v>357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359</v>
      </c>
      <c r="E2926" s="1" t="s">
        <v>349</v>
      </c>
      <c r="F2926" s="26">
        <v>4.24</v>
      </c>
      <c r="G2926" s="25" t="s">
        <v>295</v>
      </c>
      <c r="H2926" s="25"/>
      <c r="BA2926" s="73" t="s">
        <v>357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359</v>
      </c>
      <c r="E2927" s="1" t="s">
        <v>128</v>
      </c>
      <c r="F2927" s="26">
        <v>4.3</v>
      </c>
      <c r="G2927" s="25" t="s">
        <v>295</v>
      </c>
      <c r="H2927" s="25"/>
      <c r="BA2927" s="73" t="s">
        <v>357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359</v>
      </c>
      <c r="E2928" s="1" t="s">
        <v>121</v>
      </c>
      <c r="F2928" s="26">
        <v>78</v>
      </c>
      <c r="G2928" s="25" t="s">
        <v>295</v>
      </c>
      <c r="H2928" s="25"/>
      <c r="BA2928" s="73" t="s">
        <v>357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359</v>
      </c>
      <c r="E2929" s="1" t="s">
        <v>115</v>
      </c>
      <c r="F2929" s="26">
        <v>98</v>
      </c>
      <c r="G2929" s="25" t="s">
        <v>295</v>
      </c>
      <c r="H2929" s="25"/>
      <c r="BA2929" s="73" t="s">
        <v>357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359</v>
      </c>
      <c r="E2930" s="1" t="s">
        <v>137</v>
      </c>
      <c r="F2930" s="26">
        <v>481</v>
      </c>
      <c r="G2930" s="25" t="s">
        <v>295</v>
      </c>
      <c r="H2930" s="25"/>
      <c r="BA2930" s="73" t="s">
        <v>357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359</v>
      </c>
      <c r="E2931" s="1" t="s">
        <v>350</v>
      </c>
      <c r="F2931" s="26">
        <v>430</v>
      </c>
      <c r="G2931" s="25" t="s">
        <v>295</v>
      </c>
      <c r="H2931" s="25"/>
      <c r="BA2931" s="73" t="s">
        <v>357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359</v>
      </c>
      <c r="E2932" s="1" t="s">
        <v>125</v>
      </c>
      <c r="F2932" s="26">
        <v>412</v>
      </c>
      <c r="G2932" s="25" t="s">
        <v>295</v>
      </c>
      <c r="H2932" s="25"/>
      <c r="BA2932" s="73" t="s">
        <v>357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359</v>
      </c>
      <c r="E2933" s="1" t="s">
        <v>126</v>
      </c>
      <c r="F2933" s="26">
        <v>153</v>
      </c>
      <c r="G2933" s="25" t="s">
        <v>295</v>
      </c>
      <c r="H2933" s="25"/>
      <c r="BA2933" s="73" t="s">
        <v>357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359</v>
      </c>
      <c r="E2934" s="1" t="s">
        <v>351</v>
      </c>
      <c r="F2934" s="26">
        <v>386</v>
      </c>
      <c r="G2934" s="25" t="s">
        <v>295</v>
      </c>
      <c r="H2934" s="25"/>
      <c r="BA2934" s="73" t="s">
        <v>357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359</v>
      </c>
      <c r="E2935" s="1" t="s">
        <v>352</v>
      </c>
      <c r="F2935" s="26">
        <v>85</v>
      </c>
      <c r="G2935" s="25" t="s">
        <v>295</v>
      </c>
      <c r="H2935" s="25"/>
      <c r="BA2935" s="73" t="s">
        <v>357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359</v>
      </c>
      <c r="E2936" s="1" t="s">
        <v>122</v>
      </c>
      <c r="F2936" s="26">
        <v>218</v>
      </c>
      <c r="G2936" s="25" t="s">
        <v>295</v>
      </c>
      <c r="H2936" s="25"/>
      <c r="BA2936" s="73" t="s">
        <v>357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359</v>
      </c>
      <c r="E2937" s="1" t="s">
        <v>124</v>
      </c>
      <c r="F2937" s="26">
        <v>108</v>
      </c>
      <c r="G2937" s="25" t="s">
        <v>295</v>
      </c>
      <c r="H2937" s="25"/>
      <c r="BA2937" s="73" t="s">
        <v>357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359</v>
      </c>
      <c r="E2938" s="1" t="s">
        <v>353</v>
      </c>
      <c r="F2938" s="26">
        <v>3.52</v>
      </c>
      <c r="G2938" s="25" t="s">
        <v>295</v>
      </c>
      <c r="H2938" s="25"/>
      <c r="BA2938" s="73" t="s">
        <v>357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359</v>
      </c>
      <c r="E2939" s="1" t="s">
        <v>355</v>
      </c>
      <c r="F2939" s="26">
        <v>20.2</v>
      </c>
      <c r="G2939" s="25" t="s">
        <v>295</v>
      </c>
      <c r="H2939" s="25"/>
      <c r="BA2939" s="73" t="s">
        <v>357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359</v>
      </c>
      <c r="E2940" s="1" t="s">
        <v>133</v>
      </c>
      <c r="F2940" s="26">
        <v>128</v>
      </c>
      <c r="G2940" s="25" t="s">
        <v>295</v>
      </c>
      <c r="H2940" s="25"/>
      <c r="BA2940" s="73" t="s">
        <v>357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359</v>
      </c>
      <c r="E2941" s="1" t="s">
        <v>135</v>
      </c>
      <c r="F2941" s="26">
        <v>6.5</v>
      </c>
      <c r="G2941" s="25" t="s">
        <v>295</v>
      </c>
      <c r="H2941" s="25"/>
      <c r="BA2941" s="73" t="s">
        <v>357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359</v>
      </c>
      <c r="E2942" s="1" t="s">
        <v>136</v>
      </c>
      <c r="F2942" s="26">
        <v>96</v>
      </c>
      <c r="G2942" s="25" t="s">
        <v>295</v>
      </c>
      <c r="H2942" s="25"/>
      <c r="BA2942" s="73" t="s">
        <v>357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359</v>
      </c>
      <c r="E2943" s="1" t="s">
        <v>341</v>
      </c>
      <c r="F2943" s="26">
        <v>1.1499999999999999</v>
      </c>
      <c r="G2943" s="25" t="s">
        <v>295</v>
      </c>
      <c r="H2943" s="25"/>
      <c r="BA2943" s="73" t="s">
        <v>357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359</v>
      </c>
      <c r="E2944" s="1" t="s">
        <v>118</v>
      </c>
      <c r="F2944" s="26">
        <v>9.6</v>
      </c>
      <c r="G2944" s="25" t="s">
        <v>295</v>
      </c>
      <c r="H2944" s="25"/>
      <c r="BA2944" s="73" t="s">
        <v>357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359</v>
      </c>
      <c r="E2945" s="1" t="s">
        <v>130</v>
      </c>
      <c r="F2945" s="26">
        <v>2.46</v>
      </c>
      <c r="G2945" s="25" t="s">
        <v>295</v>
      </c>
      <c r="H2945" s="25"/>
      <c r="BA2945" s="73" t="s">
        <v>357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359</v>
      </c>
      <c r="E2946" s="1" t="s">
        <v>343</v>
      </c>
      <c r="F2946" s="26">
        <v>1.0780000000000001</v>
      </c>
      <c r="G2946" s="25" t="s">
        <v>295</v>
      </c>
      <c r="H2946" s="25"/>
      <c r="BA2946" s="73" t="s">
        <v>357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359</v>
      </c>
      <c r="E2947" s="1" t="s">
        <v>127</v>
      </c>
      <c r="F2947" s="26">
        <v>4.5830000000000002</v>
      </c>
      <c r="G2947" s="25" t="s">
        <v>295</v>
      </c>
      <c r="H2947" s="25"/>
      <c r="BA2947" s="73" t="s">
        <v>357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359</v>
      </c>
      <c r="E2948" s="1" t="s">
        <v>131</v>
      </c>
      <c r="F2948" s="26">
        <v>11.9</v>
      </c>
      <c r="G2948" s="25" t="s">
        <v>295</v>
      </c>
      <c r="H2948" s="25"/>
      <c r="BA2948" s="73" t="s">
        <v>357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359</v>
      </c>
      <c r="E2949" s="1" t="s">
        <v>344</v>
      </c>
      <c r="F2949" s="26">
        <v>198</v>
      </c>
      <c r="G2949" s="25" t="s">
        <v>295</v>
      </c>
      <c r="H2949" s="25"/>
      <c r="BA2949" s="73" t="s">
        <v>357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359</v>
      </c>
      <c r="E2950" s="1" t="s">
        <v>119</v>
      </c>
      <c r="F2950" s="26">
        <v>90</v>
      </c>
      <c r="G2950" s="25" t="s">
        <v>295</v>
      </c>
      <c r="H2950" s="25"/>
      <c r="BA2950" s="73" t="s">
        <v>357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359</v>
      </c>
      <c r="E2951" s="1" t="s">
        <v>120</v>
      </c>
      <c r="F2951" s="26">
        <v>27</v>
      </c>
      <c r="G2951" s="25" t="s">
        <v>295</v>
      </c>
      <c r="H2951" s="25"/>
      <c r="BA2951" s="73" t="s">
        <v>357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359</v>
      </c>
      <c r="E2952" s="1" t="s">
        <v>117</v>
      </c>
      <c r="F2952" s="26">
        <v>6.39</v>
      </c>
      <c r="G2952" s="25" t="s">
        <v>295</v>
      </c>
      <c r="H2952" s="25"/>
      <c r="BA2952" s="73" t="s">
        <v>357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359</v>
      </c>
      <c r="E2953" s="1" t="s">
        <v>346</v>
      </c>
      <c r="F2953" s="26">
        <v>68</v>
      </c>
      <c r="G2953" s="25" t="s">
        <v>295</v>
      </c>
      <c r="H2953" s="25"/>
      <c r="BA2953" s="73" t="s">
        <v>357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359</v>
      </c>
      <c r="E2954" s="1" t="s">
        <v>132</v>
      </c>
      <c r="F2954" s="26">
        <v>7.34</v>
      </c>
      <c r="G2954" s="25" t="s">
        <v>295</v>
      </c>
      <c r="H2954" s="25"/>
      <c r="BA2954" s="73" t="s">
        <v>357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359</v>
      </c>
      <c r="E2955" s="1" t="s">
        <v>111</v>
      </c>
      <c r="F2955" s="26">
        <v>284</v>
      </c>
      <c r="G2955" s="25" t="s">
        <v>295</v>
      </c>
      <c r="H2955" s="25"/>
      <c r="BA2955" s="73" t="s">
        <v>357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359</v>
      </c>
      <c r="E2956" s="1" t="s">
        <v>347</v>
      </c>
      <c r="F2956" s="26">
        <v>9.92</v>
      </c>
      <c r="G2956" s="25" t="s">
        <v>295</v>
      </c>
      <c r="H2956" s="25"/>
      <c r="BA2956" s="73" t="s">
        <v>357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359</v>
      </c>
      <c r="E2957" s="1" t="s">
        <v>349</v>
      </c>
      <c r="F2957" s="26">
        <v>4.54</v>
      </c>
      <c r="G2957" s="25" t="s">
        <v>295</v>
      </c>
      <c r="H2957" s="25"/>
      <c r="BA2957" s="73" t="s">
        <v>357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359</v>
      </c>
      <c r="E2958" s="1" t="s">
        <v>128</v>
      </c>
      <c r="F2958" s="26">
        <v>4.5</v>
      </c>
      <c r="G2958" s="25" t="s">
        <v>295</v>
      </c>
      <c r="H2958" s="25"/>
      <c r="BA2958" s="73" t="s">
        <v>357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359</v>
      </c>
      <c r="E2959" s="1" t="s">
        <v>121</v>
      </c>
      <c r="F2959" s="26">
        <v>81</v>
      </c>
      <c r="G2959" s="25" t="s">
        <v>295</v>
      </c>
      <c r="H2959" s="25"/>
      <c r="BA2959" s="73" t="s">
        <v>357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359</v>
      </c>
      <c r="E2960" s="1" t="s">
        <v>115</v>
      </c>
      <c r="F2960" s="26">
        <v>100</v>
      </c>
      <c r="G2960" s="25" t="s">
        <v>295</v>
      </c>
      <c r="H2960" s="25"/>
      <c r="BA2960" s="73" t="s">
        <v>357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359</v>
      </c>
      <c r="E2961" s="1" t="s">
        <v>137</v>
      </c>
      <c r="F2961" s="26">
        <v>487</v>
      </c>
      <c r="G2961" s="25" t="s">
        <v>295</v>
      </c>
      <c r="H2961" s="25"/>
      <c r="BA2961" s="73" t="s">
        <v>357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359</v>
      </c>
      <c r="E2962" s="1" t="s">
        <v>350</v>
      </c>
      <c r="F2962" s="26">
        <v>430</v>
      </c>
      <c r="G2962" s="25" t="s">
        <v>295</v>
      </c>
      <c r="H2962" s="25"/>
      <c r="BA2962" s="73" t="s">
        <v>357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359</v>
      </c>
      <c r="E2963" s="1" t="s">
        <v>125</v>
      </c>
      <c r="F2963" s="26">
        <v>416</v>
      </c>
      <c r="G2963" s="25" t="s">
        <v>295</v>
      </c>
      <c r="H2963" s="25"/>
      <c r="BA2963" s="73" t="s">
        <v>357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359</v>
      </c>
      <c r="E2964" s="1" t="s">
        <v>126</v>
      </c>
      <c r="F2964" s="26">
        <v>154</v>
      </c>
      <c r="G2964" s="25" t="s">
        <v>295</v>
      </c>
      <c r="H2964" s="25"/>
      <c r="BA2964" s="73" t="s">
        <v>357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359</v>
      </c>
      <c r="E2965" s="1" t="s">
        <v>351</v>
      </c>
      <c r="F2965" s="26">
        <v>382</v>
      </c>
      <c r="G2965" s="25" t="s">
        <v>295</v>
      </c>
      <c r="H2965" s="25"/>
      <c r="BA2965" s="73" t="s">
        <v>357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359</v>
      </c>
      <c r="E2966" s="1" t="s">
        <v>352</v>
      </c>
      <c r="F2966" s="26">
        <v>88</v>
      </c>
      <c r="G2966" s="25" t="s">
        <v>295</v>
      </c>
      <c r="H2966" s="25"/>
      <c r="BA2966" s="73" t="s">
        <v>357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359</v>
      </c>
      <c r="E2967" s="1" t="s">
        <v>122</v>
      </c>
      <c r="F2967" s="26">
        <v>222</v>
      </c>
      <c r="G2967" s="25" t="s">
        <v>295</v>
      </c>
      <c r="H2967" s="25"/>
      <c r="BA2967" s="73" t="s">
        <v>357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359</v>
      </c>
      <c r="E2968" s="1" t="s">
        <v>124</v>
      </c>
      <c r="F2968" s="26">
        <v>106</v>
      </c>
      <c r="G2968" s="25" t="s">
        <v>295</v>
      </c>
      <c r="H2968" s="25"/>
      <c r="BA2968" s="73" t="s">
        <v>357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359</v>
      </c>
      <c r="E2969" s="1" t="s">
        <v>353</v>
      </c>
      <c r="F2969" s="26">
        <v>3.53</v>
      </c>
      <c r="G2969" s="25" t="s">
        <v>295</v>
      </c>
      <c r="H2969" s="25"/>
      <c r="BA2969" s="73" t="s">
        <v>357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359</v>
      </c>
      <c r="E2970" s="1" t="s">
        <v>355</v>
      </c>
      <c r="F2970" s="26">
        <v>19.600000000000001</v>
      </c>
      <c r="G2970" s="25" t="s">
        <v>295</v>
      </c>
      <c r="H2970" s="25"/>
      <c r="BA2970" s="73" t="s">
        <v>357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359</v>
      </c>
      <c r="E2971" s="1" t="s">
        <v>133</v>
      </c>
      <c r="F2971" s="26">
        <v>128</v>
      </c>
      <c r="G2971" s="25" t="s">
        <v>295</v>
      </c>
      <c r="H2971" s="25"/>
      <c r="BA2971" s="73" t="s">
        <v>357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359</v>
      </c>
      <c r="E2972" s="1" t="s">
        <v>135</v>
      </c>
      <c r="F2972" s="26">
        <v>6.5</v>
      </c>
      <c r="G2972" s="25" t="s">
        <v>295</v>
      </c>
      <c r="H2972" s="25"/>
      <c r="BA2972" s="73" t="s">
        <v>357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359</v>
      </c>
      <c r="E2973" s="1" t="s">
        <v>136</v>
      </c>
      <c r="F2973" s="26">
        <v>94</v>
      </c>
      <c r="G2973" s="25" t="s">
        <v>295</v>
      </c>
      <c r="H2973" s="25"/>
      <c r="BA2973" s="73" t="s">
        <v>357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359</v>
      </c>
      <c r="E2974" s="1" t="s">
        <v>341</v>
      </c>
      <c r="F2974" s="26">
        <v>1.1499999999999999</v>
      </c>
      <c r="G2974" s="25" t="s">
        <v>295</v>
      </c>
      <c r="H2974" s="25"/>
      <c r="BA2974" s="73" t="s">
        <v>357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359</v>
      </c>
      <c r="E2975" s="1" t="s">
        <v>118</v>
      </c>
      <c r="F2975" s="26">
        <v>9.5</v>
      </c>
      <c r="G2975" s="25" t="s">
        <v>295</v>
      </c>
      <c r="H2975" s="25"/>
      <c r="BA2975" s="73" t="s">
        <v>357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359</v>
      </c>
      <c r="E2976" s="1" t="s">
        <v>130</v>
      </c>
      <c r="F2976" s="26">
        <v>2.42</v>
      </c>
      <c r="G2976" s="25" t="s">
        <v>295</v>
      </c>
      <c r="H2976" s="25"/>
      <c r="BA2976" s="73" t="s">
        <v>357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359</v>
      </c>
      <c r="E2977" s="1" t="s">
        <v>343</v>
      </c>
      <c r="F2977" s="26">
        <v>1.07</v>
      </c>
      <c r="G2977" s="25" t="s">
        <v>295</v>
      </c>
      <c r="H2977" s="25"/>
      <c r="BA2977" s="73" t="s">
        <v>357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359</v>
      </c>
      <c r="E2978" s="1" t="s">
        <v>127</v>
      </c>
      <c r="F2978" s="26">
        <v>4.5599999999999996</v>
      </c>
      <c r="G2978" s="25" t="s">
        <v>295</v>
      </c>
      <c r="H2978" s="25"/>
      <c r="BA2978" s="73" t="s">
        <v>357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359</v>
      </c>
      <c r="E2979" s="1" t="s">
        <v>131</v>
      </c>
      <c r="F2979" s="26">
        <v>11.8</v>
      </c>
      <c r="G2979" s="25" t="s">
        <v>295</v>
      </c>
      <c r="H2979" s="25"/>
      <c r="BA2979" s="73" t="s">
        <v>357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359</v>
      </c>
      <c r="E2980" s="1" t="s">
        <v>344</v>
      </c>
      <c r="F2980" s="26">
        <v>201</v>
      </c>
      <c r="G2980" s="25" t="s">
        <v>295</v>
      </c>
      <c r="H2980" s="25"/>
      <c r="BA2980" s="73" t="s">
        <v>357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359</v>
      </c>
      <c r="E2981" s="1" t="s">
        <v>119</v>
      </c>
      <c r="F2981" s="26">
        <v>90</v>
      </c>
      <c r="G2981" s="25" t="s">
        <v>295</v>
      </c>
      <c r="H2981" s="25"/>
      <c r="BA2981" s="73" t="s">
        <v>357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359</v>
      </c>
      <c r="E2982" s="1" t="s">
        <v>120</v>
      </c>
      <c r="F2982" s="26">
        <v>26</v>
      </c>
      <c r="G2982" s="25" t="s">
        <v>295</v>
      </c>
      <c r="H2982" s="25"/>
      <c r="BA2982" s="73" t="s">
        <v>357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359</v>
      </c>
      <c r="E2983" s="1" t="s">
        <v>117</v>
      </c>
      <c r="F2983" s="26">
        <v>6.56</v>
      </c>
      <c r="G2983" s="25" t="s">
        <v>295</v>
      </c>
      <c r="H2983" s="25"/>
      <c r="BA2983" s="73" t="s">
        <v>357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359</v>
      </c>
      <c r="E2984" s="1" t="s">
        <v>346</v>
      </c>
      <c r="F2984" s="26">
        <v>68</v>
      </c>
      <c r="G2984" s="25" t="s">
        <v>295</v>
      </c>
      <c r="H2984" s="25"/>
      <c r="BA2984" s="73" t="s">
        <v>357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359</v>
      </c>
      <c r="E2985" s="1" t="s">
        <v>132</v>
      </c>
      <c r="F2985" s="26">
        <v>7.38</v>
      </c>
      <c r="G2985" s="25" t="s">
        <v>295</v>
      </c>
      <c r="H2985" s="25"/>
      <c r="BA2985" s="73" t="s">
        <v>357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359</v>
      </c>
      <c r="E2986" s="1" t="s">
        <v>111</v>
      </c>
      <c r="F2986" s="26">
        <v>281</v>
      </c>
      <c r="G2986" s="25" t="s">
        <v>295</v>
      </c>
      <c r="H2986" s="25"/>
      <c r="BA2986" s="73" t="s">
        <v>357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359</v>
      </c>
      <c r="E2987" s="1" t="s">
        <v>347</v>
      </c>
      <c r="F2987" s="26">
        <v>9.98</v>
      </c>
      <c r="G2987" s="25" t="s">
        <v>295</v>
      </c>
      <c r="H2987" s="25"/>
      <c r="BA2987" s="73" t="s">
        <v>357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359</v>
      </c>
      <c r="E2988" s="1" t="s">
        <v>349</v>
      </c>
      <c r="F2988" s="26">
        <v>4.38</v>
      </c>
      <c r="G2988" s="25" t="s">
        <v>295</v>
      </c>
      <c r="H2988" s="25"/>
      <c r="BA2988" s="73" t="s">
        <v>357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359</v>
      </c>
      <c r="E2989" s="1" t="s">
        <v>128</v>
      </c>
      <c r="F2989" s="26">
        <v>4.3</v>
      </c>
      <c r="G2989" s="25" t="s">
        <v>295</v>
      </c>
      <c r="H2989" s="25"/>
      <c r="BA2989" s="73" t="s">
        <v>357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359</v>
      </c>
      <c r="E2990" s="1" t="s">
        <v>121</v>
      </c>
      <c r="F2990" s="26">
        <v>80</v>
      </c>
      <c r="G2990" s="25" t="s">
        <v>295</v>
      </c>
      <c r="H2990" s="25"/>
      <c r="BA2990" s="73" t="s">
        <v>357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359</v>
      </c>
      <c r="E2991" s="1" t="s">
        <v>115</v>
      </c>
      <c r="F2991" s="26">
        <v>100</v>
      </c>
      <c r="G2991" s="25" t="s">
        <v>295</v>
      </c>
      <c r="H2991" s="25"/>
      <c r="BA2991" s="73" t="s">
        <v>357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359</v>
      </c>
      <c r="E2992" s="1" t="s">
        <v>137</v>
      </c>
      <c r="F2992" s="26">
        <v>481</v>
      </c>
      <c r="G2992" s="25" t="s">
        <v>295</v>
      </c>
      <c r="H2992" s="25"/>
      <c r="BA2992" s="73" t="s">
        <v>357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359</v>
      </c>
      <c r="E2993" s="1" t="s">
        <v>350</v>
      </c>
      <c r="F2993" s="26">
        <v>430</v>
      </c>
      <c r="G2993" s="25" t="s">
        <v>295</v>
      </c>
      <c r="H2993" s="25"/>
      <c r="BA2993" s="73" t="s">
        <v>357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359</v>
      </c>
      <c r="E2994" s="1" t="s">
        <v>125</v>
      </c>
      <c r="F2994" s="26">
        <v>415</v>
      </c>
      <c r="G2994" s="25" t="s">
        <v>295</v>
      </c>
      <c r="H2994" s="25"/>
      <c r="BA2994" s="73" t="s">
        <v>357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359</v>
      </c>
      <c r="E2995" s="1" t="s">
        <v>126</v>
      </c>
      <c r="F2995" s="26">
        <v>150</v>
      </c>
      <c r="G2995" s="25" t="s">
        <v>295</v>
      </c>
      <c r="H2995" s="25"/>
      <c r="BA2995" s="73" t="s">
        <v>357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359</v>
      </c>
      <c r="E2996" s="1" t="s">
        <v>351</v>
      </c>
      <c r="F2996" s="26">
        <v>385</v>
      </c>
      <c r="G2996" s="25" t="s">
        <v>295</v>
      </c>
      <c r="H2996" s="25"/>
      <c r="BA2996" s="73" t="s">
        <v>357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359</v>
      </c>
      <c r="E2997" s="1" t="s">
        <v>352</v>
      </c>
      <c r="F2997" s="26">
        <v>85</v>
      </c>
      <c r="G2997" s="25" t="s">
        <v>295</v>
      </c>
      <c r="H2997" s="25"/>
      <c r="BA2997" s="73" t="s">
        <v>357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359</v>
      </c>
      <c r="E2998" s="1" t="s">
        <v>122</v>
      </c>
      <c r="F2998" s="26">
        <v>225</v>
      </c>
      <c r="G2998" s="25" t="s">
        <v>295</v>
      </c>
      <c r="H2998" s="25"/>
      <c r="BA2998" s="73" t="s">
        <v>357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359</v>
      </c>
      <c r="E2999" s="1" t="s">
        <v>124</v>
      </c>
      <c r="F2999" s="26">
        <v>104</v>
      </c>
      <c r="G2999" s="25" t="s">
        <v>295</v>
      </c>
      <c r="H2999" s="25"/>
      <c r="BA2999" s="73" t="s">
        <v>357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359</v>
      </c>
      <c r="E3000" s="1" t="s">
        <v>353</v>
      </c>
      <c r="F3000" s="26">
        <v>3.57</v>
      </c>
      <c r="G3000" s="25" t="s">
        <v>295</v>
      </c>
      <c r="H3000" s="25"/>
      <c r="BA3000" s="73" t="s">
        <v>357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359</v>
      </c>
      <c r="E3001" s="1" t="s">
        <v>355</v>
      </c>
      <c r="F3001" s="26">
        <v>16.8</v>
      </c>
      <c r="G3001" s="25" t="s">
        <v>295</v>
      </c>
      <c r="H3001" s="25"/>
      <c r="BA3001" s="73" t="s">
        <v>357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359</v>
      </c>
      <c r="E3002" s="1" t="s">
        <v>133</v>
      </c>
      <c r="F3002" s="26">
        <v>128</v>
      </c>
      <c r="G3002" s="25" t="s">
        <v>295</v>
      </c>
      <c r="H3002" s="25"/>
      <c r="BA3002" s="73" t="s">
        <v>357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359</v>
      </c>
      <c r="E3003" s="1" t="s">
        <v>135</v>
      </c>
      <c r="F3003" s="26">
        <v>6.5</v>
      </c>
      <c r="G3003" s="25" t="s">
        <v>295</v>
      </c>
      <c r="H3003" s="25"/>
      <c r="BA3003" s="73" t="s">
        <v>357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359</v>
      </c>
      <c r="E3004" s="1" t="s">
        <v>136</v>
      </c>
      <c r="F3004" s="26">
        <v>94</v>
      </c>
      <c r="G3004" s="25" t="s">
        <v>295</v>
      </c>
      <c r="H3004" s="25"/>
      <c r="BA3004" s="73" t="s">
        <v>357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359</v>
      </c>
      <c r="E3005" s="1" t="s">
        <v>341</v>
      </c>
      <c r="F3005" s="26">
        <v>1.26</v>
      </c>
      <c r="G3005" s="25" t="s">
        <v>295</v>
      </c>
      <c r="H3005" s="25"/>
      <c r="BA3005" s="73" t="s">
        <v>357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359</v>
      </c>
      <c r="E3006" s="1" t="s">
        <v>118</v>
      </c>
      <c r="F3006" s="26">
        <v>9.5</v>
      </c>
      <c r="G3006" s="25" t="s">
        <v>295</v>
      </c>
      <c r="H3006" s="25"/>
      <c r="BA3006" s="73" t="s">
        <v>357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359</v>
      </c>
      <c r="E3007" s="1" t="s">
        <v>130</v>
      </c>
      <c r="F3007" s="26">
        <v>2.41</v>
      </c>
      <c r="G3007" s="25" t="s">
        <v>295</v>
      </c>
      <c r="H3007" s="25"/>
      <c r="BA3007" s="73" t="s">
        <v>357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359</v>
      </c>
      <c r="E3008" s="1" t="s">
        <v>343</v>
      </c>
      <c r="F3008" s="26">
        <v>1.07</v>
      </c>
      <c r="G3008" s="25" t="s">
        <v>295</v>
      </c>
      <c r="H3008" s="25"/>
      <c r="BA3008" s="73" t="s">
        <v>357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359</v>
      </c>
      <c r="E3009" s="1" t="s">
        <v>127</v>
      </c>
      <c r="F3009" s="26">
        <v>4.57</v>
      </c>
      <c r="G3009" s="25" t="s">
        <v>295</v>
      </c>
      <c r="H3009" s="25"/>
      <c r="BA3009" s="73" t="s">
        <v>357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359</v>
      </c>
      <c r="E3010" s="1" t="s">
        <v>131</v>
      </c>
      <c r="F3010" s="26">
        <v>12</v>
      </c>
      <c r="G3010" s="25" t="s">
        <v>295</v>
      </c>
      <c r="H3010" s="25"/>
      <c r="BA3010" s="73" t="s">
        <v>357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359</v>
      </c>
      <c r="E3011" s="1" t="s">
        <v>344</v>
      </c>
      <c r="F3011" s="26">
        <v>201</v>
      </c>
      <c r="G3011" s="25" t="s">
        <v>295</v>
      </c>
      <c r="H3011" s="25"/>
      <c r="BA3011" s="73" t="s">
        <v>357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359</v>
      </c>
      <c r="E3012" s="1" t="s">
        <v>119</v>
      </c>
      <c r="F3012" s="26">
        <v>89</v>
      </c>
      <c r="G3012" s="25" t="s">
        <v>295</v>
      </c>
      <c r="H3012" s="25"/>
      <c r="BA3012" s="73" t="s">
        <v>357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359</v>
      </c>
      <c r="E3013" s="1" t="s">
        <v>120</v>
      </c>
      <c r="F3013" s="26">
        <v>27</v>
      </c>
      <c r="G3013" s="25" t="s">
        <v>295</v>
      </c>
      <c r="H3013" s="25"/>
      <c r="BA3013" s="73" t="s">
        <v>357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359</v>
      </c>
      <c r="E3014" s="1" t="s">
        <v>117</v>
      </c>
      <c r="F3014" s="26">
        <v>6.39</v>
      </c>
      <c r="G3014" s="25" t="s">
        <v>295</v>
      </c>
      <c r="H3014" s="25"/>
      <c r="BA3014" s="73" t="s">
        <v>357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359</v>
      </c>
      <c r="E3015" s="1" t="s">
        <v>346</v>
      </c>
      <c r="F3015" s="26">
        <v>69</v>
      </c>
      <c r="G3015" s="25" t="s">
        <v>295</v>
      </c>
      <c r="H3015" s="25"/>
      <c r="BA3015" s="73" t="s">
        <v>357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359</v>
      </c>
      <c r="E3016" s="1" t="s">
        <v>132</v>
      </c>
      <c r="F3016" s="26">
        <v>7.46</v>
      </c>
      <c r="G3016" s="25" t="s">
        <v>295</v>
      </c>
      <c r="H3016" s="25"/>
      <c r="BA3016" s="73" t="s">
        <v>357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359</v>
      </c>
      <c r="E3017" s="1" t="s">
        <v>111</v>
      </c>
      <c r="F3017" s="26">
        <v>286</v>
      </c>
      <c r="G3017" s="25" t="s">
        <v>295</v>
      </c>
      <c r="H3017" s="25"/>
      <c r="BA3017" s="73" t="s">
        <v>357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359</v>
      </c>
      <c r="E3018" s="1" t="s">
        <v>347</v>
      </c>
      <c r="F3018" s="26">
        <v>9.92</v>
      </c>
      <c r="G3018" s="25" t="s">
        <v>295</v>
      </c>
      <c r="H3018" s="25"/>
      <c r="BA3018" s="73" t="s">
        <v>357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359</v>
      </c>
      <c r="E3019" s="1" t="s">
        <v>349</v>
      </c>
      <c r="F3019" s="26">
        <v>4.5599999999999996</v>
      </c>
      <c r="G3019" s="25" t="s">
        <v>295</v>
      </c>
      <c r="H3019" s="25"/>
      <c r="BA3019" s="73" t="s">
        <v>357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359</v>
      </c>
      <c r="E3020" s="1" t="s">
        <v>128</v>
      </c>
      <c r="F3020" s="26">
        <v>4.4000000000000004</v>
      </c>
      <c r="G3020" s="25" t="s">
        <v>295</v>
      </c>
      <c r="H3020" s="25"/>
      <c r="BA3020" s="73" t="s">
        <v>357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359</v>
      </c>
      <c r="E3021" s="1" t="s">
        <v>121</v>
      </c>
      <c r="F3021" s="26">
        <v>81</v>
      </c>
      <c r="G3021" s="25" t="s">
        <v>295</v>
      </c>
      <c r="H3021" s="25"/>
      <c r="BA3021" s="73" t="s">
        <v>357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359</v>
      </c>
      <c r="E3022" s="1" t="s">
        <v>115</v>
      </c>
      <c r="F3022" s="26">
        <v>99</v>
      </c>
      <c r="G3022" s="25" t="s">
        <v>295</v>
      </c>
      <c r="H3022" s="25"/>
      <c r="BA3022" s="73" t="s">
        <v>357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359</v>
      </c>
      <c r="E3023" s="1" t="s">
        <v>137</v>
      </c>
      <c r="F3023" s="26">
        <v>492</v>
      </c>
      <c r="G3023" s="25" t="s">
        <v>295</v>
      </c>
      <c r="H3023" s="25"/>
      <c r="BA3023" s="73" t="s">
        <v>357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359</v>
      </c>
      <c r="E3024" s="1" t="s">
        <v>350</v>
      </c>
      <c r="F3024" s="26">
        <v>434</v>
      </c>
      <c r="G3024" s="25" t="s">
        <v>295</v>
      </c>
      <c r="H3024" s="25"/>
      <c r="BA3024" s="73" t="s">
        <v>357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359</v>
      </c>
      <c r="E3025" s="1" t="s">
        <v>125</v>
      </c>
      <c r="F3025" s="26">
        <v>425</v>
      </c>
      <c r="G3025" s="25" t="s">
        <v>295</v>
      </c>
      <c r="H3025" s="25"/>
      <c r="BA3025" s="73" t="s">
        <v>357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359</v>
      </c>
      <c r="E3026" s="1" t="s">
        <v>126</v>
      </c>
      <c r="F3026" s="26">
        <v>155</v>
      </c>
      <c r="G3026" s="25" t="s">
        <v>295</v>
      </c>
      <c r="H3026" s="25"/>
      <c r="BA3026" s="73" t="s">
        <v>357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359</v>
      </c>
      <c r="E3027" s="1" t="s">
        <v>351</v>
      </c>
      <c r="F3027" s="26">
        <v>391</v>
      </c>
      <c r="G3027" s="25" t="s">
        <v>295</v>
      </c>
      <c r="H3027" s="25"/>
      <c r="BA3027" s="73" t="s">
        <v>357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359</v>
      </c>
      <c r="E3028" s="1" t="s">
        <v>352</v>
      </c>
      <c r="F3028" s="26">
        <v>86</v>
      </c>
      <c r="G3028" s="25" t="s">
        <v>295</v>
      </c>
      <c r="H3028" s="25"/>
      <c r="BA3028" s="73" t="s">
        <v>357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359</v>
      </c>
      <c r="E3029" s="1" t="s">
        <v>122</v>
      </c>
      <c r="F3029" s="26">
        <v>228</v>
      </c>
      <c r="G3029" s="25" t="s">
        <v>295</v>
      </c>
      <c r="H3029" s="25"/>
      <c r="BA3029" s="73" t="s">
        <v>357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359</v>
      </c>
      <c r="E3030" s="1" t="s">
        <v>124</v>
      </c>
      <c r="F3030" s="26">
        <v>107</v>
      </c>
      <c r="G3030" s="25" t="s">
        <v>295</v>
      </c>
      <c r="H3030" s="25"/>
      <c r="BA3030" s="73" t="s">
        <v>357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359</v>
      </c>
      <c r="E3031" s="1" t="s">
        <v>353</v>
      </c>
      <c r="F3031" s="26">
        <v>3.57</v>
      </c>
      <c r="G3031" s="25" t="s">
        <v>295</v>
      </c>
      <c r="H3031" s="25"/>
      <c r="BA3031" s="73" t="s">
        <v>357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359</v>
      </c>
      <c r="E3032" s="1" t="s">
        <v>355</v>
      </c>
      <c r="F3032" s="26">
        <v>16.600000000000001</v>
      </c>
      <c r="G3032" s="25" t="s">
        <v>295</v>
      </c>
      <c r="H3032" s="25"/>
      <c r="BA3032" s="73" t="s">
        <v>357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359</v>
      </c>
      <c r="E3033" s="1" t="s">
        <v>133</v>
      </c>
      <c r="F3033" s="26">
        <v>126</v>
      </c>
      <c r="G3033" s="25" t="s">
        <v>295</v>
      </c>
      <c r="H3033" s="25"/>
      <c r="BA3033" s="73" t="s">
        <v>357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359</v>
      </c>
      <c r="E3034" s="1" t="s">
        <v>135</v>
      </c>
      <c r="F3034" s="26">
        <v>6.5</v>
      </c>
      <c r="G3034" s="25" t="s">
        <v>295</v>
      </c>
      <c r="H3034" s="25"/>
      <c r="BA3034" s="73" t="s">
        <v>357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359</v>
      </c>
      <c r="E3035" s="1" t="s">
        <v>136</v>
      </c>
      <c r="F3035" s="26">
        <v>94</v>
      </c>
      <c r="G3035" s="25" t="s">
        <v>295</v>
      </c>
      <c r="H3035" s="25"/>
      <c r="BA3035" s="73" t="s">
        <v>357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359</v>
      </c>
      <c r="E3036" s="1" t="s">
        <v>341</v>
      </c>
      <c r="F3036" s="26">
        <v>1.1599999999999999</v>
      </c>
      <c r="G3036" s="25" t="s">
        <v>295</v>
      </c>
      <c r="H3036" s="25"/>
      <c r="BA3036" s="73" t="s">
        <v>357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359</v>
      </c>
      <c r="E3037" s="1" t="s">
        <v>118</v>
      </c>
      <c r="F3037" s="26">
        <v>9.4</v>
      </c>
      <c r="G3037" s="25" t="s">
        <v>295</v>
      </c>
      <c r="H3037" s="25"/>
      <c r="BA3037" s="73" t="s">
        <v>357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359</v>
      </c>
      <c r="E3038" s="1" t="s">
        <v>130</v>
      </c>
      <c r="F3038" s="26">
        <v>2.35</v>
      </c>
      <c r="G3038" s="25" t="s">
        <v>295</v>
      </c>
      <c r="H3038" s="25"/>
      <c r="BA3038" s="73" t="s">
        <v>357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359</v>
      </c>
      <c r="E3039" s="1" t="s">
        <v>343</v>
      </c>
      <c r="F3039" s="26">
        <v>1.03</v>
      </c>
      <c r="G3039" s="25" t="s">
        <v>295</v>
      </c>
      <c r="H3039" s="25"/>
      <c r="BA3039" s="73" t="s">
        <v>357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359</v>
      </c>
      <c r="E3040" s="1" t="s">
        <v>127</v>
      </c>
      <c r="F3040" s="26">
        <v>4.4400000000000004</v>
      </c>
      <c r="G3040" s="25" t="s">
        <v>295</v>
      </c>
      <c r="H3040" s="25"/>
      <c r="BA3040" s="73" t="s">
        <v>357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359</v>
      </c>
      <c r="E3041" s="1" t="s">
        <v>131</v>
      </c>
      <c r="F3041" s="26">
        <v>12</v>
      </c>
      <c r="G3041" s="25" t="s">
        <v>295</v>
      </c>
      <c r="H3041" s="25"/>
      <c r="BA3041" s="73" t="s">
        <v>357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359</v>
      </c>
      <c r="E3042" s="1" t="s">
        <v>344</v>
      </c>
      <c r="F3042" s="26">
        <v>203</v>
      </c>
      <c r="G3042" s="25" t="s">
        <v>295</v>
      </c>
      <c r="H3042" s="25"/>
      <c r="BA3042" s="73" t="s">
        <v>357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359</v>
      </c>
      <c r="E3043" s="1" t="s">
        <v>119</v>
      </c>
      <c r="F3043" s="26">
        <v>90</v>
      </c>
      <c r="G3043" s="25" t="s">
        <v>295</v>
      </c>
      <c r="H3043" s="25"/>
      <c r="BA3043" s="73" t="s">
        <v>357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359</v>
      </c>
      <c r="E3044" s="1" t="s">
        <v>120</v>
      </c>
      <c r="F3044" s="26">
        <v>27</v>
      </c>
      <c r="G3044" s="25" t="s">
        <v>295</v>
      </c>
      <c r="H3044" s="25"/>
      <c r="BA3044" s="73" t="s">
        <v>357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359</v>
      </c>
      <c r="E3045" s="1" t="s">
        <v>117</v>
      </c>
      <c r="F3045" s="26">
        <v>6.34</v>
      </c>
      <c r="G3045" s="25" t="s">
        <v>295</v>
      </c>
      <c r="H3045" s="25"/>
      <c r="BA3045" s="73" t="s">
        <v>357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359</v>
      </c>
      <c r="E3046" s="1" t="s">
        <v>346</v>
      </c>
      <c r="F3046" s="26">
        <v>68</v>
      </c>
      <c r="G3046" s="25" t="s">
        <v>295</v>
      </c>
      <c r="H3046" s="25"/>
      <c r="BA3046" s="73" t="s">
        <v>357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359</v>
      </c>
      <c r="E3047" s="1" t="s">
        <v>132</v>
      </c>
      <c r="F3047" s="26">
        <v>7.28</v>
      </c>
      <c r="G3047" s="25" t="s">
        <v>295</v>
      </c>
      <c r="H3047" s="25"/>
      <c r="BA3047" s="73" t="s">
        <v>357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359</v>
      </c>
      <c r="E3048" s="1" t="s">
        <v>111</v>
      </c>
      <c r="F3048" s="26">
        <v>283</v>
      </c>
      <c r="G3048" s="25" t="s">
        <v>295</v>
      </c>
      <c r="H3048" s="25"/>
      <c r="BA3048" s="73" t="s">
        <v>357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359</v>
      </c>
      <c r="E3049" s="1" t="s">
        <v>347</v>
      </c>
      <c r="F3049" s="26">
        <v>9.98</v>
      </c>
      <c r="G3049" s="25" t="s">
        <v>295</v>
      </c>
      <c r="H3049" s="25"/>
      <c r="BA3049" s="73" t="s">
        <v>357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359</v>
      </c>
      <c r="E3050" s="1" t="s">
        <v>349</v>
      </c>
      <c r="F3050" s="26">
        <v>4.5599999999999996</v>
      </c>
      <c r="G3050" s="25" t="s">
        <v>295</v>
      </c>
      <c r="H3050" s="25"/>
      <c r="BA3050" s="73" t="s">
        <v>357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359</v>
      </c>
      <c r="E3051" s="1" t="s">
        <v>128</v>
      </c>
      <c r="F3051" s="26">
        <v>4.3</v>
      </c>
      <c r="G3051" s="25" t="s">
        <v>295</v>
      </c>
      <c r="H3051" s="25"/>
      <c r="BA3051" s="73" t="s">
        <v>357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359</v>
      </c>
      <c r="E3052" s="1" t="s">
        <v>121</v>
      </c>
      <c r="F3052" s="26">
        <v>80</v>
      </c>
      <c r="G3052" s="25" t="s">
        <v>295</v>
      </c>
      <c r="H3052" s="25"/>
      <c r="BA3052" s="73" t="s">
        <v>357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359</v>
      </c>
      <c r="E3053" s="1" t="s">
        <v>115</v>
      </c>
      <c r="F3053" s="26">
        <v>98</v>
      </c>
      <c r="G3053" s="25" t="s">
        <v>295</v>
      </c>
      <c r="H3053" s="25"/>
      <c r="BA3053" s="73" t="s">
        <v>357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359</v>
      </c>
      <c r="E3054" s="1" t="s">
        <v>137</v>
      </c>
      <c r="F3054" s="26">
        <v>485</v>
      </c>
      <c r="G3054" s="25" t="s">
        <v>295</v>
      </c>
      <c r="H3054" s="25"/>
      <c r="BA3054" s="73" t="s">
        <v>357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359</v>
      </c>
      <c r="E3055" s="1" t="s">
        <v>350</v>
      </c>
      <c r="F3055" s="26">
        <v>431</v>
      </c>
      <c r="G3055" s="25" t="s">
        <v>295</v>
      </c>
      <c r="H3055" s="25"/>
      <c r="BA3055" s="73" t="s">
        <v>357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359</v>
      </c>
      <c r="E3056" s="1" t="s">
        <v>125</v>
      </c>
      <c r="F3056" s="26">
        <v>428</v>
      </c>
      <c r="G3056" s="25" t="s">
        <v>295</v>
      </c>
      <c r="H3056" s="25"/>
      <c r="BA3056" s="73" t="s">
        <v>357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359</v>
      </c>
      <c r="E3057" s="1" t="s">
        <v>126</v>
      </c>
      <c r="F3057" s="26">
        <v>153</v>
      </c>
      <c r="G3057" s="25" t="s">
        <v>295</v>
      </c>
      <c r="H3057" s="25"/>
      <c r="BA3057" s="73" t="s">
        <v>357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359</v>
      </c>
      <c r="E3058" s="1" t="s">
        <v>351</v>
      </c>
      <c r="F3058" s="26">
        <v>379</v>
      </c>
      <c r="G3058" s="25" t="s">
        <v>295</v>
      </c>
      <c r="H3058" s="25"/>
      <c r="BA3058" s="73" t="s">
        <v>357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359</v>
      </c>
      <c r="E3059" s="1" t="s">
        <v>352</v>
      </c>
      <c r="F3059" s="26">
        <v>86</v>
      </c>
      <c r="G3059" s="25" t="s">
        <v>295</v>
      </c>
      <c r="H3059" s="25"/>
      <c r="BA3059" s="73" t="s">
        <v>357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359</v>
      </c>
      <c r="E3060" s="1" t="s">
        <v>122</v>
      </c>
      <c r="F3060" s="26">
        <v>213</v>
      </c>
      <c r="G3060" s="25" t="s">
        <v>295</v>
      </c>
      <c r="H3060" s="25"/>
      <c r="BA3060" s="73" t="s">
        <v>357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359</v>
      </c>
      <c r="E3061" s="1" t="s">
        <v>124</v>
      </c>
      <c r="F3061" s="26">
        <v>102</v>
      </c>
      <c r="G3061" s="25" t="s">
        <v>295</v>
      </c>
      <c r="H3061" s="25"/>
      <c r="BA3061" s="73" t="s">
        <v>357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359</v>
      </c>
      <c r="E3062" s="1" t="s">
        <v>353</v>
      </c>
      <c r="F3062" s="26">
        <v>3.59</v>
      </c>
      <c r="G3062" s="25" t="s">
        <v>295</v>
      </c>
      <c r="H3062" s="25"/>
      <c r="BA3062" s="73" t="s">
        <v>357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359</v>
      </c>
      <c r="E3063" s="1" t="s">
        <v>355</v>
      </c>
      <c r="F3063" s="26">
        <v>19.2</v>
      </c>
      <c r="G3063" s="25" t="s">
        <v>295</v>
      </c>
      <c r="H3063" s="25"/>
      <c r="BA3063" s="73" t="s">
        <v>357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359</v>
      </c>
      <c r="E3064" s="1" t="s">
        <v>133</v>
      </c>
      <c r="F3064" s="26">
        <v>124</v>
      </c>
      <c r="G3064" s="25" t="s">
        <v>295</v>
      </c>
      <c r="H3064" s="25"/>
      <c r="BA3064" s="73" t="s">
        <v>357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359</v>
      </c>
      <c r="E3065" s="1" t="s">
        <v>135</v>
      </c>
      <c r="F3065" s="26">
        <v>6.4</v>
      </c>
      <c r="G3065" s="25" t="s">
        <v>295</v>
      </c>
      <c r="H3065" s="25"/>
      <c r="BA3065" s="73" t="s">
        <v>357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359</v>
      </c>
      <c r="E3066" s="1" t="s">
        <v>136</v>
      </c>
      <c r="F3066" s="26">
        <v>96</v>
      </c>
      <c r="G3066" s="25" t="s">
        <v>295</v>
      </c>
      <c r="H3066" s="25"/>
      <c r="BA3066" s="73" t="s">
        <v>357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359</v>
      </c>
      <c r="E3067" s="1" t="s">
        <v>341</v>
      </c>
      <c r="F3067" s="26">
        <v>1.08</v>
      </c>
      <c r="G3067" s="25" t="s">
        <v>295</v>
      </c>
      <c r="H3067" s="25"/>
      <c r="BA3067" s="73" t="s">
        <v>357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359</v>
      </c>
      <c r="E3068" s="1" t="s">
        <v>118</v>
      </c>
      <c r="F3068" s="26">
        <v>9.6</v>
      </c>
      <c r="G3068" s="25" t="s">
        <v>295</v>
      </c>
      <c r="H3068" s="25"/>
      <c r="BA3068" s="73" t="s">
        <v>357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359</v>
      </c>
      <c r="E3069" s="1" t="s">
        <v>130</v>
      </c>
      <c r="F3069" s="26">
        <v>2.42</v>
      </c>
      <c r="G3069" s="25" t="s">
        <v>295</v>
      </c>
      <c r="H3069" s="25"/>
      <c r="BA3069" s="73" t="s">
        <v>357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359</v>
      </c>
      <c r="E3070" s="1" t="s">
        <v>343</v>
      </c>
      <c r="F3070" s="26">
        <v>1.05</v>
      </c>
      <c r="G3070" s="25" t="s">
        <v>295</v>
      </c>
      <c r="H3070" s="25"/>
      <c r="BA3070" s="73" t="s">
        <v>357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359</v>
      </c>
      <c r="E3071" s="1" t="s">
        <v>127</v>
      </c>
      <c r="F3071" s="26">
        <v>4.41</v>
      </c>
      <c r="G3071" s="25" t="s">
        <v>295</v>
      </c>
      <c r="H3071" s="25"/>
      <c r="BA3071" s="73" t="s">
        <v>357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359</v>
      </c>
      <c r="E3072" s="1" t="s">
        <v>131</v>
      </c>
      <c r="F3072" s="26">
        <v>11.7</v>
      </c>
      <c r="G3072" s="25" t="s">
        <v>295</v>
      </c>
      <c r="H3072" s="25"/>
      <c r="BA3072" s="73" t="s">
        <v>357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359</v>
      </c>
      <c r="E3073" s="1" t="s">
        <v>344</v>
      </c>
      <c r="F3073" s="26">
        <v>203</v>
      </c>
      <c r="G3073" s="25" t="s">
        <v>295</v>
      </c>
      <c r="H3073" s="25"/>
      <c r="BA3073" s="73" t="s">
        <v>357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359</v>
      </c>
      <c r="E3074" s="1" t="s">
        <v>119</v>
      </c>
      <c r="F3074" s="26">
        <v>89</v>
      </c>
      <c r="G3074" s="25" t="s">
        <v>295</v>
      </c>
      <c r="H3074" s="25"/>
      <c r="BA3074" s="73" t="s">
        <v>357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359</v>
      </c>
      <c r="E3075" s="1" t="s">
        <v>120</v>
      </c>
      <c r="F3075" s="26">
        <v>27</v>
      </c>
      <c r="G3075" s="25" t="s">
        <v>295</v>
      </c>
      <c r="H3075" s="25"/>
      <c r="BA3075" s="73" t="s">
        <v>357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359</v>
      </c>
      <c r="E3076" s="1" t="s">
        <v>117</v>
      </c>
      <c r="F3076" s="26">
        <v>6.35</v>
      </c>
      <c r="G3076" s="25" t="s">
        <v>295</v>
      </c>
      <c r="H3076" s="25"/>
      <c r="BA3076" s="73" t="s">
        <v>357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359</v>
      </c>
      <c r="E3077" s="1" t="s">
        <v>346</v>
      </c>
      <c r="F3077" s="26">
        <v>68</v>
      </c>
      <c r="G3077" s="25" t="s">
        <v>295</v>
      </c>
      <c r="H3077" s="25"/>
      <c r="BA3077" s="73" t="s">
        <v>357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359</v>
      </c>
      <c r="E3078" s="1" t="s">
        <v>132</v>
      </c>
      <c r="F3078" s="26">
        <v>7.38</v>
      </c>
      <c r="G3078" s="25" t="s">
        <v>295</v>
      </c>
      <c r="H3078" s="25"/>
      <c r="BA3078" s="73" t="s">
        <v>357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359</v>
      </c>
      <c r="E3079" s="1" t="s">
        <v>111</v>
      </c>
      <c r="F3079" s="26">
        <v>283</v>
      </c>
      <c r="G3079" s="25" t="s">
        <v>295</v>
      </c>
      <c r="H3079" s="25"/>
      <c r="BA3079" s="73" t="s">
        <v>357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359</v>
      </c>
      <c r="E3080" s="1" t="s">
        <v>347</v>
      </c>
      <c r="F3080" s="26">
        <v>9.7799999999999994</v>
      </c>
      <c r="G3080" s="25" t="s">
        <v>295</v>
      </c>
      <c r="H3080" s="25"/>
      <c r="BA3080" s="73" t="s">
        <v>357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359</v>
      </c>
      <c r="E3081" s="1" t="s">
        <v>349</v>
      </c>
      <c r="F3081" s="26">
        <v>4.51</v>
      </c>
      <c r="G3081" s="25" t="s">
        <v>295</v>
      </c>
      <c r="H3081" s="25"/>
      <c r="BA3081" s="73" t="s">
        <v>357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359</v>
      </c>
      <c r="E3082" s="1" t="s">
        <v>128</v>
      </c>
      <c r="F3082" s="26">
        <v>4.4000000000000004</v>
      </c>
      <c r="G3082" s="25" t="s">
        <v>295</v>
      </c>
      <c r="H3082" s="25"/>
      <c r="BA3082" s="73" t="s">
        <v>357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359</v>
      </c>
      <c r="E3083" s="1" t="s">
        <v>121</v>
      </c>
      <c r="F3083" s="26">
        <v>81</v>
      </c>
      <c r="G3083" s="25" t="s">
        <v>295</v>
      </c>
      <c r="H3083" s="25"/>
      <c r="BA3083" s="73" t="s">
        <v>357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359</v>
      </c>
      <c r="E3084" s="1" t="s">
        <v>115</v>
      </c>
      <c r="F3084" s="26">
        <v>96</v>
      </c>
      <c r="G3084" s="25" t="s">
        <v>295</v>
      </c>
      <c r="H3084" s="25"/>
      <c r="BA3084" s="73" t="s">
        <v>357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359</v>
      </c>
      <c r="E3085" s="1" t="s">
        <v>137</v>
      </c>
      <c r="F3085" s="26">
        <v>480</v>
      </c>
      <c r="G3085" s="25" t="s">
        <v>295</v>
      </c>
      <c r="H3085" s="25"/>
      <c r="BA3085" s="73" t="s">
        <v>357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359</v>
      </c>
      <c r="E3086" s="1" t="s">
        <v>350</v>
      </c>
      <c r="F3086" s="26">
        <v>430</v>
      </c>
      <c r="G3086" s="25" t="s">
        <v>295</v>
      </c>
      <c r="H3086" s="25"/>
      <c r="BA3086" s="73" t="s">
        <v>357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359</v>
      </c>
      <c r="E3087" s="1" t="s">
        <v>125</v>
      </c>
      <c r="F3087" s="26">
        <v>434</v>
      </c>
      <c r="G3087" s="25" t="s">
        <v>295</v>
      </c>
      <c r="H3087" s="25"/>
      <c r="BA3087" s="73" t="s">
        <v>357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359</v>
      </c>
      <c r="E3088" s="1" t="s">
        <v>126</v>
      </c>
      <c r="F3088" s="26">
        <v>156</v>
      </c>
      <c r="G3088" s="25" t="s">
        <v>295</v>
      </c>
      <c r="H3088" s="25"/>
      <c r="BA3088" s="73" t="s">
        <v>357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359</v>
      </c>
      <c r="E3089" s="1" t="s">
        <v>351</v>
      </c>
      <c r="F3089" s="26">
        <v>374</v>
      </c>
      <c r="G3089" s="25" t="s">
        <v>295</v>
      </c>
      <c r="H3089" s="25"/>
      <c r="BA3089" s="73" t="s">
        <v>357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359</v>
      </c>
      <c r="E3090" s="1" t="s">
        <v>352</v>
      </c>
      <c r="F3090" s="26">
        <v>88</v>
      </c>
      <c r="G3090" s="25" t="s">
        <v>295</v>
      </c>
      <c r="H3090" s="25"/>
      <c r="BA3090" s="73" t="s">
        <v>357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359</v>
      </c>
      <c r="E3091" s="1" t="s">
        <v>122</v>
      </c>
      <c r="F3091" s="26">
        <v>216</v>
      </c>
      <c r="G3091" s="25" t="s">
        <v>295</v>
      </c>
      <c r="H3091" s="25"/>
      <c r="BA3091" s="73" t="s">
        <v>357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359</v>
      </c>
      <c r="E3092" s="1" t="s">
        <v>124</v>
      </c>
      <c r="F3092" s="26">
        <v>103</v>
      </c>
      <c r="G3092" s="25" t="s">
        <v>295</v>
      </c>
      <c r="H3092" s="25"/>
      <c r="BA3092" s="73" t="s">
        <v>357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359</v>
      </c>
      <c r="E3093" s="1" t="s">
        <v>353</v>
      </c>
      <c r="F3093" s="26">
        <v>3.63</v>
      </c>
      <c r="G3093" s="25" t="s">
        <v>295</v>
      </c>
      <c r="H3093" s="25"/>
      <c r="BA3093" s="73" t="s">
        <v>357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359</v>
      </c>
      <c r="E3094" s="1" t="s">
        <v>355</v>
      </c>
      <c r="F3094" s="26">
        <v>16.3</v>
      </c>
      <c r="G3094" s="25" t="s">
        <v>295</v>
      </c>
      <c r="H3094" s="25"/>
      <c r="BA3094" s="73" t="s">
        <v>357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359</v>
      </c>
      <c r="E3095" s="1" t="s">
        <v>133</v>
      </c>
      <c r="F3095" s="26">
        <v>125</v>
      </c>
      <c r="G3095" s="25" t="s">
        <v>295</v>
      </c>
      <c r="H3095" s="25"/>
      <c r="BA3095" s="73" t="s">
        <v>357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359</v>
      </c>
      <c r="E3096" s="1" t="s">
        <v>135</v>
      </c>
      <c r="F3096" s="26">
        <v>6.4</v>
      </c>
      <c r="G3096" s="25" t="s">
        <v>295</v>
      </c>
      <c r="H3096" s="25"/>
      <c r="BA3096" s="73" t="s">
        <v>357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359</v>
      </c>
      <c r="E3097" s="1" t="s">
        <v>136</v>
      </c>
      <c r="F3097" s="26">
        <v>97</v>
      </c>
      <c r="G3097" s="25" t="s">
        <v>295</v>
      </c>
      <c r="H3097" s="25"/>
      <c r="BA3097" s="73" t="s">
        <v>357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359</v>
      </c>
      <c r="E3098" s="1" t="s">
        <v>341</v>
      </c>
      <c r="F3098" s="26">
        <v>1.03</v>
      </c>
      <c r="G3098" s="25" t="s">
        <v>295</v>
      </c>
      <c r="H3098" s="25"/>
      <c r="BA3098" s="73" t="s">
        <v>357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359</v>
      </c>
      <c r="E3099" s="1" t="s">
        <v>118</v>
      </c>
      <c r="F3099" s="26">
        <v>9.6</v>
      </c>
      <c r="G3099" s="25" t="s">
        <v>295</v>
      </c>
      <c r="H3099" s="25"/>
      <c r="BA3099" s="73" t="s">
        <v>357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359</v>
      </c>
      <c r="E3100" s="1" t="s">
        <v>130</v>
      </c>
      <c r="F3100" s="26">
        <v>2.4</v>
      </c>
      <c r="G3100" s="25" t="s">
        <v>295</v>
      </c>
      <c r="H3100" s="25"/>
      <c r="BA3100" s="73" t="s">
        <v>357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359</v>
      </c>
      <c r="E3101" s="1" t="s">
        <v>343</v>
      </c>
      <c r="F3101" s="26">
        <v>1.1100000000000001</v>
      </c>
      <c r="G3101" s="25" t="s">
        <v>295</v>
      </c>
      <c r="H3101" s="25"/>
      <c r="BA3101" s="73" t="s">
        <v>357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359</v>
      </c>
      <c r="E3102" s="1" t="s">
        <v>127</v>
      </c>
      <c r="F3102" s="26">
        <v>4.58</v>
      </c>
      <c r="G3102" s="25" t="s">
        <v>295</v>
      </c>
      <c r="H3102" s="25"/>
      <c r="BA3102" s="73" t="s">
        <v>357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359</v>
      </c>
      <c r="E3103" s="1" t="s">
        <v>131</v>
      </c>
      <c r="F3103" s="26">
        <v>11.7</v>
      </c>
      <c r="G3103" s="25" t="s">
        <v>295</v>
      </c>
      <c r="H3103" s="25"/>
      <c r="BA3103" s="73" t="s">
        <v>357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359</v>
      </c>
      <c r="E3104" s="1" t="s">
        <v>344</v>
      </c>
      <c r="F3104" s="26">
        <v>208</v>
      </c>
      <c r="G3104" s="25" t="s">
        <v>295</v>
      </c>
      <c r="H3104" s="25"/>
      <c r="BA3104" s="73" t="s">
        <v>357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359</v>
      </c>
      <c r="E3105" s="1" t="s">
        <v>119</v>
      </c>
      <c r="F3105" s="26">
        <v>90</v>
      </c>
      <c r="G3105" s="25" t="s">
        <v>295</v>
      </c>
      <c r="H3105" s="25"/>
      <c r="BA3105" s="73" t="s">
        <v>357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359</v>
      </c>
      <c r="E3106" s="1" t="s">
        <v>120</v>
      </c>
      <c r="F3106" s="26">
        <v>27</v>
      </c>
      <c r="G3106" s="25" t="s">
        <v>295</v>
      </c>
      <c r="H3106" s="25"/>
      <c r="BA3106" s="73" t="s">
        <v>357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359</v>
      </c>
      <c r="E3107" s="1" t="s">
        <v>117</v>
      </c>
      <c r="F3107" s="26">
        <v>6.19</v>
      </c>
      <c r="G3107" s="25" t="s">
        <v>295</v>
      </c>
      <c r="H3107" s="25"/>
      <c r="BA3107" s="73" t="s">
        <v>357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359</v>
      </c>
      <c r="E3108" s="1" t="s">
        <v>346</v>
      </c>
      <c r="F3108" s="26">
        <v>67</v>
      </c>
      <c r="G3108" s="25" t="s">
        <v>295</v>
      </c>
      <c r="H3108" s="25"/>
      <c r="BA3108" s="73" t="s">
        <v>357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359</v>
      </c>
      <c r="E3109" s="1" t="s">
        <v>132</v>
      </c>
      <c r="F3109" s="26">
        <v>7.3</v>
      </c>
      <c r="G3109" s="25" t="s">
        <v>295</v>
      </c>
      <c r="H3109" s="25"/>
      <c r="BA3109" s="73" t="s">
        <v>357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359</v>
      </c>
      <c r="E3110" s="1" t="s">
        <v>111</v>
      </c>
      <c r="F3110" s="26">
        <v>276</v>
      </c>
      <c r="G3110" s="25" t="s">
        <v>295</v>
      </c>
      <c r="H3110" s="25"/>
      <c r="BA3110" s="73" t="s">
        <v>357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359</v>
      </c>
      <c r="E3111" s="1" t="s">
        <v>347</v>
      </c>
      <c r="F3111" s="26">
        <v>9.9</v>
      </c>
      <c r="G3111" s="25" t="s">
        <v>295</v>
      </c>
      <c r="H3111" s="25"/>
      <c r="BA3111" s="73" t="s">
        <v>357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359</v>
      </c>
      <c r="E3112" s="1" t="s">
        <v>349</v>
      </c>
      <c r="F3112" s="26">
        <v>4.63</v>
      </c>
      <c r="G3112" s="25" t="s">
        <v>295</v>
      </c>
      <c r="H3112" s="25"/>
      <c r="BA3112" s="73" t="s">
        <v>357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359</v>
      </c>
      <c r="E3113" s="1" t="s">
        <v>128</v>
      </c>
      <c r="F3113" s="26">
        <v>4.3</v>
      </c>
      <c r="G3113" s="25" t="s">
        <v>295</v>
      </c>
      <c r="H3113" s="25"/>
      <c r="BA3113" s="73" t="s">
        <v>357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359</v>
      </c>
      <c r="E3114" s="1" t="s">
        <v>121</v>
      </c>
      <c r="F3114" s="26">
        <v>78</v>
      </c>
      <c r="G3114" s="25" t="s">
        <v>295</v>
      </c>
      <c r="H3114" s="25"/>
      <c r="BA3114" s="73" t="s">
        <v>357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359</v>
      </c>
      <c r="E3115" s="1" t="s">
        <v>115</v>
      </c>
      <c r="F3115" s="26">
        <v>97</v>
      </c>
      <c r="G3115" s="25" t="s">
        <v>295</v>
      </c>
      <c r="H3115" s="25"/>
      <c r="BA3115" s="73" t="s">
        <v>357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359</v>
      </c>
      <c r="E3116" s="1" t="s">
        <v>137</v>
      </c>
      <c r="F3116" s="26">
        <v>483</v>
      </c>
      <c r="G3116" s="25" t="s">
        <v>295</v>
      </c>
      <c r="H3116" s="25"/>
      <c r="BA3116" s="73" t="s">
        <v>357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359</v>
      </c>
      <c r="E3117" s="1" t="s">
        <v>350</v>
      </c>
      <c r="F3117" s="26">
        <v>435</v>
      </c>
      <c r="G3117" s="25" t="s">
        <v>295</v>
      </c>
      <c r="H3117" s="25"/>
      <c r="BA3117" s="73" t="s">
        <v>357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359</v>
      </c>
      <c r="E3118" s="1" t="s">
        <v>125</v>
      </c>
      <c r="F3118" s="26">
        <v>417</v>
      </c>
      <c r="G3118" s="25" t="s">
        <v>295</v>
      </c>
      <c r="H3118" s="25"/>
      <c r="BA3118" s="73" t="s">
        <v>357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359</v>
      </c>
      <c r="E3119" s="1" t="s">
        <v>126</v>
      </c>
      <c r="F3119" s="26">
        <v>152</v>
      </c>
      <c r="G3119" s="25" t="s">
        <v>295</v>
      </c>
      <c r="H3119" s="25"/>
      <c r="BA3119" s="73" t="s">
        <v>357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359</v>
      </c>
      <c r="E3120" s="1" t="s">
        <v>351</v>
      </c>
      <c r="F3120" s="26">
        <v>366</v>
      </c>
      <c r="G3120" s="25" t="s">
        <v>295</v>
      </c>
      <c r="H3120" s="25"/>
      <c r="BA3120" s="73" t="s">
        <v>357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359</v>
      </c>
      <c r="E3121" s="1" t="s">
        <v>352</v>
      </c>
      <c r="F3121" s="26">
        <v>86</v>
      </c>
      <c r="G3121" s="25" t="s">
        <v>295</v>
      </c>
      <c r="H3121" s="25"/>
      <c r="BA3121" s="73" t="s">
        <v>357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359</v>
      </c>
      <c r="E3122" s="1" t="s">
        <v>122</v>
      </c>
      <c r="F3122" s="26">
        <v>217</v>
      </c>
      <c r="G3122" s="25" t="s">
        <v>295</v>
      </c>
      <c r="H3122" s="25"/>
      <c r="BA3122" s="73" t="s">
        <v>357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359</v>
      </c>
      <c r="E3123" s="1" t="s">
        <v>124</v>
      </c>
      <c r="F3123" s="26">
        <v>110</v>
      </c>
      <c r="G3123" s="25" t="s">
        <v>295</v>
      </c>
      <c r="H3123" s="25"/>
      <c r="BA3123" s="73" t="s">
        <v>357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359</v>
      </c>
      <c r="E3124" s="1" t="s">
        <v>353</v>
      </c>
      <c r="F3124" s="26">
        <v>3.58</v>
      </c>
      <c r="G3124" s="25" t="s">
        <v>295</v>
      </c>
      <c r="H3124" s="25"/>
      <c r="BA3124" s="73" t="s">
        <v>357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359</v>
      </c>
      <c r="E3125" s="1" t="s">
        <v>355</v>
      </c>
      <c r="F3125" s="26">
        <v>18</v>
      </c>
      <c r="G3125" s="25" t="s">
        <v>295</v>
      </c>
      <c r="H3125" s="25"/>
      <c r="BA3125" s="73" t="s">
        <v>357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359</v>
      </c>
      <c r="E3126" s="1" t="s">
        <v>133</v>
      </c>
      <c r="F3126" s="26">
        <v>123</v>
      </c>
      <c r="G3126" s="25" t="s">
        <v>295</v>
      </c>
      <c r="H3126" s="25"/>
      <c r="BA3126" s="73" t="s">
        <v>357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359</v>
      </c>
      <c r="E3127" s="1" t="s">
        <v>135</v>
      </c>
      <c r="F3127" s="26">
        <v>6.4</v>
      </c>
      <c r="G3127" s="25" t="s">
        <v>295</v>
      </c>
      <c r="H3127" s="25"/>
      <c r="BA3127" s="73" t="s">
        <v>357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359</v>
      </c>
      <c r="E3128" s="1" t="s">
        <v>136</v>
      </c>
      <c r="F3128" s="26">
        <v>98</v>
      </c>
      <c r="G3128" s="25" t="s">
        <v>295</v>
      </c>
      <c r="H3128" s="25"/>
      <c r="BA3128" s="73" t="s">
        <v>357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359</v>
      </c>
      <c r="E3129" s="1" t="s">
        <v>341</v>
      </c>
      <c r="F3129" s="26">
        <v>1.1499999999999999</v>
      </c>
      <c r="G3129" s="25" t="s">
        <v>295</v>
      </c>
      <c r="H3129" s="25"/>
      <c r="BA3129" s="73" t="s">
        <v>357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359</v>
      </c>
      <c r="E3130" s="1" t="s">
        <v>118</v>
      </c>
      <c r="F3130" s="26">
        <v>9.5</v>
      </c>
      <c r="G3130" s="25" t="s">
        <v>295</v>
      </c>
      <c r="H3130" s="25"/>
      <c r="BA3130" s="73" t="s">
        <v>357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359</v>
      </c>
      <c r="E3131" s="1" t="s">
        <v>130</v>
      </c>
      <c r="F3131" s="26">
        <v>2.4</v>
      </c>
      <c r="G3131" s="25" t="s">
        <v>295</v>
      </c>
      <c r="H3131" s="25"/>
      <c r="BA3131" s="73" t="s">
        <v>357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359</v>
      </c>
      <c r="E3132" s="1" t="s">
        <v>343</v>
      </c>
      <c r="F3132" s="26">
        <v>1.1100000000000001</v>
      </c>
      <c r="G3132" s="25" t="s">
        <v>295</v>
      </c>
      <c r="H3132" s="25"/>
      <c r="BA3132" s="73" t="s">
        <v>357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359</v>
      </c>
      <c r="E3133" s="1" t="s">
        <v>127</v>
      </c>
      <c r="F3133" s="26">
        <v>4.5199999999999996</v>
      </c>
      <c r="G3133" s="25" t="s">
        <v>295</v>
      </c>
      <c r="H3133" s="25"/>
      <c r="BA3133" s="73" t="s">
        <v>357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359</v>
      </c>
      <c r="E3134" s="1" t="s">
        <v>131</v>
      </c>
      <c r="F3134" s="26">
        <v>12.2</v>
      </c>
      <c r="G3134" s="25" t="s">
        <v>295</v>
      </c>
      <c r="H3134" s="25"/>
      <c r="BA3134" s="73" t="s">
        <v>357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359</v>
      </c>
      <c r="E3135" s="1" t="s">
        <v>344</v>
      </c>
      <c r="F3135" s="26">
        <v>210</v>
      </c>
      <c r="G3135" s="25" t="s">
        <v>295</v>
      </c>
      <c r="H3135" s="25"/>
      <c r="BA3135" s="73" t="s">
        <v>357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359</v>
      </c>
      <c r="E3136" s="1" t="s">
        <v>119</v>
      </c>
      <c r="F3136" s="26">
        <v>91</v>
      </c>
      <c r="G3136" s="25" t="s">
        <v>295</v>
      </c>
      <c r="H3136" s="25"/>
      <c r="BA3136" s="73" t="s">
        <v>357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359</v>
      </c>
      <c r="E3137" s="1" t="s">
        <v>120</v>
      </c>
      <c r="F3137" s="26">
        <v>27</v>
      </c>
      <c r="G3137" s="25" t="s">
        <v>295</v>
      </c>
      <c r="H3137" s="25"/>
      <c r="BA3137" s="73" t="s">
        <v>357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359</v>
      </c>
      <c r="E3138" s="1" t="s">
        <v>117</v>
      </c>
      <c r="F3138" s="26">
        <v>6.17</v>
      </c>
      <c r="G3138" s="25" t="s">
        <v>295</v>
      </c>
      <c r="H3138" s="25"/>
      <c r="BA3138" s="73" t="s">
        <v>357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359</v>
      </c>
      <c r="E3139" s="1" t="s">
        <v>346</v>
      </c>
      <c r="F3139" s="26">
        <v>68</v>
      </c>
      <c r="G3139" s="25" t="s">
        <v>295</v>
      </c>
      <c r="H3139" s="25"/>
      <c r="BA3139" s="73" t="s">
        <v>357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359</v>
      </c>
      <c r="E3140" s="1" t="s">
        <v>132</v>
      </c>
      <c r="F3140" s="26">
        <v>7.19</v>
      </c>
      <c r="G3140" s="25" t="s">
        <v>295</v>
      </c>
      <c r="H3140" s="25"/>
      <c r="BA3140" s="73" t="s">
        <v>357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359</v>
      </c>
      <c r="E3141" s="1" t="s">
        <v>111</v>
      </c>
      <c r="F3141" s="26">
        <v>281</v>
      </c>
      <c r="G3141" s="25" t="s">
        <v>295</v>
      </c>
      <c r="H3141" s="25"/>
      <c r="BA3141" s="73" t="s">
        <v>357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359</v>
      </c>
      <c r="E3142" s="1" t="s">
        <v>347</v>
      </c>
      <c r="F3142" s="26">
        <v>9.89</v>
      </c>
      <c r="G3142" s="25" t="s">
        <v>295</v>
      </c>
      <c r="H3142" s="25"/>
      <c r="BA3142" s="73" t="s">
        <v>357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359</v>
      </c>
      <c r="E3143" s="1" t="s">
        <v>349</v>
      </c>
      <c r="F3143" s="26">
        <v>4.5</v>
      </c>
      <c r="G3143" s="25" t="s">
        <v>295</v>
      </c>
      <c r="H3143" s="25"/>
      <c r="BA3143" s="73" t="s">
        <v>357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359</v>
      </c>
      <c r="E3144" s="1" t="s">
        <v>128</v>
      </c>
      <c r="F3144" s="26">
        <v>4.4000000000000004</v>
      </c>
      <c r="G3144" s="25" t="s">
        <v>295</v>
      </c>
      <c r="H3144" s="25"/>
      <c r="BA3144" s="73" t="s">
        <v>357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359</v>
      </c>
      <c r="E3145" s="1" t="s">
        <v>121</v>
      </c>
      <c r="F3145" s="26">
        <v>78</v>
      </c>
      <c r="G3145" s="25" t="s">
        <v>295</v>
      </c>
      <c r="H3145" s="25"/>
      <c r="BA3145" s="73" t="s">
        <v>357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359</v>
      </c>
      <c r="E3146" s="1" t="s">
        <v>115</v>
      </c>
      <c r="F3146" s="26">
        <v>95</v>
      </c>
      <c r="G3146" s="25" t="s">
        <v>295</v>
      </c>
      <c r="H3146" s="25"/>
      <c r="BA3146" s="73" t="s">
        <v>357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359</v>
      </c>
      <c r="E3147" s="1" t="s">
        <v>137</v>
      </c>
      <c r="F3147" s="26">
        <v>486</v>
      </c>
      <c r="G3147" s="25" t="s">
        <v>295</v>
      </c>
      <c r="H3147" s="25"/>
      <c r="BA3147" s="73" t="s">
        <v>357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359</v>
      </c>
      <c r="E3148" s="1" t="s">
        <v>350</v>
      </c>
      <c r="F3148" s="26">
        <v>429</v>
      </c>
      <c r="G3148" s="25" t="s">
        <v>295</v>
      </c>
      <c r="H3148" s="25"/>
      <c r="BA3148" s="73" t="s">
        <v>357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359</v>
      </c>
      <c r="E3149" s="1" t="s">
        <v>125</v>
      </c>
      <c r="F3149" s="26">
        <v>399</v>
      </c>
      <c r="G3149" s="25" t="s">
        <v>295</v>
      </c>
      <c r="H3149" s="25"/>
      <c r="BA3149" s="73" t="s">
        <v>357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359</v>
      </c>
      <c r="E3150" s="1" t="s">
        <v>126</v>
      </c>
      <c r="F3150" s="26">
        <v>154</v>
      </c>
      <c r="G3150" s="25" t="s">
        <v>295</v>
      </c>
      <c r="H3150" s="25"/>
      <c r="BA3150" s="73" t="s">
        <v>357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359</v>
      </c>
      <c r="E3151" s="1" t="s">
        <v>351</v>
      </c>
      <c r="F3151" s="26">
        <v>369</v>
      </c>
      <c r="G3151" s="25" t="s">
        <v>295</v>
      </c>
      <c r="H3151" s="25"/>
      <c r="BA3151" s="73" t="s">
        <v>357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359</v>
      </c>
      <c r="E3152" s="1" t="s">
        <v>352</v>
      </c>
      <c r="F3152" s="26">
        <v>89</v>
      </c>
      <c r="G3152" s="25" t="s">
        <v>295</v>
      </c>
      <c r="H3152" s="25"/>
      <c r="BA3152" s="73" t="s">
        <v>357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359</v>
      </c>
      <c r="E3153" s="1" t="s">
        <v>122</v>
      </c>
      <c r="F3153" s="26">
        <v>215</v>
      </c>
      <c r="G3153" s="25" t="s">
        <v>295</v>
      </c>
      <c r="H3153" s="25"/>
      <c r="BA3153" s="73" t="s">
        <v>357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359</v>
      </c>
      <c r="E3154" s="1" t="s">
        <v>124</v>
      </c>
      <c r="F3154" s="26">
        <v>109</v>
      </c>
      <c r="G3154" s="25" t="s">
        <v>295</v>
      </c>
      <c r="H3154" s="25"/>
      <c r="BA3154" s="73" t="s">
        <v>357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359</v>
      </c>
      <c r="E3155" s="1" t="s">
        <v>353</v>
      </c>
      <c r="F3155" s="26">
        <v>3.74</v>
      </c>
      <c r="G3155" s="25" t="s">
        <v>295</v>
      </c>
      <c r="H3155" s="25"/>
      <c r="BA3155" s="73" t="s">
        <v>357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359</v>
      </c>
      <c r="E3156" s="1" t="s">
        <v>355</v>
      </c>
      <c r="F3156" s="26">
        <v>19</v>
      </c>
      <c r="G3156" s="25" t="s">
        <v>295</v>
      </c>
      <c r="H3156" s="25"/>
      <c r="BA3156" s="73" t="s">
        <v>357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359</v>
      </c>
      <c r="E3157" s="1" t="s">
        <v>133</v>
      </c>
      <c r="F3157" s="26">
        <v>126</v>
      </c>
      <c r="G3157" s="25" t="s">
        <v>295</v>
      </c>
      <c r="H3157" s="25"/>
      <c r="BA3157" s="73" t="s">
        <v>357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359</v>
      </c>
      <c r="E3158" s="1" t="s">
        <v>135</v>
      </c>
      <c r="F3158" s="26">
        <v>6.5</v>
      </c>
      <c r="G3158" s="25" t="s">
        <v>295</v>
      </c>
      <c r="H3158" s="25"/>
      <c r="BA3158" s="73" t="s">
        <v>357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359</v>
      </c>
      <c r="E3159" s="1" t="s">
        <v>136</v>
      </c>
      <c r="F3159" s="26">
        <v>97</v>
      </c>
      <c r="G3159" s="25" t="s">
        <v>295</v>
      </c>
      <c r="H3159" s="25"/>
      <c r="BA3159" s="73" t="s">
        <v>357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359</v>
      </c>
      <c r="E3160" s="1" t="s">
        <v>341</v>
      </c>
      <c r="F3160" s="26">
        <v>1.07</v>
      </c>
      <c r="G3160" s="25" t="s">
        <v>295</v>
      </c>
      <c r="H3160" s="25"/>
      <c r="BA3160" s="73" t="s">
        <v>357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359</v>
      </c>
      <c r="E3161" s="1" t="s">
        <v>118</v>
      </c>
      <c r="F3161" s="26">
        <v>9.3000000000000007</v>
      </c>
      <c r="G3161" s="25" t="s">
        <v>295</v>
      </c>
      <c r="H3161" s="25"/>
      <c r="BA3161" s="73" t="s">
        <v>357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359</v>
      </c>
      <c r="E3162" s="1" t="s">
        <v>130</v>
      </c>
      <c r="F3162" s="26">
        <v>2.39</v>
      </c>
      <c r="G3162" s="25" t="s">
        <v>295</v>
      </c>
      <c r="H3162" s="25"/>
      <c r="BA3162" s="73" t="s">
        <v>357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359</v>
      </c>
      <c r="E3163" s="1" t="s">
        <v>343</v>
      </c>
      <c r="F3163" s="26">
        <v>1.1000000000000001</v>
      </c>
      <c r="G3163" s="25" t="s">
        <v>295</v>
      </c>
      <c r="H3163" s="25"/>
      <c r="BA3163" s="73" t="s">
        <v>357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359</v>
      </c>
      <c r="E3164" s="1" t="s">
        <v>127</v>
      </c>
      <c r="F3164" s="26">
        <v>4.5</v>
      </c>
      <c r="G3164" s="25" t="s">
        <v>295</v>
      </c>
      <c r="H3164" s="25"/>
      <c r="BA3164" s="73" t="s">
        <v>357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359</v>
      </c>
      <c r="E3165" s="1" t="s">
        <v>131</v>
      </c>
      <c r="F3165" s="26">
        <v>12.3</v>
      </c>
      <c r="G3165" s="25" t="s">
        <v>295</v>
      </c>
      <c r="H3165" s="25"/>
      <c r="BA3165" s="73" t="s">
        <v>357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359</v>
      </c>
      <c r="E3166" s="1" t="s">
        <v>344</v>
      </c>
      <c r="F3166" s="26">
        <v>201</v>
      </c>
      <c r="G3166" s="25" t="s">
        <v>295</v>
      </c>
      <c r="H3166" s="25"/>
      <c r="BA3166" s="73" t="s">
        <v>357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359</v>
      </c>
      <c r="E3167" s="1" t="s">
        <v>119</v>
      </c>
      <c r="F3167" s="26">
        <v>89</v>
      </c>
      <c r="G3167" s="25" t="s">
        <v>295</v>
      </c>
      <c r="H3167" s="25"/>
      <c r="BA3167" s="73" t="s">
        <v>357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359</v>
      </c>
      <c r="E3168" s="1" t="s">
        <v>120</v>
      </c>
      <c r="F3168" s="26">
        <v>27</v>
      </c>
      <c r="G3168" s="25" t="s">
        <v>295</v>
      </c>
      <c r="H3168" s="25"/>
      <c r="BA3168" s="73" t="s">
        <v>357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359</v>
      </c>
      <c r="E3169" s="1" t="s">
        <v>117</v>
      </c>
      <c r="F3169" s="26">
        <v>6.31</v>
      </c>
      <c r="G3169" s="25" t="s">
        <v>295</v>
      </c>
      <c r="H3169" s="25"/>
      <c r="BA3169" s="73" t="s">
        <v>357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359</v>
      </c>
      <c r="E3170" s="1" t="s">
        <v>346</v>
      </c>
      <c r="F3170" s="26">
        <v>69</v>
      </c>
      <c r="G3170" s="25" t="s">
        <v>295</v>
      </c>
      <c r="H3170" s="25"/>
      <c r="BA3170" s="73" t="s">
        <v>357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359</v>
      </c>
      <c r="E3171" s="1" t="s">
        <v>132</v>
      </c>
      <c r="F3171" s="26">
        <v>7.11</v>
      </c>
      <c r="G3171" s="25" t="s">
        <v>295</v>
      </c>
      <c r="H3171" s="25"/>
      <c r="BA3171" s="73" t="s">
        <v>357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359</v>
      </c>
      <c r="E3172" s="1" t="s">
        <v>111</v>
      </c>
      <c r="F3172" s="26">
        <v>280</v>
      </c>
      <c r="G3172" s="25" t="s">
        <v>295</v>
      </c>
      <c r="H3172" s="25"/>
      <c r="BA3172" s="73" t="s">
        <v>357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359</v>
      </c>
      <c r="E3173" s="1" t="s">
        <v>347</v>
      </c>
      <c r="F3173" s="26">
        <v>9.91</v>
      </c>
      <c r="G3173" s="25" t="s">
        <v>295</v>
      </c>
      <c r="H3173" s="25"/>
      <c r="BA3173" s="73" t="s">
        <v>357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359</v>
      </c>
      <c r="E3174" s="1" t="s">
        <v>349</v>
      </c>
      <c r="F3174" s="26">
        <v>4.72</v>
      </c>
      <c r="G3174" s="25" t="s">
        <v>295</v>
      </c>
      <c r="H3174" s="25"/>
      <c r="BA3174" s="73" t="s">
        <v>357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359</v>
      </c>
      <c r="E3175" s="1" t="s">
        <v>128</v>
      </c>
      <c r="F3175" s="26">
        <v>4.3</v>
      </c>
      <c r="G3175" s="25" t="s">
        <v>295</v>
      </c>
      <c r="H3175" s="25"/>
      <c r="BA3175" s="73" t="s">
        <v>357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359</v>
      </c>
      <c r="E3176" s="1" t="s">
        <v>121</v>
      </c>
      <c r="F3176" s="26">
        <v>81</v>
      </c>
      <c r="G3176" s="25" t="s">
        <v>295</v>
      </c>
      <c r="H3176" s="25"/>
      <c r="BA3176" s="73" t="s">
        <v>357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359</v>
      </c>
      <c r="E3177" s="1" t="s">
        <v>115</v>
      </c>
      <c r="F3177" s="26">
        <v>95</v>
      </c>
      <c r="G3177" s="25" t="s">
        <v>295</v>
      </c>
      <c r="H3177" s="25"/>
      <c r="BA3177" s="73" t="s">
        <v>357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359</v>
      </c>
      <c r="E3178" s="1" t="s">
        <v>137</v>
      </c>
      <c r="F3178" s="26">
        <v>476</v>
      </c>
      <c r="G3178" s="25" t="s">
        <v>295</v>
      </c>
      <c r="H3178" s="25"/>
      <c r="BA3178" s="73" t="s">
        <v>357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359</v>
      </c>
      <c r="E3179" s="1" t="s">
        <v>350</v>
      </c>
      <c r="F3179" s="26">
        <v>429</v>
      </c>
      <c r="G3179" s="25" t="s">
        <v>295</v>
      </c>
      <c r="H3179" s="25"/>
      <c r="BA3179" s="73" t="s">
        <v>357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359</v>
      </c>
      <c r="E3180" s="1" t="s">
        <v>125</v>
      </c>
      <c r="F3180" s="26">
        <v>427</v>
      </c>
      <c r="G3180" s="25" t="s">
        <v>295</v>
      </c>
      <c r="H3180" s="25"/>
      <c r="BA3180" s="73" t="s">
        <v>357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359</v>
      </c>
      <c r="E3181" s="1" t="s">
        <v>126</v>
      </c>
      <c r="F3181" s="26">
        <v>150</v>
      </c>
      <c r="G3181" s="25" t="s">
        <v>295</v>
      </c>
      <c r="H3181" s="25"/>
      <c r="BA3181" s="73" t="s">
        <v>357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359</v>
      </c>
      <c r="E3182" s="1" t="s">
        <v>351</v>
      </c>
      <c r="F3182" s="26">
        <v>381</v>
      </c>
      <c r="G3182" s="25" t="s">
        <v>295</v>
      </c>
      <c r="H3182" s="25"/>
      <c r="BA3182" s="73" t="s">
        <v>357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359</v>
      </c>
      <c r="E3183" s="1" t="s">
        <v>352</v>
      </c>
      <c r="F3183" s="26">
        <v>84</v>
      </c>
      <c r="G3183" s="25" t="s">
        <v>295</v>
      </c>
      <c r="H3183" s="25"/>
      <c r="BA3183" s="73" t="s">
        <v>357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359</v>
      </c>
      <c r="E3184" s="1" t="s">
        <v>122</v>
      </c>
      <c r="F3184" s="26">
        <v>210</v>
      </c>
      <c r="G3184" s="25" t="s">
        <v>295</v>
      </c>
      <c r="H3184" s="25"/>
      <c r="BA3184" s="73" t="s">
        <v>357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359</v>
      </c>
      <c r="E3185" s="1" t="s">
        <v>124</v>
      </c>
      <c r="F3185" s="26">
        <v>102</v>
      </c>
      <c r="G3185" s="25" t="s">
        <v>295</v>
      </c>
      <c r="H3185" s="25"/>
      <c r="BA3185" s="73" t="s">
        <v>357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359</v>
      </c>
      <c r="E3186" s="1" t="s">
        <v>353</v>
      </c>
      <c r="F3186" s="26">
        <v>3.65</v>
      </c>
      <c r="G3186" s="25" t="s">
        <v>295</v>
      </c>
      <c r="H3186" s="25"/>
      <c r="BA3186" s="73" t="s">
        <v>357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359</v>
      </c>
      <c r="E3187" s="1" t="s">
        <v>355</v>
      </c>
      <c r="F3187" s="26">
        <v>17.600000000000001</v>
      </c>
      <c r="G3187" s="25" t="s">
        <v>295</v>
      </c>
      <c r="H3187" s="25"/>
      <c r="BA3187" s="73" t="s">
        <v>357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359</v>
      </c>
      <c r="E3188" s="1" t="s">
        <v>133</v>
      </c>
      <c r="F3188" s="26">
        <v>129</v>
      </c>
      <c r="G3188" s="25" t="s">
        <v>295</v>
      </c>
      <c r="H3188" s="25"/>
      <c r="BA3188" s="73" t="s">
        <v>357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359</v>
      </c>
      <c r="E3189" s="1" t="s">
        <v>135</v>
      </c>
      <c r="F3189" s="26">
        <v>6.6</v>
      </c>
      <c r="G3189" s="25" t="s">
        <v>295</v>
      </c>
      <c r="H3189" s="25"/>
      <c r="BA3189" s="73" t="s">
        <v>357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359</v>
      </c>
      <c r="E3190" s="1" t="s">
        <v>136</v>
      </c>
      <c r="F3190" s="26">
        <v>95</v>
      </c>
      <c r="G3190" s="25" t="s">
        <v>295</v>
      </c>
      <c r="H3190" s="25"/>
      <c r="BA3190" s="73" t="s">
        <v>357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359</v>
      </c>
      <c r="E3191" s="1" t="s">
        <v>341</v>
      </c>
      <c r="F3191" s="26">
        <v>1.07</v>
      </c>
      <c r="G3191" s="25" t="s">
        <v>295</v>
      </c>
      <c r="H3191" s="25"/>
      <c r="BA3191" s="73" t="s">
        <v>357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359</v>
      </c>
      <c r="E3192" s="1" t="s">
        <v>118</v>
      </c>
      <c r="F3192" s="26">
        <v>9.6</v>
      </c>
      <c r="G3192" s="25" t="s">
        <v>295</v>
      </c>
      <c r="H3192" s="25"/>
      <c r="BA3192" s="73" t="s">
        <v>357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359</v>
      </c>
      <c r="E3193" s="1" t="s">
        <v>130</v>
      </c>
      <c r="F3193" s="26">
        <v>2.41</v>
      </c>
      <c r="G3193" s="25" t="s">
        <v>295</v>
      </c>
      <c r="H3193" s="25"/>
      <c r="BA3193" s="73" t="s">
        <v>357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359</v>
      </c>
      <c r="E3194" s="1" t="s">
        <v>343</v>
      </c>
      <c r="F3194" s="26">
        <v>1.1100000000000001</v>
      </c>
      <c r="G3194" s="25" t="s">
        <v>295</v>
      </c>
      <c r="H3194" s="25"/>
      <c r="BA3194" s="73" t="s">
        <v>357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359</v>
      </c>
      <c r="E3195" s="1" t="s">
        <v>127</v>
      </c>
      <c r="F3195" s="26">
        <v>4.58</v>
      </c>
      <c r="G3195" s="25" t="s">
        <v>295</v>
      </c>
      <c r="H3195" s="25"/>
      <c r="BA3195" s="73" t="s">
        <v>357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359</v>
      </c>
      <c r="E3196" s="1" t="s">
        <v>131</v>
      </c>
      <c r="F3196" s="26">
        <v>11.9</v>
      </c>
      <c r="G3196" s="25" t="s">
        <v>295</v>
      </c>
      <c r="H3196" s="25"/>
      <c r="BA3196" s="73" t="s">
        <v>357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359</v>
      </c>
      <c r="E3197" s="1" t="s">
        <v>344</v>
      </c>
      <c r="F3197" s="26">
        <v>205</v>
      </c>
      <c r="G3197" s="25" t="s">
        <v>295</v>
      </c>
      <c r="H3197" s="25"/>
      <c r="BA3197" s="73" t="s">
        <v>357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359</v>
      </c>
      <c r="E3198" s="1" t="s">
        <v>119</v>
      </c>
      <c r="F3198" s="26">
        <v>90</v>
      </c>
      <c r="G3198" s="25" t="s">
        <v>295</v>
      </c>
      <c r="H3198" s="25"/>
      <c r="BA3198" s="73" t="s">
        <v>357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359</v>
      </c>
      <c r="E3199" s="1" t="s">
        <v>120</v>
      </c>
      <c r="F3199" s="26">
        <v>27</v>
      </c>
      <c r="G3199" s="25" t="s">
        <v>295</v>
      </c>
      <c r="H3199" s="25"/>
      <c r="BA3199" s="73" t="s">
        <v>357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359</v>
      </c>
      <c r="E3200" s="1" t="s">
        <v>117</v>
      </c>
      <c r="F3200" s="26">
        <v>6.17</v>
      </c>
      <c r="G3200" s="25" t="s">
        <v>295</v>
      </c>
      <c r="H3200" s="25"/>
      <c r="BA3200" s="73" t="s">
        <v>357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359</v>
      </c>
      <c r="E3201" s="1" t="s">
        <v>346</v>
      </c>
      <c r="F3201" s="26">
        <v>70</v>
      </c>
      <c r="G3201" s="25" t="s">
        <v>295</v>
      </c>
      <c r="H3201" s="25"/>
      <c r="BA3201" s="73" t="s">
        <v>357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359</v>
      </c>
      <c r="E3202" s="1" t="s">
        <v>132</v>
      </c>
      <c r="F3202" s="26">
        <v>7.25</v>
      </c>
      <c r="G3202" s="25" t="s">
        <v>295</v>
      </c>
      <c r="H3202" s="25"/>
      <c r="BA3202" s="73" t="s">
        <v>357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359</v>
      </c>
      <c r="E3203" s="1" t="s">
        <v>111</v>
      </c>
      <c r="F3203" s="26">
        <v>285</v>
      </c>
      <c r="G3203" s="25" t="s">
        <v>295</v>
      </c>
      <c r="H3203" s="25"/>
      <c r="BA3203" s="73" t="s">
        <v>357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359</v>
      </c>
      <c r="E3204" s="1" t="s">
        <v>347</v>
      </c>
      <c r="F3204" s="26">
        <v>9.9600000000000009</v>
      </c>
      <c r="G3204" s="25" t="s">
        <v>295</v>
      </c>
      <c r="H3204" s="25"/>
      <c r="BA3204" s="73" t="s">
        <v>357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359</v>
      </c>
      <c r="E3205" s="1" t="s">
        <v>349</v>
      </c>
      <c r="F3205" s="26">
        <v>4.8499999999999996</v>
      </c>
      <c r="G3205" s="25" t="s">
        <v>295</v>
      </c>
      <c r="H3205" s="25"/>
      <c r="BA3205" s="73" t="s">
        <v>357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359</v>
      </c>
      <c r="E3206" s="1" t="s">
        <v>128</v>
      </c>
      <c r="F3206" s="26">
        <v>4.3</v>
      </c>
      <c r="G3206" s="25" t="s">
        <v>295</v>
      </c>
      <c r="H3206" s="25"/>
      <c r="BA3206" s="73" t="s">
        <v>357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359</v>
      </c>
      <c r="E3207" s="1" t="s">
        <v>121</v>
      </c>
      <c r="F3207" s="26">
        <v>80</v>
      </c>
      <c r="G3207" s="25" t="s">
        <v>295</v>
      </c>
      <c r="H3207" s="25"/>
      <c r="BA3207" s="73" t="s">
        <v>357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359</v>
      </c>
      <c r="E3208" s="1" t="s">
        <v>115</v>
      </c>
      <c r="F3208" s="26">
        <v>97</v>
      </c>
      <c r="G3208" s="25" t="s">
        <v>295</v>
      </c>
      <c r="H3208" s="25"/>
      <c r="BA3208" s="73" t="s">
        <v>357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359</v>
      </c>
      <c r="E3209" s="1" t="s">
        <v>137</v>
      </c>
      <c r="F3209" s="26">
        <v>488</v>
      </c>
      <c r="G3209" s="25" t="s">
        <v>295</v>
      </c>
      <c r="H3209" s="25"/>
      <c r="BA3209" s="73" t="s">
        <v>357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359</v>
      </c>
      <c r="E3210" s="1" t="s">
        <v>350</v>
      </c>
      <c r="F3210" s="26">
        <v>432</v>
      </c>
      <c r="G3210" s="25" t="s">
        <v>295</v>
      </c>
      <c r="H3210" s="25"/>
      <c r="BA3210" s="73" t="s">
        <v>357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359</v>
      </c>
      <c r="E3211" s="1" t="s">
        <v>125</v>
      </c>
      <c r="F3211" s="26">
        <v>413</v>
      </c>
      <c r="G3211" s="25" t="s">
        <v>295</v>
      </c>
      <c r="H3211" s="25"/>
      <c r="BA3211" s="73" t="s">
        <v>357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359</v>
      </c>
      <c r="E3212" s="1" t="s">
        <v>126</v>
      </c>
      <c r="F3212" s="26">
        <v>147</v>
      </c>
      <c r="G3212" s="25" t="s">
        <v>295</v>
      </c>
      <c r="H3212" s="25"/>
      <c r="BA3212" s="73" t="s">
        <v>357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359</v>
      </c>
      <c r="E3213" s="1" t="s">
        <v>351</v>
      </c>
      <c r="F3213" s="26">
        <v>381</v>
      </c>
      <c r="G3213" s="25" t="s">
        <v>295</v>
      </c>
      <c r="H3213" s="25"/>
      <c r="BA3213" s="73" t="s">
        <v>357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359</v>
      </c>
      <c r="E3214" s="1" t="s">
        <v>352</v>
      </c>
      <c r="F3214" s="26">
        <v>86</v>
      </c>
      <c r="G3214" s="25" t="s">
        <v>295</v>
      </c>
      <c r="H3214" s="25"/>
      <c r="BA3214" s="73" t="s">
        <v>357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359</v>
      </c>
      <c r="E3215" s="1" t="s">
        <v>122</v>
      </c>
      <c r="F3215" s="26">
        <v>218</v>
      </c>
      <c r="G3215" s="25" t="s">
        <v>295</v>
      </c>
      <c r="H3215" s="25"/>
      <c r="BA3215" s="73" t="s">
        <v>357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359</v>
      </c>
      <c r="E3216" s="1" t="s">
        <v>124</v>
      </c>
      <c r="F3216" s="26">
        <v>109</v>
      </c>
      <c r="G3216" s="25" t="s">
        <v>295</v>
      </c>
      <c r="H3216" s="25"/>
      <c r="BA3216" s="73" t="s">
        <v>357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359</v>
      </c>
      <c r="E3217" s="1" t="s">
        <v>353</v>
      </c>
      <c r="F3217" s="26">
        <v>3.62</v>
      </c>
      <c r="G3217" s="25" t="s">
        <v>295</v>
      </c>
      <c r="H3217" s="25"/>
      <c r="BA3217" s="73" t="s">
        <v>357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359</v>
      </c>
      <c r="E3218" s="1" t="s">
        <v>355</v>
      </c>
      <c r="F3218" s="26">
        <v>22.7</v>
      </c>
      <c r="G3218" s="25" t="s">
        <v>295</v>
      </c>
      <c r="H3218" s="25"/>
      <c r="BA3218" s="73" t="s">
        <v>357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359</v>
      </c>
      <c r="E3219" s="1" t="s">
        <v>133</v>
      </c>
      <c r="F3219" s="26">
        <v>130</v>
      </c>
      <c r="G3219" s="25" t="s">
        <v>295</v>
      </c>
      <c r="H3219" s="25"/>
      <c r="BA3219" s="73" t="s">
        <v>357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359</v>
      </c>
      <c r="E3220" s="1" t="s">
        <v>135</v>
      </c>
      <c r="F3220" s="26">
        <v>6.6</v>
      </c>
      <c r="G3220" s="25" t="s">
        <v>295</v>
      </c>
      <c r="H3220" s="25"/>
      <c r="BA3220" s="73" t="s">
        <v>357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359</v>
      </c>
      <c r="E3221" s="1" t="s">
        <v>136</v>
      </c>
      <c r="F3221" s="26">
        <v>96</v>
      </c>
      <c r="G3221" s="25" t="s">
        <v>295</v>
      </c>
      <c r="H3221" s="25"/>
      <c r="BA3221" s="73" t="s">
        <v>357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358</v>
      </c>
      <c r="E3222" s="1" t="s">
        <v>341</v>
      </c>
      <c r="F3222" s="26">
        <v>4.7</v>
      </c>
      <c r="G3222" s="25" t="s">
        <v>295</v>
      </c>
      <c r="H3222" s="25"/>
      <c r="BA3222" s="73" t="s">
        <v>357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358</v>
      </c>
      <c r="E3223" s="1" t="s">
        <v>118</v>
      </c>
      <c r="F3223" s="26">
        <v>4.7</v>
      </c>
      <c r="G3223" s="25" t="s">
        <v>295</v>
      </c>
      <c r="H3223" s="25"/>
      <c r="BA3223" s="73" t="s">
        <v>357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358</v>
      </c>
      <c r="E3224" s="1" t="s">
        <v>130</v>
      </c>
      <c r="F3224" s="26">
        <v>3.75</v>
      </c>
      <c r="G3224" s="25" t="s">
        <v>295</v>
      </c>
      <c r="H3224" s="25"/>
      <c r="BA3224" s="73" t="s">
        <v>357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358</v>
      </c>
      <c r="E3225" s="1" t="s">
        <v>343</v>
      </c>
      <c r="F3225" s="26">
        <v>0.29799999999999999</v>
      </c>
      <c r="G3225" s="25" t="s">
        <v>295</v>
      </c>
      <c r="H3225" s="25"/>
      <c r="BA3225" s="73" t="s">
        <v>357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358</v>
      </c>
      <c r="E3226" s="1" t="s">
        <v>127</v>
      </c>
      <c r="F3226" s="26">
        <v>1.1379999999999999</v>
      </c>
      <c r="G3226" s="25" t="s">
        <v>295</v>
      </c>
      <c r="H3226" s="25"/>
      <c r="BA3226" s="73" t="s">
        <v>357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358</v>
      </c>
      <c r="E3227" s="1" t="s">
        <v>131</v>
      </c>
      <c r="F3227" s="26">
        <v>9</v>
      </c>
      <c r="G3227" s="25" t="s">
        <v>295</v>
      </c>
      <c r="H3227" s="25"/>
      <c r="BA3227" s="73" t="s">
        <v>357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358</v>
      </c>
      <c r="E3228" s="1" t="s">
        <v>344</v>
      </c>
      <c r="F3228" s="26">
        <v>335</v>
      </c>
      <c r="G3228" s="25" t="s">
        <v>295</v>
      </c>
      <c r="H3228" s="25"/>
      <c r="BA3228" s="73" t="s">
        <v>357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358</v>
      </c>
      <c r="E3229" s="1" t="s">
        <v>119</v>
      </c>
      <c r="F3229" s="26">
        <v>239</v>
      </c>
      <c r="G3229" s="25" t="s">
        <v>295</v>
      </c>
      <c r="H3229" s="25"/>
      <c r="BA3229" s="73" t="s">
        <v>357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358</v>
      </c>
      <c r="E3230" s="1" t="s">
        <v>120</v>
      </c>
      <c r="F3230" s="26">
        <v>78</v>
      </c>
      <c r="G3230" s="25" t="s">
        <v>295</v>
      </c>
      <c r="H3230" s="25"/>
      <c r="BA3230" s="73" t="s">
        <v>357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358</v>
      </c>
      <c r="E3231" s="1" t="s">
        <v>117</v>
      </c>
      <c r="F3231" s="26">
        <v>2.64</v>
      </c>
      <c r="G3231" s="25" t="s">
        <v>295</v>
      </c>
      <c r="H3231" s="25"/>
      <c r="BA3231" s="73" t="s">
        <v>357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358</v>
      </c>
      <c r="E3232" s="1" t="s">
        <v>346</v>
      </c>
      <c r="F3232" s="26">
        <v>236</v>
      </c>
      <c r="G3232" s="25" t="s">
        <v>295</v>
      </c>
      <c r="H3232" s="25"/>
      <c r="BA3232" s="73" t="s">
        <v>357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358</v>
      </c>
      <c r="E3233" s="1" t="s">
        <v>132</v>
      </c>
      <c r="F3233" s="26">
        <v>3.53</v>
      </c>
      <c r="G3233" s="25" t="s">
        <v>295</v>
      </c>
      <c r="H3233" s="25"/>
      <c r="BA3233" s="73" t="s">
        <v>357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358</v>
      </c>
      <c r="E3234" s="1" t="s">
        <v>111</v>
      </c>
      <c r="F3234" s="26">
        <v>90</v>
      </c>
      <c r="G3234" s="25" t="s">
        <v>295</v>
      </c>
      <c r="H3234" s="25"/>
      <c r="BA3234" s="73" t="s">
        <v>357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358</v>
      </c>
      <c r="E3235" s="1" t="s">
        <v>347</v>
      </c>
      <c r="F3235" s="26">
        <v>4.9000000000000004</v>
      </c>
      <c r="G3235" s="25" t="s">
        <v>295</v>
      </c>
      <c r="H3235" s="25"/>
      <c r="BA3235" s="73" t="s">
        <v>357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358</v>
      </c>
      <c r="E3236" s="1" t="s">
        <v>349</v>
      </c>
      <c r="F3236" s="26">
        <v>2.1</v>
      </c>
      <c r="G3236" s="25" t="s">
        <v>295</v>
      </c>
      <c r="H3236" s="25"/>
      <c r="BA3236" s="73" t="s">
        <v>357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358</v>
      </c>
      <c r="E3237" s="1" t="s">
        <v>128</v>
      </c>
      <c r="F3237" s="26">
        <v>6.7</v>
      </c>
      <c r="G3237" s="25" t="s">
        <v>295</v>
      </c>
      <c r="H3237" s="25"/>
      <c r="BA3237" s="73" t="s">
        <v>357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358</v>
      </c>
      <c r="E3238" s="1" t="s">
        <v>121</v>
      </c>
      <c r="F3238" s="26">
        <v>165</v>
      </c>
      <c r="G3238" s="25" t="s">
        <v>295</v>
      </c>
      <c r="H3238" s="25"/>
      <c r="BA3238" s="73" t="s">
        <v>357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358</v>
      </c>
      <c r="E3239" s="1" t="s">
        <v>115</v>
      </c>
      <c r="F3239" s="26">
        <v>34</v>
      </c>
      <c r="G3239" s="25" t="s">
        <v>295</v>
      </c>
      <c r="H3239" s="25"/>
      <c r="BA3239" s="73" t="s">
        <v>357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358</v>
      </c>
      <c r="E3240" s="1" t="s">
        <v>137</v>
      </c>
      <c r="F3240" s="26">
        <v>76</v>
      </c>
      <c r="G3240" s="25" t="s">
        <v>295</v>
      </c>
      <c r="H3240" s="25"/>
      <c r="BA3240" s="73" t="s">
        <v>357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358</v>
      </c>
      <c r="E3241" s="1" t="s">
        <v>350</v>
      </c>
      <c r="F3241" s="26">
        <v>144</v>
      </c>
      <c r="G3241" s="25" t="s">
        <v>295</v>
      </c>
      <c r="H3241" s="25"/>
      <c r="BA3241" s="73" t="s">
        <v>357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358</v>
      </c>
      <c r="E3242" s="1" t="s">
        <v>125</v>
      </c>
      <c r="F3242" s="26">
        <v>113</v>
      </c>
      <c r="G3242" s="25" t="s">
        <v>295</v>
      </c>
      <c r="H3242" s="25"/>
      <c r="BA3242" s="73" t="s">
        <v>357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358</v>
      </c>
      <c r="E3243" s="1" t="s">
        <v>126</v>
      </c>
      <c r="F3243" s="26">
        <v>81</v>
      </c>
      <c r="G3243" s="25" t="s">
        <v>295</v>
      </c>
      <c r="H3243" s="25"/>
      <c r="BA3243" s="73" t="s">
        <v>357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358</v>
      </c>
      <c r="E3244" s="1" t="s">
        <v>351</v>
      </c>
      <c r="F3244" s="26">
        <v>159</v>
      </c>
      <c r="G3244" s="25" t="s">
        <v>295</v>
      </c>
      <c r="H3244" s="25"/>
      <c r="BA3244" s="73" t="s">
        <v>357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358</v>
      </c>
      <c r="E3245" s="1" t="s">
        <v>352</v>
      </c>
      <c r="F3245" s="26">
        <v>61</v>
      </c>
      <c r="G3245" s="25" t="s">
        <v>295</v>
      </c>
      <c r="H3245" s="25"/>
      <c r="BA3245" s="73" t="s">
        <v>357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358</v>
      </c>
      <c r="E3246" s="1" t="s">
        <v>122</v>
      </c>
      <c r="F3246" s="26">
        <v>46</v>
      </c>
      <c r="G3246" s="25" t="s">
        <v>295</v>
      </c>
      <c r="H3246" s="25"/>
      <c r="BA3246" s="73" t="s">
        <v>357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358</v>
      </c>
      <c r="E3247" s="1" t="s">
        <v>124</v>
      </c>
      <c r="F3247" s="26">
        <v>32</v>
      </c>
      <c r="G3247" s="25" t="s">
        <v>295</v>
      </c>
      <c r="H3247" s="25"/>
      <c r="BA3247" s="73" t="s">
        <v>357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358</v>
      </c>
      <c r="E3248" s="1" t="s">
        <v>353</v>
      </c>
      <c r="F3248" s="26">
        <v>0.98</v>
      </c>
      <c r="G3248" s="25" t="s">
        <v>295</v>
      </c>
      <c r="H3248" s="25"/>
      <c r="BA3248" s="73" t="s">
        <v>357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358</v>
      </c>
      <c r="E3249" s="1" t="s">
        <v>355</v>
      </c>
      <c r="F3249" s="26">
        <v>36.1</v>
      </c>
      <c r="G3249" s="25" t="s">
        <v>295</v>
      </c>
      <c r="H3249" s="25"/>
      <c r="BA3249" s="73" t="s">
        <v>357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358</v>
      </c>
      <c r="E3250" s="1" t="s">
        <v>133</v>
      </c>
      <c r="F3250" s="26">
        <v>149</v>
      </c>
      <c r="G3250" s="25" t="s">
        <v>295</v>
      </c>
      <c r="H3250" s="25"/>
      <c r="BA3250" s="73" t="s">
        <v>357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358</v>
      </c>
      <c r="E3251" s="1" t="s">
        <v>135</v>
      </c>
      <c r="F3251" s="26">
        <v>3.9</v>
      </c>
      <c r="G3251" s="25" t="s">
        <v>295</v>
      </c>
      <c r="H3251" s="25"/>
      <c r="BA3251" s="73" t="s">
        <v>357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358</v>
      </c>
      <c r="E3252" s="1" t="s">
        <v>136</v>
      </c>
      <c r="F3252" s="26">
        <v>117</v>
      </c>
      <c r="G3252" s="25" t="s">
        <v>295</v>
      </c>
      <c r="H3252" s="25"/>
      <c r="BA3252" s="73" t="s">
        <v>357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358</v>
      </c>
      <c r="E3253" s="1" t="s">
        <v>341</v>
      </c>
      <c r="F3253" s="26">
        <v>4.6900000000000004</v>
      </c>
      <c r="G3253" s="25" t="s">
        <v>295</v>
      </c>
      <c r="H3253" s="25"/>
      <c r="BA3253" s="73" t="s">
        <v>357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358</v>
      </c>
      <c r="E3254" s="1" t="s">
        <v>118</v>
      </c>
      <c r="F3254" s="26">
        <v>4.5999999999999996</v>
      </c>
      <c r="G3254" s="25" t="s">
        <v>295</v>
      </c>
      <c r="H3254" s="25"/>
      <c r="BA3254" s="73" t="s">
        <v>357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358</v>
      </c>
      <c r="E3255" s="1" t="s">
        <v>130</v>
      </c>
      <c r="F3255" s="26">
        <v>3.79</v>
      </c>
      <c r="G3255" s="25" t="s">
        <v>295</v>
      </c>
      <c r="H3255" s="25"/>
      <c r="BA3255" s="73" t="s">
        <v>357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358</v>
      </c>
      <c r="E3256" s="1" t="s">
        <v>343</v>
      </c>
      <c r="F3256" s="26">
        <v>0.308</v>
      </c>
      <c r="G3256" s="25" t="s">
        <v>295</v>
      </c>
      <c r="H3256" s="25"/>
      <c r="BA3256" s="73" t="s">
        <v>357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358</v>
      </c>
      <c r="E3257" s="1" t="s">
        <v>127</v>
      </c>
      <c r="F3257" s="26">
        <v>1.18</v>
      </c>
      <c r="G3257" s="25" t="s">
        <v>295</v>
      </c>
      <c r="H3257" s="25"/>
      <c r="BA3257" s="73" t="s">
        <v>357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358</v>
      </c>
      <c r="E3258" s="1" t="s">
        <v>131</v>
      </c>
      <c r="F3258" s="26">
        <v>8.8000000000000007</v>
      </c>
      <c r="G3258" s="25" t="s">
        <v>295</v>
      </c>
      <c r="H3258" s="25"/>
      <c r="BA3258" s="73" t="s">
        <v>357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358</v>
      </c>
      <c r="E3259" s="1" t="s">
        <v>344</v>
      </c>
      <c r="F3259" s="26">
        <v>319</v>
      </c>
      <c r="G3259" s="25" t="s">
        <v>295</v>
      </c>
      <c r="H3259" s="25"/>
      <c r="BA3259" s="73" t="s">
        <v>357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358</v>
      </c>
      <c r="E3260" s="1" t="s">
        <v>119</v>
      </c>
      <c r="F3260" s="26">
        <v>235</v>
      </c>
      <c r="G3260" s="25" t="s">
        <v>295</v>
      </c>
      <c r="H3260" s="25"/>
      <c r="BA3260" s="73" t="s">
        <v>357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358</v>
      </c>
      <c r="E3261" s="1" t="s">
        <v>120</v>
      </c>
      <c r="F3261" s="26">
        <v>81</v>
      </c>
      <c r="G3261" s="25" t="s">
        <v>295</v>
      </c>
      <c r="H3261" s="25"/>
      <c r="BA3261" s="73" t="s">
        <v>357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358</v>
      </c>
      <c r="E3262" s="1" t="s">
        <v>117</v>
      </c>
      <c r="F3262" s="26">
        <v>2.73</v>
      </c>
      <c r="G3262" s="25" t="s">
        <v>295</v>
      </c>
      <c r="H3262" s="25"/>
      <c r="BA3262" s="73" t="s">
        <v>357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358</v>
      </c>
      <c r="E3263" s="1" t="s">
        <v>346</v>
      </c>
      <c r="F3263" s="26">
        <v>233</v>
      </c>
      <c r="G3263" s="25" t="s">
        <v>295</v>
      </c>
      <c r="H3263" s="25"/>
      <c r="BA3263" s="73" t="s">
        <v>357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358</v>
      </c>
      <c r="E3264" s="1" t="s">
        <v>132</v>
      </c>
      <c r="F3264" s="26">
        <v>3.33</v>
      </c>
      <c r="G3264" s="25" t="s">
        <v>295</v>
      </c>
      <c r="H3264" s="25"/>
      <c r="BA3264" s="73" t="s">
        <v>357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358</v>
      </c>
      <c r="E3265" s="1" t="s">
        <v>111</v>
      </c>
      <c r="F3265" s="26">
        <v>88</v>
      </c>
      <c r="G3265" s="25" t="s">
        <v>295</v>
      </c>
      <c r="H3265" s="25"/>
      <c r="BA3265" s="73" t="s">
        <v>357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358</v>
      </c>
      <c r="E3266" s="1" t="s">
        <v>347</v>
      </c>
      <c r="F3266" s="26">
        <v>4.9800000000000004</v>
      </c>
      <c r="G3266" s="25" t="s">
        <v>295</v>
      </c>
      <c r="H3266" s="25"/>
      <c r="BA3266" s="73" t="s">
        <v>357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358</v>
      </c>
      <c r="E3267" s="1" t="s">
        <v>349</v>
      </c>
      <c r="F3267" s="26">
        <v>2.21</v>
      </c>
      <c r="G3267" s="25" t="s">
        <v>295</v>
      </c>
      <c r="H3267" s="25"/>
      <c r="BA3267" s="73" t="s">
        <v>357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358</v>
      </c>
      <c r="E3268" s="1" t="s">
        <v>128</v>
      </c>
      <c r="F3268" s="26">
        <v>6.8</v>
      </c>
      <c r="G3268" s="25" t="s">
        <v>295</v>
      </c>
      <c r="H3268" s="25"/>
      <c r="BA3268" s="73" t="s">
        <v>357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358</v>
      </c>
      <c r="E3269" s="1" t="s">
        <v>121</v>
      </c>
      <c r="F3269" s="26">
        <v>166</v>
      </c>
      <c r="G3269" s="25" t="s">
        <v>295</v>
      </c>
      <c r="H3269" s="25"/>
      <c r="BA3269" s="73" t="s">
        <v>357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358</v>
      </c>
      <c r="E3270" s="1" t="s">
        <v>115</v>
      </c>
      <c r="F3270" s="26">
        <v>33</v>
      </c>
      <c r="G3270" s="25" t="s">
        <v>295</v>
      </c>
      <c r="H3270" s="25"/>
      <c r="BA3270" s="73" t="s">
        <v>357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358</v>
      </c>
      <c r="E3271" s="1" t="s">
        <v>137</v>
      </c>
      <c r="F3271" s="26">
        <v>75</v>
      </c>
      <c r="G3271" s="25" t="s">
        <v>295</v>
      </c>
      <c r="H3271" s="25"/>
      <c r="BA3271" s="73" t="s">
        <v>357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358</v>
      </c>
      <c r="E3272" s="1" t="s">
        <v>350</v>
      </c>
      <c r="F3272" s="26">
        <v>143</v>
      </c>
      <c r="G3272" s="25" t="s">
        <v>295</v>
      </c>
      <c r="H3272" s="25"/>
      <c r="BA3272" s="73" t="s">
        <v>357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358</v>
      </c>
      <c r="E3273" s="1" t="s">
        <v>125</v>
      </c>
      <c r="F3273" s="26">
        <v>108</v>
      </c>
      <c r="G3273" s="25" t="s">
        <v>295</v>
      </c>
      <c r="H3273" s="25"/>
      <c r="BA3273" s="73" t="s">
        <v>357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358</v>
      </c>
      <c r="E3274" s="1" t="s">
        <v>126</v>
      </c>
      <c r="F3274" s="26">
        <v>79</v>
      </c>
      <c r="G3274" s="25" t="s">
        <v>295</v>
      </c>
      <c r="H3274" s="25"/>
      <c r="BA3274" s="73" t="s">
        <v>357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358</v>
      </c>
      <c r="E3275" s="1" t="s">
        <v>351</v>
      </c>
      <c r="F3275" s="26">
        <v>148</v>
      </c>
      <c r="G3275" s="25" t="s">
        <v>295</v>
      </c>
      <c r="H3275" s="25"/>
      <c r="BA3275" s="73" t="s">
        <v>357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358</v>
      </c>
      <c r="E3276" s="1" t="s">
        <v>352</v>
      </c>
      <c r="F3276" s="26">
        <v>63</v>
      </c>
      <c r="G3276" s="25" t="s">
        <v>295</v>
      </c>
      <c r="H3276" s="25"/>
      <c r="BA3276" s="73" t="s">
        <v>357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358</v>
      </c>
      <c r="E3277" s="1" t="s">
        <v>122</v>
      </c>
      <c r="F3277" s="26">
        <v>46</v>
      </c>
      <c r="G3277" s="25" t="s">
        <v>295</v>
      </c>
      <c r="H3277" s="25"/>
      <c r="BA3277" s="73" t="s">
        <v>357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358</v>
      </c>
      <c r="E3278" s="1" t="s">
        <v>124</v>
      </c>
      <c r="F3278" s="26">
        <v>32</v>
      </c>
      <c r="G3278" s="25" t="s">
        <v>295</v>
      </c>
      <c r="H3278" s="25"/>
      <c r="BA3278" s="73" t="s">
        <v>357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358</v>
      </c>
      <c r="E3279" s="1" t="s">
        <v>353</v>
      </c>
      <c r="F3279" s="26">
        <v>0.99</v>
      </c>
      <c r="G3279" s="25" t="s">
        <v>295</v>
      </c>
      <c r="H3279" s="25"/>
      <c r="BA3279" s="73" t="s">
        <v>357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358</v>
      </c>
      <c r="E3280" s="1" t="s">
        <v>355</v>
      </c>
      <c r="F3280" s="26">
        <v>34.5</v>
      </c>
      <c r="G3280" s="25" t="s">
        <v>295</v>
      </c>
      <c r="H3280" s="25"/>
      <c r="BA3280" s="73" t="s">
        <v>357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358</v>
      </c>
      <c r="E3281" s="1" t="s">
        <v>133</v>
      </c>
      <c r="F3281" s="26">
        <v>147</v>
      </c>
      <c r="G3281" s="25" t="s">
        <v>295</v>
      </c>
      <c r="H3281" s="25"/>
      <c r="BA3281" s="73" t="s">
        <v>357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358</v>
      </c>
      <c r="E3282" s="1" t="s">
        <v>135</v>
      </c>
      <c r="F3282" s="26">
        <v>3.8</v>
      </c>
      <c r="G3282" s="25" t="s">
        <v>295</v>
      </c>
      <c r="H3282" s="25"/>
      <c r="BA3282" s="73" t="s">
        <v>357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358</v>
      </c>
      <c r="E3283" s="1" t="s">
        <v>136</v>
      </c>
      <c r="F3283" s="26">
        <v>116</v>
      </c>
      <c r="G3283" s="25" t="s">
        <v>295</v>
      </c>
      <c r="H3283" s="25"/>
      <c r="BA3283" s="73" t="s">
        <v>357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358</v>
      </c>
      <c r="E3284" s="1" t="s">
        <v>341</v>
      </c>
      <c r="F3284" s="26">
        <v>4.59</v>
      </c>
      <c r="G3284" s="25" t="s">
        <v>295</v>
      </c>
      <c r="H3284" s="25"/>
      <c r="BA3284" s="73" t="s">
        <v>357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358</v>
      </c>
      <c r="E3285" s="1" t="s">
        <v>118</v>
      </c>
      <c r="F3285" s="26">
        <v>4.5</v>
      </c>
      <c r="G3285" s="25" t="s">
        <v>295</v>
      </c>
      <c r="H3285" s="25"/>
      <c r="BA3285" s="73" t="s">
        <v>357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358</v>
      </c>
      <c r="E3286" s="1" t="s">
        <v>130</v>
      </c>
      <c r="F3286" s="26">
        <v>3.83</v>
      </c>
      <c r="G3286" s="25" t="s">
        <v>295</v>
      </c>
      <c r="H3286" s="25"/>
      <c r="BA3286" s="73" t="s">
        <v>357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358</v>
      </c>
      <c r="E3287" s="1" t="s">
        <v>343</v>
      </c>
      <c r="F3287" s="26">
        <v>0.28999999999999998</v>
      </c>
      <c r="G3287" s="25" t="s">
        <v>295</v>
      </c>
      <c r="H3287" s="25"/>
      <c r="BA3287" s="73" t="s">
        <v>357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358</v>
      </c>
      <c r="E3288" s="1" t="s">
        <v>127</v>
      </c>
      <c r="F3288" s="26">
        <v>1.2</v>
      </c>
      <c r="G3288" s="25" t="s">
        <v>295</v>
      </c>
      <c r="H3288" s="25"/>
      <c r="BA3288" s="73" t="s">
        <v>357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358</v>
      </c>
      <c r="E3289" s="1" t="s">
        <v>131</v>
      </c>
      <c r="F3289" s="26">
        <v>9</v>
      </c>
      <c r="G3289" s="25" t="s">
        <v>295</v>
      </c>
      <c r="H3289" s="25"/>
      <c r="BA3289" s="73" t="s">
        <v>357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358</v>
      </c>
      <c r="E3290" s="1" t="s">
        <v>344</v>
      </c>
      <c r="F3290" s="26">
        <v>332</v>
      </c>
      <c r="G3290" s="25" t="s">
        <v>295</v>
      </c>
      <c r="H3290" s="25"/>
      <c r="BA3290" s="73" t="s">
        <v>357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358</v>
      </c>
      <c r="E3291" s="1" t="s">
        <v>119</v>
      </c>
      <c r="F3291" s="26">
        <v>250</v>
      </c>
      <c r="G3291" s="25" t="s">
        <v>295</v>
      </c>
      <c r="H3291" s="25"/>
      <c r="BA3291" s="73" t="s">
        <v>357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358</v>
      </c>
      <c r="E3292" s="1" t="s">
        <v>120</v>
      </c>
      <c r="F3292" s="26">
        <v>78</v>
      </c>
      <c r="G3292" s="25" t="s">
        <v>295</v>
      </c>
      <c r="H3292" s="25"/>
      <c r="BA3292" s="73" t="s">
        <v>357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358</v>
      </c>
      <c r="E3293" s="1" t="s">
        <v>117</v>
      </c>
      <c r="F3293" s="26">
        <v>2.87</v>
      </c>
      <c r="G3293" s="25" t="s">
        <v>295</v>
      </c>
      <c r="H3293" s="25"/>
      <c r="BA3293" s="73" t="s">
        <v>357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358</v>
      </c>
      <c r="E3294" s="1" t="s">
        <v>346</v>
      </c>
      <c r="F3294" s="26">
        <v>233</v>
      </c>
      <c r="G3294" s="25" t="s">
        <v>295</v>
      </c>
      <c r="H3294" s="25"/>
      <c r="BA3294" s="73" t="s">
        <v>357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358</v>
      </c>
      <c r="E3295" s="1" t="s">
        <v>132</v>
      </c>
      <c r="F3295" s="26">
        <v>3.47</v>
      </c>
      <c r="G3295" s="25" t="s">
        <v>295</v>
      </c>
      <c r="H3295" s="25"/>
      <c r="BA3295" s="73" t="s">
        <v>357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358</v>
      </c>
      <c r="E3296" s="1" t="s">
        <v>111</v>
      </c>
      <c r="F3296" s="26">
        <v>90</v>
      </c>
      <c r="G3296" s="25" t="s">
        <v>295</v>
      </c>
      <c r="H3296" s="25"/>
      <c r="BA3296" s="73" t="s">
        <v>357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358</v>
      </c>
      <c r="E3297" s="1" t="s">
        <v>347</v>
      </c>
      <c r="F3297" s="26">
        <v>5.0199999999999996</v>
      </c>
      <c r="G3297" s="25" t="s">
        <v>295</v>
      </c>
      <c r="H3297" s="25"/>
      <c r="BA3297" s="73" t="s">
        <v>357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358</v>
      </c>
      <c r="E3298" s="1" t="s">
        <v>349</v>
      </c>
      <c r="F3298" s="26">
        <v>2.29</v>
      </c>
      <c r="G3298" s="25" t="s">
        <v>295</v>
      </c>
      <c r="H3298" s="25"/>
      <c r="BA3298" s="73" t="s">
        <v>357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358</v>
      </c>
      <c r="E3299" s="1" t="s">
        <v>128</v>
      </c>
      <c r="F3299" s="26">
        <v>6.7</v>
      </c>
      <c r="G3299" s="25" t="s">
        <v>295</v>
      </c>
      <c r="H3299" s="25"/>
      <c r="BA3299" s="73" t="s">
        <v>357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358</v>
      </c>
      <c r="E3300" s="1" t="s">
        <v>121</v>
      </c>
      <c r="F3300" s="26">
        <v>159</v>
      </c>
      <c r="G3300" s="25" t="s">
        <v>295</v>
      </c>
      <c r="H3300" s="25"/>
      <c r="BA3300" s="73" t="s">
        <v>357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358</v>
      </c>
      <c r="E3301" s="1" t="s">
        <v>115</v>
      </c>
      <c r="F3301" s="26">
        <v>34</v>
      </c>
      <c r="G3301" s="25" t="s">
        <v>295</v>
      </c>
      <c r="H3301" s="25"/>
      <c r="BA3301" s="73" t="s">
        <v>357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358</v>
      </c>
      <c r="E3302" s="1" t="s">
        <v>137</v>
      </c>
      <c r="F3302" s="26">
        <v>75</v>
      </c>
      <c r="G3302" s="25" t="s">
        <v>295</v>
      </c>
      <c r="H3302" s="25"/>
      <c r="BA3302" s="73" t="s">
        <v>357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358</v>
      </c>
      <c r="E3303" s="1" t="s">
        <v>350</v>
      </c>
      <c r="F3303" s="26">
        <v>140</v>
      </c>
      <c r="G3303" s="25" t="s">
        <v>295</v>
      </c>
      <c r="H3303" s="25"/>
      <c r="BA3303" s="73" t="s">
        <v>357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358</v>
      </c>
      <c r="E3304" s="1" t="s">
        <v>125</v>
      </c>
      <c r="F3304" s="26">
        <v>116</v>
      </c>
      <c r="G3304" s="25" t="s">
        <v>295</v>
      </c>
      <c r="H3304" s="25"/>
      <c r="BA3304" s="73" t="s">
        <v>357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358</v>
      </c>
      <c r="E3305" s="1" t="s">
        <v>126</v>
      </c>
      <c r="F3305" s="26">
        <v>81</v>
      </c>
      <c r="G3305" s="25" t="s">
        <v>295</v>
      </c>
      <c r="H3305" s="25"/>
      <c r="BA3305" s="73" t="s">
        <v>357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358</v>
      </c>
      <c r="E3306" s="1" t="s">
        <v>351</v>
      </c>
      <c r="F3306" s="26">
        <v>168</v>
      </c>
      <c r="G3306" s="25" t="s">
        <v>295</v>
      </c>
      <c r="H3306" s="25"/>
      <c r="BA3306" s="73" t="s">
        <v>357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358</v>
      </c>
      <c r="E3307" s="1" t="s">
        <v>352</v>
      </c>
      <c r="F3307" s="26">
        <v>61</v>
      </c>
      <c r="G3307" s="25" t="s">
        <v>295</v>
      </c>
      <c r="H3307" s="25"/>
      <c r="BA3307" s="73" t="s">
        <v>357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358</v>
      </c>
      <c r="E3308" s="1" t="s">
        <v>122</v>
      </c>
      <c r="F3308" s="26">
        <v>48</v>
      </c>
      <c r="G3308" s="25" t="s">
        <v>295</v>
      </c>
      <c r="H3308" s="25"/>
      <c r="BA3308" s="73" t="s">
        <v>357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358</v>
      </c>
      <c r="E3309" s="1" t="s">
        <v>124</v>
      </c>
      <c r="F3309" s="26">
        <v>30</v>
      </c>
      <c r="G3309" s="25" t="s">
        <v>295</v>
      </c>
      <c r="H3309" s="25"/>
      <c r="BA3309" s="73" t="s">
        <v>357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358</v>
      </c>
      <c r="E3310" s="1" t="s">
        <v>353</v>
      </c>
      <c r="F3310" s="26">
        <v>0.96</v>
      </c>
      <c r="G3310" s="25" t="s">
        <v>295</v>
      </c>
      <c r="H3310" s="25"/>
      <c r="BA3310" s="73" t="s">
        <v>357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358</v>
      </c>
      <c r="E3311" s="1" t="s">
        <v>355</v>
      </c>
      <c r="F3311" s="26">
        <v>33.1</v>
      </c>
      <c r="G3311" s="25" t="s">
        <v>295</v>
      </c>
      <c r="H3311" s="25"/>
      <c r="BA3311" s="73" t="s">
        <v>357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358</v>
      </c>
      <c r="E3312" s="1" t="s">
        <v>133</v>
      </c>
      <c r="F3312" s="26">
        <v>149</v>
      </c>
      <c r="G3312" s="25" t="s">
        <v>295</v>
      </c>
      <c r="H3312" s="25"/>
      <c r="BA3312" s="73" t="s">
        <v>357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358</v>
      </c>
      <c r="E3313" s="1" t="s">
        <v>135</v>
      </c>
      <c r="F3313" s="26">
        <v>3.9</v>
      </c>
      <c r="G3313" s="25" t="s">
        <v>295</v>
      </c>
      <c r="H3313" s="25"/>
      <c r="BA3313" s="73" t="s">
        <v>357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358</v>
      </c>
      <c r="E3314" s="1" t="s">
        <v>136</v>
      </c>
      <c r="F3314" s="26">
        <v>117</v>
      </c>
      <c r="G3314" s="25" t="s">
        <v>295</v>
      </c>
      <c r="H3314" s="25"/>
      <c r="BA3314" s="73" t="s">
        <v>357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358</v>
      </c>
      <c r="E3315" s="1" t="s">
        <v>341</v>
      </c>
      <c r="F3315" s="26">
        <v>4.63</v>
      </c>
      <c r="G3315" s="25" t="s">
        <v>295</v>
      </c>
      <c r="H3315" s="25"/>
      <c r="BA3315" s="73" t="s">
        <v>357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358</v>
      </c>
      <c r="E3316" s="1" t="s">
        <v>118</v>
      </c>
      <c r="F3316" s="26">
        <v>4.5999999999999996</v>
      </c>
      <c r="G3316" s="25" t="s">
        <v>295</v>
      </c>
      <c r="H3316" s="25"/>
      <c r="BA3316" s="73" t="s">
        <v>357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358</v>
      </c>
      <c r="E3317" s="1" t="s">
        <v>130</v>
      </c>
      <c r="F3317" s="26">
        <v>3.77</v>
      </c>
      <c r="G3317" s="25" t="s">
        <v>295</v>
      </c>
      <c r="H3317" s="25"/>
      <c r="BA3317" s="73" t="s">
        <v>357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358</v>
      </c>
      <c r="E3318" s="1" t="s">
        <v>343</v>
      </c>
      <c r="F3318" s="26">
        <v>0.28000000000000003</v>
      </c>
      <c r="G3318" s="25" t="s">
        <v>295</v>
      </c>
      <c r="H3318" s="25"/>
      <c r="BA3318" s="73" t="s">
        <v>357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358</v>
      </c>
      <c r="E3319" s="1" t="s">
        <v>127</v>
      </c>
      <c r="F3319" s="26">
        <v>1.17</v>
      </c>
      <c r="G3319" s="25" t="s">
        <v>295</v>
      </c>
      <c r="H3319" s="25"/>
      <c r="BA3319" s="73" t="s">
        <v>357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358</v>
      </c>
      <c r="E3320" s="1" t="s">
        <v>131</v>
      </c>
      <c r="F3320" s="26">
        <v>8.9</v>
      </c>
      <c r="G3320" s="25" t="s">
        <v>295</v>
      </c>
      <c r="H3320" s="25"/>
      <c r="BA3320" s="73" t="s">
        <v>357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358</v>
      </c>
      <c r="E3321" s="1" t="s">
        <v>344</v>
      </c>
      <c r="F3321" s="26">
        <v>339</v>
      </c>
      <c r="G3321" s="25" t="s">
        <v>295</v>
      </c>
      <c r="H3321" s="25"/>
      <c r="BA3321" s="73" t="s">
        <v>357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358</v>
      </c>
      <c r="E3322" s="1" t="s">
        <v>119</v>
      </c>
      <c r="F3322" s="26">
        <v>236</v>
      </c>
      <c r="G3322" s="25" t="s">
        <v>295</v>
      </c>
      <c r="H3322" s="25"/>
      <c r="BA3322" s="73" t="s">
        <v>357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358</v>
      </c>
      <c r="E3323" s="1" t="s">
        <v>120</v>
      </c>
      <c r="F3323" s="26">
        <v>76</v>
      </c>
      <c r="G3323" s="25" t="s">
        <v>295</v>
      </c>
      <c r="H3323" s="25"/>
      <c r="BA3323" s="73" t="s">
        <v>357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358</v>
      </c>
      <c r="E3324" s="1" t="s">
        <v>117</v>
      </c>
      <c r="F3324" s="26">
        <v>2.64</v>
      </c>
      <c r="G3324" s="25" t="s">
        <v>295</v>
      </c>
      <c r="H3324" s="25"/>
      <c r="BA3324" s="73" t="s">
        <v>357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358</v>
      </c>
      <c r="E3325" s="1" t="s">
        <v>346</v>
      </c>
      <c r="F3325" s="26">
        <v>230</v>
      </c>
      <c r="G3325" s="25" t="s">
        <v>295</v>
      </c>
      <c r="H3325" s="25"/>
      <c r="BA3325" s="73" t="s">
        <v>357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358</v>
      </c>
      <c r="E3326" s="1" t="s">
        <v>132</v>
      </c>
      <c r="F3326" s="26">
        <v>3.45</v>
      </c>
      <c r="G3326" s="25" t="s">
        <v>295</v>
      </c>
      <c r="H3326" s="25"/>
      <c r="BA3326" s="73" t="s">
        <v>357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358</v>
      </c>
      <c r="E3327" s="1" t="s">
        <v>111</v>
      </c>
      <c r="F3327" s="26">
        <v>88</v>
      </c>
      <c r="G3327" s="25" t="s">
        <v>295</v>
      </c>
      <c r="H3327" s="25"/>
      <c r="BA3327" s="73" t="s">
        <v>357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358</v>
      </c>
      <c r="E3328" s="1" t="s">
        <v>347</v>
      </c>
      <c r="F3328" s="26">
        <v>5.12</v>
      </c>
      <c r="G3328" s="25" t="s">
        <v>295</v>
      </c>
      <c r="H3328" s="25"/>
      <c r="BA3328" s="73" t="s">
        <v>357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358</v>
      </c>
      <c r="E3329" s="1" t="s">
        <v>349</v>
      </c>
      <c r="F3329" s="26">
        <v>2.08</v>
      </c>
      <c r="G3329" s="25" t="s">
        <v>295</v>
      </c>
      <c r="H3329" s="25"/>
      <c r="BA3329" s="73" t="s">
        <v>357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358</v>
      </c>
      <c r="E3330" s="1" t="s">
        <v>128</v>
      </c>
      <c r="F3330" s="26">
        <v>6.7</v>
      </c>
      <c r="G3330" s="25" t="s">
        <v>295</v>
      </c>
      <c r="H3330" s="25"/>
      <c r="BA3330" s="73" t="s">
        <v>357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358</v>
      </c>
      <c r="E3331" s="1" t="s">
        <v>121</v>
      </c>
      <c r="F3331" s="26">
        <v>156</v>
      </c>
      <c r="G3331" s="25" t="s">
        <v>295</v>
      </c>
      <c r="H3331" s="25"/>
      <c r="BA3331" s="73" t="s">
        <v>357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358</v>
      </c>
      <c r="E3332" s="1" t="s">
        <v>115</v>
      </c>
      <c r="F3332" s="26">
        <v>32</v>
      </c>
      <c r="G3332" s="25" t="s">
        <v>295</v>
      </c>
      <c r="H3332" s="25"/>
      <c r="BA3332" s="73" t="s">
        <v>357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358</v>
      </c>
      <c r="E3333" s="1" t="s">
        <v>137</v>
      </c>
      <c r="F3333" s="26">
        <v>73</v>
      </c>
      <c r="G3333" s="25" t="s">
        <v>295</v>
      </c>
      <c r="H3333" s="25"/>
      <c r="BA3333" s="73" t="s">
        <v>357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358</v>
      </c>
      <c r="E3334" s="1" t="s">
        <v>350</v>
      </c>
      <c r="F3334" s="26">
        <v>139</v>
      </c>
      <c r="G3334" s="25" t="s">
        <v>295</v>
      </c>
      <c r="H3334" s="25"/>
      <c r="BA3334" s="73" t="s">
        <v>357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358</v>
      </c>
      <c r="E3335" s="1" t="s">
        <v>125</v>
      </c>
      <c r="F3335" s="26">
        <v>116</v>
      </c>
      <c r="G3335" s="25" t="s">
        <v>295</v>
      </c>
      <c r="H3335" s="25"/>
      <c r="BA3335" s="73" t="s">
        <v>357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358</v>
      </c>
      <c r="E3336" s="1" t="s">
        <v>126</v>
      </c>
      <c r="F3336" s="26">
        <v>79</v>
      </c>
      <c r="G3336" s="25" t="s">
        <v>295</v>
      </c>
      <c r="H3336" s="25"/>
      <c r="BA3336" s="73" t="s">
        <v>357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358</v>
      </c>
      <c r="E3337" s="1" t="s">
        <v>351</v>
      </c>
      <c r="F3337" s="26">
        <v>157</v>
      </c>
      <c r="G3337" s="25" t="s">
        <v>295</v>
      </c>
      <c r="H3337" s="25"/>
      <c r="BA3337" s="73" t="s">
        <v>357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358</v>
      </c>
      <c r="E3338" s="1" t="s">
        <v>352</v>
      </c>
      <c r="F3338" s="26">
        <v>61</v>
      </c>
      <c r="G3338" s="25" t="s">
        <v>295</v>
      </c>
      <c r="H3338" s="25"/>
      <c r="BA3338" s="73" t="s">
        <v>357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358</v>
      </c>
      <c r="E3339" s="1" t="s">
        <v>122</v>
      </c>
      <c r="F3339" s="26">
        <v>46</v>
      </c>
      <c r="G3339" s="25" t="s">
        <v>295</v>
      </c>
      <c r="H3339" s="25"/>
      <c r="BA3339" s="73" t="s">
        <v>357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358</v>
      </c>
      <c r="E3340" s="1" t="s">
        <v>124</v>
      </c>
      <c r="F3340" s="26">
        <v>30</v>
      </c>
      <c r="G3340" s="25" t="s">
        <v>295</v>
      </c>
      <c r="H3340" s="25"/>
      <c r="BA3340" s="73" t="s">
        <v>357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358</v>
      </c>
      <c r="E3341" s="1" t="s">
        <v>353</v>
      </c>
      <c r="F3341" s="26">
        <v>0.95</v>
      </c>
      <c r="G3341" s="25" t="s">
        <v>295</v>
      </c>
      <c r="H3341" s="25"/>
      <c r="BA3341" s="73" t="s">
        <v>357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358</v>
      </c>
      <c r="E3342" s="1" t="s">
        <v>355</v>
      </c>
      <c r="F3342" s="26">
        <v>36.200000000000003</v>
      </c>
      <c r="G3342" s="25" t="s">
        <v>295</v>
      </c>
      <c r="H3342" s="25"/>
      <c r="BA3342" s="73" t="s">
        <v>357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358</v>
      </c>
      <c r="E3343" s="1" t="s">
        <v>133</v>
      </c>
      <c r="F3343" s="26">
        <v>145</v>
      </c>
      <c r="G3343" s="25" t="s">
        <v>295</v>
      </c>
      <c r="H3343" s="25"/>
      <c r="BA3343" s="73" t="s">
        <v>357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358</v>
      </c>
      <c r="E3344" s="1" t="s">
        <v>135</v>
      </c>
      <c r="F3344" s="26">
        <v>3.8</v>
      </c>
      <c r="G3344" s="25" t="s">
        <v>295</v>
      </c>
      <c r="H3344" s="25"/>
      <c r="BA3344" s="73" t="s">
        <v>357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358</v>
      </c>
      <c r="E3345" s="1" t="s">
        <v>136</v>
      </c>
      <c r="F3345" s="26">
        <v>115</v>
      </c>
      <c r="G3345" s="25" t="s">
        <v>295</v>
      </c>
      <c r="H3345" s="25"/>
      <c r="BA3345" s="73" t="s">
        <v>357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358</v>
      </c>
      <c r="E3346" s="1" t="s">
        <v>341</v>
      </c>
      <c r="F3346" s="26">
        <v>4.53</v>
      </c>
      <c r="G3346" s="25" t="s">
        <v>295</v>
      </c>
      <c r="H3346" s="25"/>
      <c r="BA3346" s="73" t="s">
        <v>357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358</v>
      </c>
      <c r="E3347" s="1" t="s">
        <v>118</v>
      </c>
      <c r="F3347" s="26">
        <v>4.5</v>
      </c>
      <c r="G3347" s="25" t="s">
        <v>295</v>
      </c>
      <c r="H3347" s="25"/>
      <c r="BA3347" s="73" t="s">
        <v>357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358</v>
      </c>
      <c r="E3348" s="1" t="s">
        <v>130</v>
      </c>
      <c r="F3348" s="26">
        <v>3.82</v>
      </c>
      <c r="G3348" s="25" t="s">
        <v>295</v>
      </c>
      <c r="H3348" s="25"/>
      <c r="BA3348" s="73" t="s">
        <v>357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358</v>
      </c>
      <c r="E3349" s="1" t="s">
        <v>343</v>
      </c>
      <c r="F3349" s="26">
        <v>0.30099999999999999</v>
      </c>
      <c r="G3349" s="25" t="s">
        <v>295</v>
      </c>
      <c r="H3349" s="25"/>
      <c r="BA3349" s="73" t="s">
        <v>357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358</v>
      </c>
      <c r="E3350" s="1" t="s">
        <v>127</v>
      </c>
      <c r="F3350" s="26">
        <v>1.17</v>
      </c>
      <c r="G3350" s="25" t="s">
        <v>295</v>
      </c>
      <c r="H3350" s="25"/>
      <c r="BA3350" s="73" t="s">
        <v>357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358</v>
      </c>
      <c r="E3351" s="1" t="s">
        <v>131</v>
      </c>
      <c r="F3351" s="26">
        <v>9</v>
      </c>
      <c r="G3351" s="25" t="s">
        <v>295</v>
      </c>
      <c r="H3351" s="25"/>
      <c r="BA3351" s="73" t="s">
        <v>357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358</v>
      </c>
      <c r="E3352" s="1" t="s">
        <v>344</v>
      </c>
      <c r="F3352" s="26">
        <v>313</v>
      </c>
      <c r="G3352" s="25" t="s">
        <v>295</v>
      </c>
      <c r="H3352" s="25"/>
      <c r="BA3352" s="73" t="s">
        <v>357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358</v>
      </c>
      <c r="E3353" s="1" t="s">
        <v>119</v>
      </c>
      <c r="F3353" s="26">
        <v>239</v>
      </c>
      <c r="G3353" s="25" t="s">
        <v>295</v>
      </c>
      <c r="H3353" s="25"/>
      <c r="BA3353" s="73" t="s">
        <v>357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358</v>
      </c>
      <c r="E3354" s="1" t="s">
        <v>120</v>
      </c>
      <c r="F3354" s="26">
        <v>79</v>
      </c>
      <c r="G3354" s="25" t="s">
        <v>295</v>
      </c>
      <c r="H3354" s="25"/>
      <c r="BA3354" s="73" t="s">
        <v>357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358</v>
      </c>
      <c r="E3355" s="1" t="s">
        <v>117</v>
      </c>
      <c r="F3355" s="26">
        <v>2.68</v>
      </c>
      <c r="G3355" s="25" t="s">
        <v>295</v>
      </c>
      <c r="H3355" s="25"/>
      <c r="BA3355" s="73" t="s">
        <v>357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358</v>
      </c>
      <c r="E3356" s="1" t="s">
        <v>346</v>
      </c>
      <c r="F3356" s="26">
        <v>232</v>
      </c>
      <c r="G3356" s="25" t="s">
        <v>295</v>
      </c>
      <c r="H3356" s="25"/>
      <c r="BA3356" s="73" t="s">
        <v>357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358</v>
      </c>
      <c r="E3357" s="1" t="s">
        <v>132</v>
      </c>
      <c r="F3357" s="26">
        <v>3.57</v>
      </c>
      <c r="G3357" s="25" t="s">
        <v>295</v>
      </c>
      <c r="H3357" s="25"/>
      <c r="BA3357" s="73" t="s">
        <v>357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358</v>
      </c>
      <c r="E3358" s="1" t="s">
        <v>111</v>
      </c>
      <c r="F3358" s="26">
        <v>88</v>
      </c>
      <c r="G3358" s="25" t="s">
        <v>295</v>
      </c>
      <c r="H3358" s="25"/>
      <c r="BA3358" s="73" t="s">
        <v>357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358</v>
      </c>
      <c r="E3359" s="1" t="s">
        <v>347</v>
      </c>
      <c r="F3359" s="26">
        <v>5.13</v>
      </c>
      <c r="G3359" s="25" t="s">
        <v>295</v>
      </c>
      <c r="H3359" s="25"/>
      <c r="BA3359" s="73" t="s">
        <v>357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358</v>
      </c>
      <c r="E3360" s="1" t="s">
        <v>349</v>
      </c>
      <c r="F3360" s="26">
        <v>2.2000000000000002</v>
      </c>
      <c r="G3360" s="25" t="s">
        <v>295</v>
      </c>
      <c r="H3360" s="25"/>
      <c r="BA3360" s="73" t="s">
        <v>357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358</v>
      </c>
      <c r="E3361" s="1" t="s">
        <v>128</v>
      </c>
      <c r="F3361" s="26">
        <v>6.6</v>
      </c>
      <c r="G3361" s="25" t="s">
        <v>295</v>
      </c>
      <c r="H3361" s="25"/>
      <c r="BA3361" s="73" t="s">
        <v>357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358</v>
      </c>
      <c r="E3362" s="1" t="s">
        <v>121</v>
      </c>
      <c r="F3362" s="26">
        <v>167</v>
      </c>
      <c r="G3362" s="25" t="s">
        <v>295</v>
      </c>
      <c r="H3362" s="25"/>
      <c r="BA3362" s="73" t="s">
        <v>357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358</v>
      </c>
      <c r="E3363" s="1" t="s">
        <v>115</v>
      </c>
      <c r="F3363" s="26">
        <v>34</v>
      </c>
      <c r="G3363" s="25" t="s">
        <v>295</v>
      </c>
      <c r="H3363" s="25"/>
      <c r="BA3363" s="73" t="s">
        <v>357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358</v>
      </c>
      <c r="E3364" s="1" t="s">
        <v>137</v>
      </c>
      <c r="F3364" s="26">
        <v>75</v>
      </c>
      <c r="G3364" s="25" t="s">
        <v>295</v>
      </c>
      <c r="H3364" s="25"/>
      <c r="BA3364" s="73" t="s">
        <v>357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358</v>
      </c>
      <c r="E3365" s="1" t="s">
        <v>350</v>
      </c>
      <c r="F3365" s="26">
        <v>146</v>
      </c>
      <c r="G3365" s="25" t="s">
        <v>295</v>
      </c>
      <c r="H3365" s="25"/>
      <c r="BA3365" s="73" t="s">
        <v>357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358</v>
      </c>
      <c r="E3366" s="1" t="s">
        <v>125</v>
      </c>
      <c r="F3366" s="26">
        <v>108</v>
      </c>
      <c r="G3366" s="25" t="s">
        <v>295</v>
      </c>
      <c r="H3366" s="25"/>
      <c r="BA3366" s="73" t="s">
        <v>357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358</v>
      </c>
      <c r="E3367" s="1" t="s">
        <v>126</v>
      </c>
      <c r="F3367" s="26">
        <v>81</v>
      </c>
      <c r="G3367" s="25" t="s">
        <v>295</v>
      </c>
      <c r="H3367" s="25"/>
      <c r="BA3367" s="73" t="s">
        <v>357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358</v>
      </c>
      <c r="E3368" s="1" t="s">
        <v>351</v>
      </c>
      <c r="F3368" s="26">
        <v>153</v>
      </c>
      <c r="G3368" s="25" t="s">
        <v>295</v>
      </c>
      <c r="H3368" s="25"/>
      <c r="BA3368" s="73" t="s">
        <v>357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358</v>
      </c>
      <c r="E3369" s="1" t="s">
        <v>352</v>
      </c>
      <c r="F3369" s="26">
        <v>62</v>
      </c>
      <c r="G3369" s="25" t="s">
        <v>295</v>
      </c>
      <c r="H3369" s="25"/>
      <c r="BA3369" s="73" t="s">
        <v>357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358</v>
      </c>
      <c r="E3370" s="1" t="s">
        <v>122</v>
      </c>
      <c r="F3370" s="26">
        <v>45</v>
      </c>
      <c r="G3370" s="25" t="s">
        <v>295</v>
      </c>
      <c r="H3370" s="25"/>
      <c r="BA3370" s="73" t="s">
        <v>357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358</v>
      </c>
      <c r="E3371" s="1" t="s">
        <v>124</v>
      </c>
      <c r="F3371" s="26">
        <v>31</v>
      </c>
      <c r="G3371" s="25" t="s">
        <v>295</v>
      </c>
      <c r="H3371" s="25"/>
      <c r="BA3371" s="73" t="s">
        <v>357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358</v>
      </c>
      <c r="E3372" s="1" t="s">
        <v>353</v>
      </c>
      <c r="F3372" s="26">
        <v>0.97</v>
      </c>
      <c r="G3372" s="25" t="s">
        <v>295</v>
      </c>
      <c r="H3372" s="25"/>
      <c r="BA3372" s="73" t="s">
        <v>357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358</v>
      </c>
      <c r="E3373" s="1" t="s">
        <v>355</v>
      </c>
      <c r="F3373" s="26">
        <v>35.5</v>
      </c>
      <c r="G3373" s="25" t="s">
        <v>295</v>
      </c>
      <c r="H3373" s="25"/>
      <c r="BA3373" s="73" t="s">
        <v>357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358</v>
      </c>
      <c r="E3374" s="1" t="s">
        <v>133</v>
      </c>
      <c r="F3374" s="26">
        <v>147</v>
      </c>
      <c r="G3374" s="25" t="s">
        <v>295</v>
      </c>
      <c r="H3374" s="25"/>
      <c r="BA3374" s="73" t="s">
        <v>357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358</v>
      </c>
      <c r="E3375" s="1" t="s">
        <v>135</v>
      </c>
      <c r="F3375" s="26">
        <v>3.8</v>
      </c>
      <c r="G3375" s="25" t="s">
        <v>295</v>
      </c>
      <c r="H3375" s="25"/>
      <c r="BA3375" s="73" t="s">
        <v>357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358</v>
      </c>
      <c r="E3376" s="1" t="s">
        <v>136</v>
      </c>
      <c r="F3376" s="26">
        <v>116</v>
      </c>
      <c r="G3376" s="25" t="s">
        <v>295</v>
      </c>
      <c r="H3376" s="25"/>
      <c r="BA3376" s="73" t="s">
        <v>357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358</v>
      </c>
      <c r="E3377" s="1" t="s">
        <v>341</v>
      </c>
      <c r="F3377" s="26">
        <v>4.5999999999999996</v>
      </c>
      <c r="G3377" s="25" t="s">
        <v>295</v>
      </c>
      <c r="H3377" s="25"/>
      <c r="BA3377" s="73" t="s">
        <v>357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358</v>
      </c>
      <c r="E3378" s="1" t="s">
        <v>118</v>
      </c>
      <c r="F3378" s="26">
        <v>4.5</v>
      </c>
      <c r="G3378" s="25" t="s">
        <v>295</v>
      </c>
      <c r="H3378" s="25"/>
      <c r="BA3378" s="73" t="s">
        <v>357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358</v>
      </c>
      <c r="E3379" s="1" t="s">
        <v>130</v>
      </c>
      <c r="F3379" s="26">
        <v>3.72</v>
      </c>
      <c r="G3379" s="25" t="s">
        <v>295</v>
      </c>
      <c r="H3379" s="25"/>
      <c r="BA3379" s="73" t="s">
        <v>357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358</v>
      </c>
      <c r="E3380" s="1" t="s">
        <v>343</v>
      </c>
      <c r="F3380" s="26">
        <v>0.28999999999999998</v>
      </c>
      <c r="G3380" s="25" t="s">
        <v>295</v>
      </c>
      <c r="H3380" s="25"/>
      <c r="BA3380" s="73" t="s">
        <v>357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358</v>
      </c>
      <c r="E3381" s="1" t="s">
        <v>127</v>
      </c>
      <c r="F3381" s="26">
        <v>1.18</v>
      </c>
      <c r="G3381" s="25" t="s">
        <v>295</v>
      </c>
      <c r="H3381" s="25"/>
      <c r="BA3381" s="73" t="s">
        <v>357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358</v>
      </c>
      <c r="E3382" s="1" t="s">
        <v>131</v>
      </c>
      <c r="F3382" s="26">
        <v>8.8000000000000007</v>
      </c>
      <c r="G3382" s="25" t="s">
        <v>295</v>
      </c>
      <c r="H3382" s="25"/>
      <c r="BA3382" s="73" t="s">
        <v>357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358</v>
      </c>
      <c r="E3383" s="1" t="s">
        <v>344</v>
      </c>
      <c r="F3383" s="26">
        <v>310</v>
      </c>
      <c r="G3383" s="25" t="s">
        <v>295</v>
      </c>
      <c r="H3383" s="25"/>
      <c r="BA3383" s="73" t="s">
        <v>357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358</v>
      </c>
      <c r="E3384" s="1" t="s">
        <v>119</v>
      </c>
      <c r="F3384" s="26">
        <v>241</v>
      </c>
      <c r="G3384" s="25" t="s">
        <v>295</v>
      </c>
      <c r="H3384" s="25"/>
      <c r="BA3384" s="73" t="s">
        <v>357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358</v>
      </c>
      <c r="E3385" s="1" t="s">
        <v>120</v>
      </c>
      <c r="F3385" s="26">
        <v>77</v>
      </c>
      <c r="G3385" s="25" t="s">
        <v>295</v>
      </c>
      <c r="H3385" s="25"/>
      <c r="BA3385" s="73" t="s">
        <v>357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358</v>
      </c>
      <c r="E3386" s="1" t="s">
        <v>117</v>
      </c>
      <c r="F3386" s="26">
        <v>2.72</v>
      </c>
      <c r="G3386" s="25" t="s">
        <v>295</v>
      </c>
      <c r="H3386" s="25"/>
      <c r="BA3386" s="73" t="s">
        <v>357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358</v>
      </c>
      <c r="E3387" s="1" t="s">
        <v>346</v>
      </c>
      <c r="F3387" s="26">
        <v>231</v>
      </c>
      <c r="G3387" s="25" t="s">
        <v>295</v>
      </c>
      <c r="H3387" s="25"/>
      <c r="BA3387" s="73" t="s">
        <v>357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358</v>
      </c>
      <c r="E3388" s="1" t="s">
        <v>132</v>
      </c>
      <c r="F3388" s="26">
        <v>3.7</v>
      </c>
      <c r="G3388" s="25" t="s">
        <v>295</v>
      </c>
      <c r="H3388" s="25"/>
      <c r="BA3388" s="73" t="s">
        <v>357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358</v>
      </c>
      <c r="E3389" s="1" t="s">
        <v>111</v>
      </c>
      <c r="F3389" s="26">
        <v>89</v>
      </c>
      <c r="G3389" s="25" t="s">
        <v>295</v>
      </c>
      <c r="H3389" s="25"/>
      <c r="BA3389" s="73" t="s">
        <v>357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358</v>
      </c>
      <c r="E3390" s="1" t="s">
        <v>347</v>
      </c>
      <c r="F3390" s="26">
        <v>5.07</v>
      </c>
      <c r="G3390" s="25" t="s">
        <v>295</v>
      </c>
      <c r="H3390" s="25"/>
      <c r="BA3390" s="73" t="s">
        <v>357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358</v>
      </c>
      <c r="E3391" s="1" t="s">
        <v>349</v>
      </c>
      <c r="F3391" s="26">
        <v>2.31</v>
      </c>
      <c r="G3391" s="25" t="s">
        <v>295</v>
      </c>
      <c r="H3391" s="25"/>
      <c r="BA3391" s="73" t="s">
        <v>357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358</v>
      </c>
      <c r="E3392" s="1" t="s">
        <v>128</v>
      </c>
      <c r="F3392" s="26">
        <v>6.8</v>
      </c>
      <c r="G3392" s="25" t="s">
        <v>295</v>
      </c>
      <c r="H3392" s="25"/>
      <c r="BA3392" s="73" t="s">
        <v>357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358</v>
      </c>
      <c r="E3393" s="1" t="s">
        <v>121</v>
      </c>
      <c r="F3393" s="26">
        <v>165</v>
      </c>
      <c r="G3393" s="25" t="s">
        <v>295</v>
      </c>
      <c r="H3393" s="25"/>
      <c r="BA3393" s="73" t="s">
        <v>357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358</v>
      </c>
      <c r="E3394" s="1" t="s">
        <v>115</v>
      </c>
      <c r="F3394" s="26">
        <v>35</v>
      </c>
      <c r="G3394" s="25" t="s">
        <v>295</v>
      </c>
      <c r="H3394" s="25"/>
      <c r="BA3394" s="73" t="s">
        <v>357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358</v>
      </c>
      <c r="E3395" s="1" t="s">
        <v>137</v>
      </c>
      <c r="F3395" s="26">
        <v>75</v>
      </c>
      <c r="G3395" s="25" t="s">
        <v>295</v>
      </c>
      <c r="H3395" s="25"/>
      <c r="BA3395" s="73" t="s">
        <v>357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358</v>
      </c>
      <c r="E3396" s="1" t="s">
        <v>350</v>
      </c>
      <c r="F3396" s="26">
        <v>144</v>
      </c>
      <c r="G3396" s="25" t="s">
        <v>295</v>
      </c>
      <c r="H3396" s="25"/>
      <c r="BA3396" s="73" t="s">
        <v>357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358</v>
      </c>
      <c r="E3397" s="1" t="s">
        <v>125</v>
      </c>
      <c r="F3397" s="26">
        <v>113</v>
      </c>
      <c r="G3397" s="25" t="s">
        <v>295</v>
      </c>
      <c r="H3397" s="25"/>
      <c r="BA3397" s="73" t="s">
        <v>357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358</v>
      </c>
      <c r="E3398" s="1" t="s">
        <v>126</v>
      </c>
      <c r="F3398" s="26">
        <v>82</v>
      </c>
      <c r="G3398" s="25" t="s">
        <v>295</v>
      </c>
      <c r="H3398" s="25"/>
      <c r="BA3398" s="73" t="s">
        <v>357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358</v>
      </c>
      <c r="E3399" s="1" t="s">
        <v>351</v>
      </c>
      <c r="F3399" s="26">
        <v>168</v>
      </c>
      <c r="G3399" s="25" t="s">
        <v>295</v>
      </c>
      <c r="H3399" s="25"/>
      <c r="BA3399" s="73" t="s">
        <v>357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358</v>
      </c>
      <c r="E3400" s="1" t="s">
        <v>352</v>
      </c>
      <c r="F3400" s="26">
        <v>62</v>
      </c>
      <c r="G3400" s="25" t="s">
        <v>295</v>
      </c>
      <c r="H3400" s="25"/>
      <c r="BA3400" s="73" t="s">
        <v>357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358</v>
      </c>
      <c r="E3401" s="1" t="s">
        <v>122</v>
      </c>
      <c r="F3401" s="26">
        <v>46</v>
      </c>
      <c r="G3401" s="25" t="s">
        <v>295</v>
      </c>
      <c r="H3401" s="25"/>
      <c r="BA3401" s="73" t="s">
        <v>357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358</v>
      </c>
      <c r="E3402" s="1" t="s">
        <v>124</v>
      </c>
      <c r="F3402" s="26">
        <v>29</v>
      </c>
      <c r="G3402" s="25" t="s">
        <v>295</v>
      </c>
      <c r="H3402" s="25"/>
      <c r="BA3402" s="73" t="s">
        <v>357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358</v>
      </c>
      <c r="E3403" s="1" t="s">
        <v>353</v>
      </c>
      <c r="F3403" s="26">
        <v>0.99</v>
      </c>
      <c r="G3403" s="25" t="s">
        <v>295</v>
      </c>
      <c r="H3403" s="25"/>
      <c r="BA3403" s="73" t="s">
        <v>357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358</v>
      </c>
      <c r="E3404" s="1" t="s">
        <v>355</v>
      </c>
      <c r="F3404" s="26">
        <v>36.6</v>
      </c>
      <c r="G3404" s="25" t="s">
        <v>295</v>
      </c>
      <c r="H3404" s="25"/>
      <c r="BA3404" s="73" t="s">
        <v>357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358</v>
      </c>
      <c r="E3405" s="1" t="s">
        <v>133</v>
      </c>
      <c r="F3405" s="26">
        <v>146</v>
      </c>
      <c r="G3405" s="25" t="s">
        <v>295</v>
      </c>
      <c r="H3405" s="25"/>
      <c r="BA3405" s="73" t="s">
        <v>357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358</v>
      </c>
      <c r="E3406" s="1" t="s">
        <v>135</v>
      </c>
      <c r="F3406" s="26">
        <v>3.8</v>
      </c>
      <c r="G3406" s="25" t="s">
        <v>295</v>
      </c>
      <c r="H3406" s="25"/>
      <c r="BA3406" s="73" t="s">
        <v>357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358</v>
      </c>
      <c r="E3407" s="1" t="s">
        <v>136</v>
      </c>
      <c r="F3407" s="26">
        <v>114</v>
      </c>
      <c r="G3407" s="25" t="s">
        <v>295</v>
      </c>
      <c r="H3407" s="25"/>
      <c r="BA3407" s="73" t="s">
        <v>357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358</v>
      </c>
      <c r="E3408" s="1" t="s">
        <v>341</v>
      </c>
      <c r="F3408" s="26">
        <v>4.6500000000000004</v>
      </c>
      <c r="G3408" s="25" t="s">
        <v>295</v>
      </c>
      <c r="H3408" s="25"/>
      <c r="BA3408" s="73" t="s">
        <v>357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358</v>
      </c>
      <c r="E3409" s="1" t="s">
        <v>118</v>
      </c>
      <c r="F3409" s="26">
        <v>4.5</v>
      </c>
      <c r="G3409" s="25" t="s">
        <v>295</v>
      </c>
      <c r="H3409" s="25"/>
      <c r="BA3409" s="73" t="s">
        <v>357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358</v>
      </c>
      <c r="E3410" s="1" t="s">
        <v>130</v>
      </c>
      <c r="F3410" s="26">
        <v>3.84</v>
      </c>
      <c r="G3410" s="25" t="s">
        <v>295</v>
      </c>
      <c r="H3410" s="25"/>
      <c r="BA3410" s="73" t="s">
        <v>357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358</v>
      </c>
      <c r="E3411" s="1" t="s">
        <v>343</v>
      </c>
      <c r="F3411" s="26">
        <v>0.28399999999999997</v>
      </c>
      <c r="G3411" s="25" t="s">
        <v>295</v>
      </c>
      <c r="H3411" s="25"/>
      <c r="BA3411" s="73" t="s">
        <v>357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358</v>
      </c>
      <c r="E3412" s="1" t="s">
        <v>127</v>
      </c>
      <c r="F3412" s="26">
        <v>1.1930000000000001</v>
      </c>
      <c r="G3412" s="25" t="s">
        <v>295</v>
      </c>
      <c r="H3412" s="25"/>
      <c r="BA3412" s="73" t="s">
        <v>357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358</v>
      </c>
      <c r="E3413" s="1" t="s">
        <v>131</v>
      </c>
      <c r="F3413" s="26">
        <v>8.9</v>
      </c>
      <c r="G3413" s="25" t="s">
        <v>295</v>
      </c>
      <c r="H3413" s="25"/>
      <c r="BA3413" s="73" t="s">
        <v>357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358</v>
      </c>
      <c r="E3414" s="1" t="s">
        <v>344</v>
      </c>
      <c r="F3414" s="26">
        <v>309</v>
      </c>
      <c r="G3414" s="25" t="s">
        <v>295</v>
      </c>
      <c r="H3414" s="25"/>
      <c r="BA3414" s="73" t="s">
        <v>357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358</v>
      </c>
      <c r="E3415" s="1" t="s">
        <v>119</v>
      </c>
      <c r="F3415" s="26">
        <v>239</v>
      </c>
      <c r="G3415" s="25" t="s">
        <v>295</v>
      </c>
      <c r="H3415" s="25"/>
      <c r="BA3415" s="73" t="s">
        <v>357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358</v>
      </c>
      <c r="E3416" s="1" t="s">
        <v>120</v>
      </c>
      <c r="F3416" s="26">
        <v>77</v>
      </c>
      <c r="G3416" s="25" t="s">
        <v>295</v>
      </c>
      <c r="H3416" s="25"/>
      <c r="BA3416" s="73" t="s">
        <v>357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358</v>
      </c>
      <c r="E3417" s="1" t="s">
        <v>117</v>
      </c>
      <c r="F3417" s="26">
        <v>2.74</v>
      </c>
      <c r="G3417" s="25" t="s">
        <v>295</v>
      </c>
      <c r="H3417" s="25"/>
      <c r="BA3417" s="73" t="s">
        <v>357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358</v>
      </c>
      <c r="E3418" s="1" t="s">
        <v>346</v>
      </c>
      <c r="F3418" s="26">
        <v>232</v>
      </c>
      <c r="G3418" s="25" t="s">
        <v>295</v>
      </c>
      <c r="H3418" s="25"/>
      <c r="BA3418" s="73" t="s">
        <v>357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358</v>
      </c>
      <c r="E3419" s="1" t="s">
        <v>132</v>
      </c>
      <c r="F3419" s="26">
        <v>3.52</v>
      </c>
      <c r="G3419" s="25" t="s">
        <v>295</v>
      </c>
      <c r="H3419" s="25"/>
      <c r="BA3419" s="73" t="s">
        <v>357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358</v>
      </c>
      <c r="E3420" s="1" t="s">
        <v>111</v>
      </c>
      <c r="F3420" s="26">
        <v>89</v>
      </c>
      <c r="G3420" s="25" t="s">
        <v>295</v>
      </c>
      <c r="H3420" s="25"/>
      <c r="BA3420" s="73" t="s">
        <v>357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358</v>
      </c>
      <c r="E3421" s="1" t="s">
        <v>347</v>
      </c>
      <c r="F3421" s="26">
        <v>5.07</v>
      </c>
      <c r="G3421" s="25" t="s">
        <v>295</v>
      </c>
      <c r="H3421" s="25"/>
      <c r="BA3421" s="73" t="s">
        <v>357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358</v>
      </c>
      <c r="E3422" s="1" t="s">
        <v>349</v>
      </c>
      <c r="F3422" s="26">
        <v>2.17</v>
      </c>
      <c r="G3422" s="25" t="s">
        <v>295</v>
      </c>
      <c r="H3422" s="25"/>
      <c r="BA3422" s="73" t="s">
        <v>357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358</v>
      </c>
      <c r="E3423" s="1" t="s">
        <v>128</v>
      </c>
      <c r="F3423" s="26">
        <v>7</v>
      </c>
      <c r="G3423" s="25" t="s">
        <v>295</v>
      </c>
      <c r="H3423" s="25"/>
      <c r="BA3423" s="73" t="s">
        <v>357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358</v>
      </c>
      <c r="E3424" s="1" t="s">
        <v>121</v>
      </c>
      <c r="F3424" s="26">
        <v>164</v>
      </c>
      <c r="G3424" s="25" t="s">
        <v>295</v>
      </c>
      <c r="H3424" s="25"/>
      <c r="BA3424" s="73" t="s">
        <v>357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358</v>
      </c>
      <c r="E3425" s="1" t="s">
        <v>115</v>
      </c>
      <c r="F3425" s="26">
        <v>36</v>
      </c>
      <c r="G3425" s="25" t="s">
        <v>295</v>
      </c>
      <c r="H3425" s="25"/>
      <c r="BA3425" s="73" t="s">
        <v>357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358</v>
      </c>
      <c r="E3426" s="1" t="s">
        <v>137</v>
      </c>
      <c r="F3426" s="26">
        <v>75</v>
      </c>
      <c r="G3426" s="25" t="s">
        <v>295</v>
      </c>
      <c r="H3426" s="25"/>
      <c r="BA3426" s="73" t="s">
        <v>357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358</v>
      </c>
      <c r="E3427" s="1" t="s">
        <v>350</v>
      </c>
      <c r="F3427" s="26">
        <v>144</v>
      </c>
      <c r="G3427" s="25" t="s">
        <v>295</v>
      </c>
      <c r="H3427" s="25"/>
      <c r="BA3427" s="73" t="s">
        <v>357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358</v>
      </c>
      <c r="E3428" s="1" t="s">
        <v>125</v>
      </c>
      <c r="F3428" s="26">
        <v>114</v>
      </c>
      <c r="G3428" s="25" t="s">
        <v>295</v>
      </c>
      <c r="H3428" s="25"/>
      <c r="BA3428" s="73" t="s">
        <v>357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358</v>
      </c>
      <c r="E3429" s="1" t="s">
        <v>126</v>
      </c>
      <c r="F3429" s="26">
        <v>82</v>
      </c>
      <c r="G3429" s="25" t="s">
        <v>295</v>
      </c>
      <c r="H3429" s="25"/>
      <c r="BA3429" s="73" t="s">
        <v>357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358</v>
      </c>
      <c r="E3430" s="1" t="s">
        <v>351</v>
      </c>
      <c r="F3430" s="26">
        <v>159</v>
      </c>
      <c r="G3430" s="25" t="s">
        <v>295</v>
      </c>
      <c r="H3430" s="25"/>
      <c r="BA3430" s="73" t="s">
        <v>357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358</v>
      </c>
      <c r="E3431" s="1" t="s">
        <v>352</v>
      </c>
      <c r="F3431" s="26">
        <v>63</v>
      </c>
      <c r="G3431" s="25" t="s">
        <v>295</v>
      </c>
      <c r="H3431" s="25"/>
      <c r="BA3431" s="73" t="s">
        <v>357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358</v>
      </c>
      <c r="E3432" s="1" t="s">
        <v>122</v>
      </c>
      <c r="F3432" s="26">
        <v>46</v>
      </c>
      <c r="G3432" s="25" t="s">
        <v>295</v>
      </c>
      <c r="H3432" s="25"/>
      <c r="BA3432" s="73" t="s">
        <v>357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358</v>
      </c>
      <c r="E3433" s="1" t="s">
        <v>124</v>
      </c>
      <c r="F3433" s="26">
        <v>29</v>
      </c>
      <c r="G3433" s="25" t="s">
        <v>295</v>
      </c>
      <c r="H3433" s="25"/>
      <c r="BA3433" s="73" t="s">
        <v>357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358</v>
      </c>
      <c r="E3434" s="1" t="s">
        <v>353</v>
      </c>
      <c r="F3434" s="26">
        <v>0.92</v>
      </c>
      <c r="G3434" s="25" t="s">
        <v>295</v>
      </c>
      <c r="H3434" s="25"/>
      <c r="BA3434" s="73" t="s">
        <v>357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358</v>
      </c>
      <c r="E3435" s="1" t="s">
        <v>355</v>
      </c>
      <c r="F3435" s="26">
        <v>38.299999999999997</v>
      </c>
      <c r="G3435" s="25" t="s">
        <v>295</v>
      </c>
      <c r="H3435" s="25"/>
      <c r="BA3435" s="73" t="s">
        <v>357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358</v>
      </c>
      <c r="E3436" s="1" t="s">
        <v>133</v>
      </c>
      <c r="F3436" s="26">
        <v>148</v>
      </c>
      <c r="G3436" s="25" t="s">
        <v>295</v>
      </c>
      <c r="H3436" s="25"/>
      <c r="BA3436" s="73" t="s">
        <v>357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358</v>
      </c>
      <c r="E3437" s="1" t="s">
        <v>135</v>
      </c>
      <c r="F3437" s="26">
        <v>3.8</v>
      </c>
      <c r="G3437" s="25" t="s">
        <v>295</v>
      </c>
      <c r="H3437" s="25"/>
      <c r="BA3437" s="73" t="s">
        <v>357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358</v>
      </c>
      <c r="E3438" s="1" t="s">
        <v>136</v>
      </c>
      <c r="F3438" s="26">
        <v>113</v>
      </c>
      <c r="G3438" s="25" t="s">
        <v>295</v>
      </c>
      <c r="H3438" s="25"/>
      <c r="BA3438" s="73" t="s">
        <v>357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358</v>
      </c>
      <c r="E3439" s="1" t="s">
        <v>341</v>
      </c>
      <c r="F3439" s="26">
        <v>4.72</v>
      </c>
      <c r="G3439" s="25" t="s">
        <v>295</v>
      </c>
      <c r="H3439" s="25"/>
      <c r="BA3439" s="73" t="s">
        <v>357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358</v>
      </c>
      <c r="E3440" s="1" t="s">
        <v>118</v>
      </c>
      <c r="F3440" s="26">
        <v>4.5999999999999996</v>
      </c>
      <c r="G3440" s="25" t="s">
        <v>295</v>
      </c>
      <c r="H3440" s="25"/>
      <c r="BA3440" s="73" t="s">
        <v>357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358</v>
      </c>
      <c r="E3441" s="1" t="s">
        <v>130</v>
      </c>
      <c r="F3441" s="26">
        <v>3.8</v>
      </c>
      <c r="G3441" s="25" t="s">
        <v>295</v>
      </c>
      <c r="H3441" s="25"/>
      <c r="BA3441" s="73" t="s">
        <v>357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358</v>
      </c>
      <c r="E3442" s="1" t="s">
        <v>343</v>
      </c>
      <c r="F3442" s="26">
        <v>0.312</v>
      </c>
      <c r="G3442" s="25" t="s">
        <v>295</v>
      </c>
      <c r="H3442" s="25"/>
      <c r="BA3442" s="73" t="s">
        <v>357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358</v>
      </c>
      <c r="E3443" s="1" t="s">
        <v>127</v>
      </c>
      <c r="F3443" s="26">
        <v>1.2270000000000001</v>
      </c>
      <c r="G3443" s="25" t="s">
        <v>295</v>
      </c>
      <c r="H3443" s="25"/>
      <c r="BA3443" s="73" t="s">
        <v>357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358</v>
      </c>
      <c r="E3444" s="1" t="s">
        <v>131</v>
      </c>
      <c r="F3444" s="26">
        <v>9.1</v>
      </c>
      <c r="G3444" s="25" t="s">
        <v>295</v>
      </c>
      <c r="H3444" s="25"/>
      <c r="BA3444" s="73" t="s">
        <v>357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358</v>
      </c>
      <c r="E3445" s="1" t="s">
        <v>344</v>
      </c>
      <c r="F3445" s="26">
        <v>310</v>
      </c>
      <c r="G3445" s="25" t="s">
        <v>295</v>
      </c>
      <c r="H3445" s="25"/>
      <c r="BA3445" s="73" t="s">
        <v>357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358</v>
      </c>
      <c r="E3446" s="1" t="s">
        <v>119</v>
      </c>
      <c r="F3446" s="26">
        <v>239</v>
      </c>
      <c r="G3446" s="25" t="s">
        <v>295</v>
      </c>
      <c r="H3446" s="25"/>
      <c r="BA3446" s="73" t="s">
        <v>357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358</v>
      </c>
      <c r="E3447" s="1" t="s">
        <v>120</v>
      </c>
      <c r="F3447" s="26">
        <v>77</v>
      </c>
      <c r="G3447" s="25" t="s">
        <v>295</v>
      </c>
      <c r="H3447" s="25"/>
      <c r="BA3447" s="73" t="s">
        <v>357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358</v>
      </c>
      <c r="E3448" s="1" t="s">
        <v>117</v>
      </c>
      <c r="F3448" s="26">
        <v>2.67</v>
      </c>
      <c r="G3448" s="25" t="s">
        <v>295</v>
      </c>
      <c r="H3448" s="25"/>
      <c r="BA3448" s="73" t="s">
        <v>357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358</v>
      </c>
      <c r="E3449" s="1" t="s">
        <v>346</v>
      </c>
      <c r="F3449" s="26">
        <v>232</v>
      </c>
      <c r="G3449" s="25" t="s">
        <v>295</v>
      </c>
      <c r="H3449" s="25"/>
      <c r="BA3449" s="73" t="s">
        <v>357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358</v>
      </c>
      <c r="E3450" s="1" t="s">
        <v>132</v>
      </c>
      <c r="F3450" s="26">
        <v>3.46</v>
      </c>
      <c r="G3450" s="25" t="s">
        <v>295</v>
      </c>
      <c r="H3450" s="25"/>
      <c r="BA3450" s="73" t="s">
        <v>357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358</v>
      </c>
      <c r="E3451" s="1" t="s">
        <v>111</v>
      </c>
      <c r="F3451" s="26">
        <v>90</v>
      </c>
      <c r="G3451" s="25" t="s">
        <v>295</v>
      </c>
      <c r="H3451" s="25"/>
      <c r="BA3451" s="73" t="s">
        <v>357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358</v>
      </c>
      <c r="E3452" s="1" t="s">
        <v>347</v>
      </c>
      <c r="F3452" s="26">
        <v>5.3</v>
      </c>
      <c r="G3452" s="25" t="s">
        <v>295</v>
      </c>
      <c r="H3452" s="25"/>
      <c r="BA3452" s="73" t="s">
        <v>357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358</v>
      </c>
      <c r="E3453" s="1" t="s">
        <v>349</v>
      </c>
      <c r="F3453" s="26">
        <v>2.2799999999999998</v>
      </c>
      <c r="G3453" s="25" t="s">
        <v>295</v>
      </c>
      <c r="H3453" s="25"/>
      <c r="BA3453" s="73" t="s">
        <v>357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358</v>
      </c>
      <c r="E3454" s="1" t="s">
        <v>128</v>
      </c>
      <c r="F3454" s="26">
        <v>6.8</v>
      </c>
      <c r="G3454" s="25" t="s">
        <v>295</v>
      </c>
      <c r="H3454" s="25"/>
      <c r="BA3454" s="73" t="s">
        <v>357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358</v>
      </c>
      <c r="E3455" s="1" t="s">
        <v>121</v>
      </c>
      <c r="F3455" s="26">
        <v>159</v>
      </c>
      <c r="G3455" s="25" t="s">
        <v>295</v>
      </c>
      <c r="H3455" s="25"/>
      <c r="BA3455" s="73" t="s">
        <v>357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358</v>
      </c>
      <c r="E3456" s="1" t="s">
        <v>115</v>
      </c>
      <c r="F3456" s="26">
        <v>33</v>
      </c>
      <c r="G3456" s="25" t="s">
        <v>295</v>
      </c>
      <c r="H3456" s="25"/>
      <c r="BA3456" s="73" t="s">
        <v>357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358</v>
      </c>
      <c r="E3457" s="1" t="s">
        <v>137</v>
      </c>
      <c r="F3457" s="26">
        <v>74</v>
      </c>
      <c r="G3457" s="25" t="s">
        <v>295</v>
      </c>
      <c r="H3457" s="25"/>
      <c r="BA3457" s="73" t="s">
        <v>357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358</v>
      </c>
      <c r="E3458" s="1" t="s">
        <v>350</v>
      </c>
      <c r="F3458" s="26">
        <v>143</v>
      </c>
      <c r="G3458" s="25" t="s">
        <v>295</v>
      </c>
      <c r="H3458" s="25"/>
      <c r="BA3458" s="73" t="s">
        <v>357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358</v>
      </c>
      <c r="E3459" s="1" t="s">
        <v>125</v>
      </c>
      <c r="F3459" s="26">
        <v>101</v>
      </c>
      <c r="G3459" s="25" t="s">
        <v>295</v>
      </c>
      <c r="H3459" s="25"/>
      <c r="BA3459" s="73" t="s">
        <v>357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358</v>
      </c>
      <c r="E3460" s="1" t="s">
        <v>126</v>
      </c>
      <c r="F3460" s="26">
        <v>80</v>
      </c>
      <c r="G3460" s="25" t="s">
        <v>295</v>
      </c>
      <c r="H3460" s="25"/>
      <c r="BA3460" s="73" t="s">
        <v>357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358</v>
      </c>
      <c r="E3461" s="1" t="s">
        <v>351</v>
      </c>
      <c r="F3461" s="26">
        <v>165</v>
      </c>
      <c r="G3461" s="25" t="s">
        <v>295</v>
      </c>
      <c r="H3461" s="25"/>
      <c r="BA3461" s="73" t="s">
        <v>357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358</v>
      </c>
      <c r="E3462" s="1" t="s">
        <v>352</v>
      </c>
      <c r="F3462" s="26">
        <v>62</v>
      </c>
      <c r="G3462" s="25" t="s">
        <v>295</v>
      </c>
      <c r="H3462" s="25"/>
      <c r="BA3462" s="73" t="s">
        <v>357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358</v>
      </c>
      <c r="E3463" s="1" t="s">
        <v>122</v>
      </c>
      <c r="F3463" s="26">
        <v>47</v>
      </c>
      <c r="G3463" s="25" t="s">
        <v>295</v>
      </c>
      <c r="H3463" s="25"/>
      <c r="BA3463" s="73" t="s">
        <v>357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358</v>
      </c>
      <c r="E3464" s="1" t="s">
        <v>124</v>
      </c>
      <c r="F3464" s="26">
        <v>29</v>
      </c>
      <c r="G3464" s="25" t="s">
        <v>295</v>
      </c>
      <c r="H3464" s="25"/>
      <c r="BA3464" s="73" t="s">
        <v>357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358</v>
      </c>
      <c r="E3465" s="1" t="s">
        <v>353</v>
      </c>
      <c r="F3465" s="26">
        <v>0.94</v>
      </c>
      <c r="G3465" s="25" t="s">
        <v>295</v>
      </c>
      <c r="H3465" s="25"/>
      <c r="BA3465" s="73" t="s">
        <v>357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358</v>
      </c>
      <c r="E3466" s="1" t="s">
        <v>355</v>
      </c>
      <c r="F3466" s="26">
        <v>34.700000000000003</v>
      </c>
      <c r="G3466" s="25" t="s">
        <v>295</v>
      </c>
      <c r="H3466" s="25"/>
      <c r="BA3466" s="73" t="s">
        <v>357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358</v>
      </c>
      <c r="E3467" s="1" t="s">
        <v>133</v>
      </c>
      <c r="F3467" s="26">
        <v>147</v>
      </c>
      <c r="G3467" s="25" t="s">
        <v>295</v>
      </c>
      <c r="H3467" s="25"/>
      <c r="BA3467" s="73" t="s">
        <v>357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358</v>
      </c>
      <c r="E3468" s="1" t="s">
        <v>135</v>
      </c>
      <c r="F3468" s="26">
        <v>3.8</v>
      </c>
      <c r="G3468" s="25" t="s">
        <v>295</v>
      </c>
      <c r="H3468" s="25"/>
      <c r="BA3468" s="73" t="s">
        <v>357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358</v>
      </c>
      <c r="E3469" s="1" t="s">
        <v>136</v>
      </c>
      <c r="F3469" s="26">
        <v>114</v>
      </c>
      <c r="G3469" s="25" t="s">
        <v>295</v>
      </c>
      <c r="H3469" s="25"/>
      <c r="BA3469" s="73" t="s">
        <v>357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358</v>
      </c>
      <c r="E3470" s="1" t="s">
        <v>341</v>
      </c>
      <c r="F3470" s="26">
        <v>4.7300000000000004</v>
      </c>
      <c r="G3470" s="25" t="s">
        <v>295</v>
      </c>
      <c r="H3470" s="25"/>
      <c r="BA3470" s="73" t="s">
        <v>357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358</v>
      </c>
      <c r="E3471" s="1" t="s">
        <v>118</v>
      </c>
      <c r="F3471" s="26">
        <v>4.5</v>
      </c>
      <c r="G3471" s="25" t="s">
        <v>295</v>
      </c>
      <c r="H3471" s="25"/>
      <c r="BA3471" s="73" t="s">
        <v>357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358</v>
      </c>
      <c r="E3472" s="1" t="s">
        <v>130</v>
      </c>
      <c r="F3472" s="26">
        <v>3.89</v>
      </c>
      <c r="G3472" s="25" t="s">
        <v>295</v>
      </c>
      <c r="H3472" s="25"/>
      <c r="BA3472" s="73" t="s">
        <v>357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358</v>
      </c>
      <c r="E3473" s="1" t="s">
        <v>343</v>
      </c>
      <c r="F3473" s="26">
        <v>0.29599999999999999</v>
      </c>
      <c r="G3473" s="25" t="s">
        <v>295</v>
      </c>
      <c r="H3473" s="25"/>
      <c r="BA3473" s="73" t="s">
        <v>357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358</v>
      </c>
      <c r="E3474" s="1" t="s">
        <v>127</v>
      </c>
      <c r="F3474" s="26">
        <v>1.1850000000000001</v>
      </c>
      <c r="G3474" s="25" t="s">
        <v>295</v>
      </c>
      <c r="H3474" s="25"/>
      <c r="BA3474" s="73" t="s">
        <v>357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358</v>
      </c>
      <c r="E3475" s="1" t="s">
        <v>131</v>
      </c>
      <c r="F3475" s="26">
        <v>8.8000000000000007</v>
      </c>
      <c r="G3475" s="25" t="s">
        <v>295</v>
      </c>
      <c r="H3475" s="25"/>
      <c r="BA3475" s="73" t="s">
        <v>357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358</v>
      </c>
      <c r="E3476" s="1" t="s">
        <v>344</v>
      </c>
      <c r="F3476" s="26">
        <v>333</v>
      </c>
      <c r="G3476" s="25" t="s">
        <v>295</v>
      </c>
      <c r="H3476" s="25"/>
      <c r="BA3476" s="73" t="s">
        <v>357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358</v>
      </c>
      <c r="E3477" s="1" t="s">
        <v>119</v>
      </c>
      <c r="F3477" s="26">
        <v>235</v>
      </c>
      <c r="G3477" s="25" t="s">
        <v>295</v>
      </c>
      <c r="H3477" s="25"/>
      <c r="BA3477" s="73" t="s">
        <v>357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358</v>
      </c>
      <c r="E3478" s="1" t="s">
        <v>120</v>
      </c>
      <c r="F3478" s="26">
        <v>77</v>
      </c>
      <c r="G3478" s="25" t="s">
        <v>295</v>
      </c>
      <c r="H3478" s="25"/>
      <c r="BA3478" s="73" t="s">
        <v>357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358</v>
      </c>
      <c r="E3479" s="1" t="s">
        <v>117</v>
      </c>
      <c r="F3479" s="26">
        <v>2.71</v>
      </c>
      <c r="G3479" s="25" t="s">
        <v>295</v>
      </c>
      <c r="H3479" s="25"/>
      <c r="BA3479" s="73" t="s">
        <v>357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358</v>
      </c>
      <c r="E3480" s="1" t="s">
        <v>346</v>
      </c>
      <c r="F3480" s="26">
        <v>233</v>
      </c>
      <c r="G3480" s="25" t="s">
        <v>295</v>
      </c>
      <c r="H3480" s="25"/>
      <c r="BA3480" s="73" t="s">
        <v>357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358</v>
      </c>
      <c r="E3481" s="1" t="s">
        <v>132</v>
      </c>
      <c r="F3481" s="26">
        <v>3.47</v>
      </c>
      <c r="G3481" s="25" t="s">
        <v>295</v>
      </c>
      <c r="H3481" s="25"/>
      <c r="BA3481" s="73" t="s">
        <v>357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358</v>
      </c>
      <c r="E3482" s="1" t="s">
        <v>111</v>
      </c>
      <c r="F3482" s="26">
        <v>90</v>
      </c>
      <c r="G3482" s="25" t="s">
        <v>295</v>
      </c>
      <c r="H3482" s="25"/>
      <c r="BA3482" s="73" t="s">
        <v>357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358</v>
      </c>
      <c r="E3483" s="1" t="s">
        <v>347</v>
      </c>
      <c r="F3483" s="26">
        <v>5</v>
      </c>
      <c r="G3483" s="25" t="s">
        <v>295</v>
      </c>
      <c r="H3483" s="25"/>
      <c r="BA3483" s="73" t="s">
        <v>357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358</v>
      </c>
      <c r="E3484" s="1" t="s">
        <v>349</v>
      </c>
      <c r="F3484" s="26">
        <v>2.2000000000000002</v>
      </c>
      <c r="G3484" s="25" t="s">
        <v>295</v>
      </c>
      <c r="H3484" s="25"/>
      <c r="BA3484" s="73" t="s">
        <v>357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358</v>
      </c>
      <c r="E3485" s="1" t="s">
        <v>128</v>
      </c>
      <c r="F3485" s="26">
        <v>6.8</v>
      </c>
      <c r="G3485" s="25" t="s">
        <v>295</v>
      </c>
      <c r="H3485" s="25"/>
      <c r="BA3485" s="73" t="s">
        <v>357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358</v>
      </c>
      <c r="E3486" s="1" t="s">
        <v>121</v>
      </c>
      <c r="F3486" s="26">
        <v>159</v>
      </c>
      <c r="G3486" s="25" t="s">
        <v>295</v>
      </c>
      <c r="H3486" s="25"/>
      <c r="BA3486" s="73" t="s">
        <v>357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358</v>
      </c>
      <c r="E3487" s="1" t="s">
        <v>115</v>
      </c>
      <c r="F3487" s="26">
        <v>33</v>
      </c>
      <c r="G3487" s="25" t="s">
        <v>295</v>
      </c>
      <c r="H3487" s="25"/>
      <c r="BA3487" s="73" t="s">
        <v>357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358</v>
      </c>
      <c r="E3488" s="1" t="s">
        <v>137</v>
      </c>
      <c r="F3488" s="26">
        <v>75</v>
      </c>
      <c r="G3488" s="25" t="s">
        <v>295</v>
      </c>
      <c r="H3488" s="25"/>
      <c r="BA3488" s="73" t="s">
        <v>357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358</v>
      </c>
      <c r="E3489" s="1" t="s">
        <v>350</v>
      </c>
      <c r="F3489" s="26">
        <v>142</v>
      </c>
      <c r="G3489" s="25" t="s">
        <v>295</v>
      </c>
      <c r="H3489" s="25"/>
      <c r="BA3489" s="73" t="s">
        <v>357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358</v>
      </c>
      <c r="E3490" s="1" t="s">
        <v>125</v>
      </c>
      <c r="F3490" s="26">
        <v>101</v>
      </c>
      <c r="G3490" s="25" t="s">
        <v>295</v>
      </c>
      <c r="H3490" s="25"/>
      <c r="BA3490" s="73" t="s">
        <v>357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358</v>
      </c>
      <c r="E3491" s="1" t="s">
        <v>126</v>
      </c>
      <c r="F3491" s="26">
        <v>79</v>
      </c>
      <c r="G3491" s="25" t="s">
        <v>295</v>
      </c>
      <c r="H3491" s="25"/>
      <c r="BA3491" s="73" t="s">
        <v>357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358</v>
      </c>
      <c r="E3492" s="1" t="s">
        <v>351</v>
      </c>
      <c r="F3492" s="26">
        <v>156</v>
      </c>
      <c r="G3492" s="25" t="s">
        <v>295</v>
      </c>
      <c r="H3492" s="25"/>
      <c r="BA3492" s="73" t="s">
        <v>357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358</v>
      </c>
      <c r="E3493" s="1" t="s">
        <v>352</v>
      </c>
      <c r="F3493" s="26">
        <v>63</v>
      </c>
      <c r="G3493" s="25" t="s">
        <v>295</v>
      </c>
      <c r="H3493" s="25"/>
      <c r="BA3493" s="73" t="s">
        <v>357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358</v>
      </c>
      <c r="E3494" s="1" t="s">
        <v>122</v>
      </c>
      <c r="F3494" s="26">
        <v>46</v>
      </c>
      <c r="G3494" s="25" t="s">
        <v>295</v>
      </c>
      <c r="H3494" s="25"/>
      <c r="BA3494" s="73" t="s">
        <v>357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358</v>
      </c>
      <c r="E3495" s="1" t="s">
        <v>124</v>
      </c>
      <c r="F3495" s="26">
        <v>31</v>
      </c>
      <c r="G3495" s="25" t="s">
        <v>295</v>
      </c>
      <c r="H3495" s="25"/>
      <c r="BA3495" s="73" t="s">
        <v>357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358</v>
      </c>
      <c r="E3496" s="1" t="s">
        <v>353</v>
      </c>
      <c r="F3496" s="26">
        <v>0.95</v>
      </c>
      <c r="G3496" s="25" t="s">
        <v>295</v>
      </c>
      <c r="H3496" s="25"/>
      <c r="BA3496" s="73" t="s">
        <v>357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358</v>
      </c>
      <c r="E3497" s="1" t="s">
        <v>355</v>
      </c>
      <c r="F3497" s="26">
        <v>38.700000000000003</v>
      </c>
      <c r="G3497" s="25" t="s">
        <v>295</v>
      </c>
      <c r="H3497" s="25"/>
      <c r="BA3497" s="73" t="s">
        <v>357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358</v>
      </c>
      <c r="E3498" s="1" t="s">
        <v>133</v>
      </c>
      <c r="F3498" s="26">
        <v>147</v>
      </c>
      <c r="G3498" s="25" t="s">
        <v>295</v>
      </c>
      <c r="H3498" s="25"/>
      <c r="BA3498" s="73" t="s">
        <v>357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358</v>
      </c>
      <c r="E3499" s="1" t="s">
        <v>135</v>
      </c>
      <c r="F3499" s="26">
        <v>3.8</v>
      </c>
      <c r="G3499" s="25" t="s">
        <v>295</v>
      </c>
      <c r="H3499" s="25"/>
      <c r="BA3499" s="73" t="s">
        <v>357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358</v>
      </c>
      <c r="E3500" s="1" t="s">
        <v>136</v>
      </c>
      <c r="F3500" s="26">
        <v>117</v>
      </c>
      <c r="G3500" s="25" t="s">
        <v>295</v>
      </c>
      <c r="H3500" s="25"/>
      <c r="BA3500" s="73" t="s">
        <v>357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358</v>
      </c>
      <c r="E3501" s="1" t="s">
        <v>341</v>
      </c>
      <c r="F3501" s="26">
        <v>4.68</v>
      </c>
      <c r="G3501" s="25" t="s">
        <v>295</v>
      </c>
      <c r="H3501" s="25"/>
      <c r="BA3501" s="73" t="s">
        <v>357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358</v>
      </c>
      <c r="E3502" s="1" t="s">
        <v>118</v>
      </c>
      <c r="F3502" s="26">
        <v>4.5999999999999996</v>
      </c>
      <c r="G3502" s="25" t="s">
        <v>295</v>
      </c>
      <c r="H3502" s="25"/>
      <c r="BA3502" s="73" t="s">
        <v>357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358</v>
      </c>
      <c r="E3503" s="1" t="s">
        <v>130</v>
      </c>
      <c r="F3503" s="26">
        <v>3.88</v>
      </c>
      <c r="G3503" s="25" t="s">
        <v>295</v>
      </c>
      <c r="H3503" s="25"/>
      <c r="BA3503" s="73" t="s">
        <v>357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358</v>
      </c>
      <c r="E3504" s="1" t="s">
        <v>343</v>
      </c>
      <c r="F3504" s="26">
        <v>0.31</v>
      </c>
      <c r="G3504" s="25" t="s">
        <v>295</v>
      </c>
      <c r="H3504" s="25"/>
      <c r="BA3504" s="73" t="s">
        <v>357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358</v>
      </c>
      <c r="E3505" s="1" t="s">
        <v>127</v>
      </c>
      <c r="F3505" s="26">
        <v>1.17</v>
      </c>
      <c r="G3505" s="25" t="s">
        <v>295</v>
      </c>
      <c r="H3505" s="25"/>
      <c r="BA3505" s="73" t="s">
        <v>357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358</v>
      </c>
      <c r="E3506" s="1" t="s">
        <v>131</v>
      </c>
      <c r="F3506" s="26">
        <v>8.6999999999999993</v>
      </c>
      <c r="G3506" s="25" t="s">
        <v>295</v>
      </c>
      <c r="H3506" s="25"/>
      <c r="BA3506" s="73" t="s">
        <v>357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358</v>
      </c>
      <c r="E3507" s="1" t="s">
        <v>344</v>
      </c>
      <c r="F3507" s="26">
        <v>335</v>
      </c>
      <c r="G3507" s="25" t="s">
        <v>295</v>
      </c>
      <c r="H3507" s="25"/>
      <c r="BA3507" s="73" t="s">
        <v>357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358</v>
      </c>
      <c r="E3508" s="1" t="s">
        <v>119</v>
      </c>
      <c r="F3508" s="26">
        <v>236</v>
      </c>
      <c r="G3508" s="25" t="s">
        <v>295</v>
      </c>
      <c r="H3508" s="25"/>
      <c r="BA3508" s="73" t="s">
        <v>357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358</v>
      </c>
      <c r="E3509" s="1" t="s">
        <v>120</v>
      </c>
      <c r="F3509" s="26">
        <v>76</v>
      </c>
      <c r="G3509" s="25" t="s">
        <v>295</v>
      </c>
      <c r="H3509" s="25"/>
      <c r="BA3509" s="73" t="s">
        <v>357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358</v>
      </c>
      <c r="E3510" s="1" t="s">
        <v>117</v>
      </c>
      <c r="F3510" s="26">
        <v>2.68</v>
      </c>
      <c r="G3510" s="25" t="s">
        <v>295</v>
      </c>
      <c r="H3510" s="25"/>
      <c r="BA3510" s="73" t="s">
        <v>357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358</v>
      </c>
      <c r="E3511" s="1" t="s">
        <v>346</v>
      </c>
      <c r="F3511" s="26">
        <v>233</v>
      </c>
      <c r="G3511" s="25" t="s">
        <v>295</v>
      </c>
      <c r="H3511" s="25"/>
      <c r="BA3511" s="73" t="s">
        <v>357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358</v>
      </c>
      <c r="E3512" s="1" t="s">
        <v>132</v>
      </c>
      <c r="F3512" s="26">
        <v>3.53</v>
      </c>
      <c r="G3512" s="25" t="s">
        <v>295</v>
      </c>
      <c r="H3512" s="25"/>
      <c r="BA3512" s="73" t="s">
        <v>357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358</v>
      </c>
      <c r="E3513" s="1" t="s">
        <v>111</v>
      </c>
      <c r="F3513" s="26">
        <v>89</v>
      </c>
      <c r="G3513" s="25" t="s">
        <v>295</v>
      </c>
      <c r="H3513" s="25"/>
      <c r="BA3513" s="73" t="s">
        <v>357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358</v>
      </c>
      <c r="E3514" s="1" t="s">
        <v>347</v>
      </c>
      <c r="F3514" s="26">
        <v>5.0999999999999996</v>
      </c>
      <c r="G3514" s="25" t="s">
        <v>295</v>
      </c>
      <c r="H3514" s="25"/>
      <c r="BA3514" s="73" t="s">
        <v>357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358</v>
      </c>
      <c r="E3515" s="1" t="s">
        <v>349</v>
      </c>
      <c r="F3515" s="26">
        <v>2.16</v>
      </c>
      <c r="G3515" s="25" t="s">
        <v>295</v>
      </c>
      <c r="H3515" s="25"/>
      <c r="BA3515" s="73" t="s">
        <v>357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358</v>
      </c>
      <c r="E3516" s="1" t="s">
        <v>128</v>
      </c>
      <c r="F3516" s="26">
        <v>6.8</v>
      </c>
      <c r="G3516" s="25" t="s">
        <v>295</v>
      </c>
      <c r="H3516" s="25"/>
      <c r="BA3516" s="73" t="s">
        <v>357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358</v>
      </c>
      <c r="E3517" s="1" t="s">
        <v>121</v>
      </c>
      <c r="F3517" s="26">
        <v>159</v>
      </c>
      <c r="G3517" s="25" t="s">
        <v>295</v>
      </c>
      <c r="H3517" s="25"/>
      <c r="BA3517" s="73" t="s">
        <v>357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358</v>
      </c>
      <c r="E3518" s="1" t="s">
        <v>115</v>
      </c>
      <c r="F3518" s="26">
        <v>33</v>
      </c>
      <c r="G3518" s="25" t="s">
        <v>295</v>
      </c>
      <c r="H3518" s="25"/>
      <c r="BA3518" s="73" t="s">
        <v>357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358</v>
      </c>
      <c r="E3519" s="1" t="s">
        <v>137</v>
      </c>
      <c r="F3519" s="26">
        <v>74</v>
      </c>
      <c r="G3519" s="25" t="s">
        <v>295</v>
      </c>
      <c r="H3519" s="25"/>
      <c r="BA3519" s="73" t="s">
        <v>357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358</v>
      </c>
      <c r="E3520" s="1" t="s">
        <v>350</v>
      </c>
      <c r="F3520" s="26">
        <v>139</v>
      </c>
      <c r="G3520" s="25" t="s">
        <v>295</v>
      </c>
      <c r="H3520" s="25"/>
      <c r="BA3520" s="73" t="s">
        <v>357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358</v>
      </c>
      <c r="E3521" s="1" t="s">
        <v>125</v>
      </c>
      <c r="F3521" s="26">
        <v>105</v>
      </c>
      <c r="G3521" s="25" t="s">
        <v>295</v>
      </c>
      <c r="H3521" s="25"/>
      <c r="BA3521" s="73" t="s">
        <v>357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358</v>
      </c>
      <c r="E3522" s="1" t="s">
        <v>126</v>
      </c>
      <c r="F3522" s="26">
        <v>80</v>
      </c>
      <c r="G3522" s="25" t="s">
        <v>295</v>
      </c>
      <c r="H3522" s="25"/>
      <c r="BA3522" s="73" t="s">
        <v>357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358</v>
      </c>
      <c r="E3523" s="1" t="s">
        <v>351</v>
      </c>
      <c r="F3523" s="26">
        <v>141</v>
      </c>
      <c r="G3523" s="25" t="s">
        <v>295</v>
      </c>
      <c r="H3523" s="25"/>
      <c r="BA3523" s="73" t="s">
        <v>357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358</v>
      </c>
      <c r="E3524" s="1" t="s">
        <v>352</v>
      </c>
      <c r="F3524" s="26">
        <v>58</v>
      </c>
      <c r="G3524" s="25" t="s">
        <v>295</v>
      </c>
      <c r="H3524" s="25"/>
      <c r="BA3524" s="73" t="s">
        <v>357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358</v>
      </c>
      <c r="E3525" s="1" t="s">
        <v>122</v>
      </c>
      <c r="F3525" s="26">
        <v>45</v>
      </c>
      <c r="G3525" s="25" t="s">
        <v>295</v>
      </c>
      <c r="H3525" s="25"/>
      <c r="BA3525" s="73" t="s">
        <v>357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358</v>
      </c>
      <c r="E3526" s="1" t="s">
        <v>124</v>
      </c>
      <c r="F3526" s="26">
        <v>29</v>
      </c>
      <c r="G3526" s="25" t="s">
        <v>295</v>
      </c>
      <c r="H3526" s="25"/>
      <c r="BA3526" s="73" t="s">
        <v>357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358</v>
      </c>
      <c r="E3527" s="1" t="s">
        <v>353</v>
      </c>
      <c r="F3527" s="26">
        <v>0.97</v>
      </c>
      <c r="G3527" s="25" t="s">
        <v>295</v>
      </c>
      <c r="H3527" s="25"/>
      <c r="BA3527" s="73" t="s">
        <v>357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358</v>
      </c>
      <c r="E3528" s="1" t="s">
        <v>355</v>
      </c>
      <c r="F3528" s="26">
        <v>35.9</v>
      </c>
      <c r="G3528" s="25" t="s">
        <v>295</v>
      </c>
      <c r="H3528" s="25"/>
      <c r="BA3528" s="73" t="s">
        <v>357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358</v>
      </c>
      <c r="E3529" s="1" t="s">
        <v>133</v>
      </c>
      <c r="F3529" s="26">
        <v>145</v>
      </c>
      <c r="G3529" s="25" t="s">
        <v>295</v>
      </c>
      <c r="H3529" s="25"/>
      <c r="BA3529" s="73" t="s">
        <v>357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358</v>
      </c>
      <c r="E3530" s="1" t="s">
        <v>135</v>
      </c>
      <c r="F3530" s="26">
        <v>3.8</v>
      </c>
      <c r="G3530" s="25" t="s">
        <v>295</v>
      </c>
      <c r="H3530" s="25"/>
      <c r="BA3530" s="73" t="s">
        <v>357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358</v>
      </c>
      <c r="E3531" s="1" t="s">
        <v>136</v>
      </c>
      <c r="F3531" s="26">
        <v>116</v>
      </c>
      <c r="G3531" s="25" t="s">
        <v>295</v>
      </c>
      <c r="H3531" s="25"/>
      <c r="BA3531" s="73" t="s">
        <v>357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358</v>
      </c>
      <c r="E3532" s="1" t="s">
        <v>341</v>
      </c>
      <c r="F3532" s="26">
        <v>4.5599999999999996</v>
      </c>
      <c r="G3532" s="25" t="s">
        <v>295</v>
      </c>
      <c r="H3532" s="25"/>
      <c r="BA3532" s="73" t="s">
        <v>357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358</v>
      </c>
      <c r="E3533" s="1" t="s">
        <v>118</v>
      </c>
      <c r="F3533" s="26">
        <v>4.5</v>
      </c>
      <c r="G3533" s="25" t="s">
        <v>295</v>
      </c>
      <c r="H3533" s="25"/>
      <c r="BA3533" s="73" t="s">
        <v>357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358</v>
      </c>
      <c r="E3534" s="1" t="s">
        <v>130</v>
      </c>
      <c r="F3534" s="26">
        <v>3.85</v>
      </c>
      <c r="G3534" s="25" t="s">
        <v>295</v>
      </c>
      <c r="H3534" s="25"/>
      <c r="BA3534" s="73" t="s">
        <v>357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358</v>
      </c>
      <c r="E3535" s="1" t="s">
        <v>343</v>
      </c>
      <c r="F3535" s="26">
        <v>0.32</v>
      </c>
      <c r="G3535" s="25" t="s">
        <v>295</v>
      </c>
      <c r="H3535" s="25"/>
      <c r="BA3535" s="73" t="s">
        <v>357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358</v>
      </c>
      <c r="E3536" s="1" t="s">
        <v>127</v>
      </c>
      <c r="F3536" s="26">
        <v>1.17</v>
      </c>
      <c r="G3536" s="25" t="s">
        <v>295</v>
      </c>
      <c r="H3536" s="25"/>
      <c r="BA3536" s="73" t="s">
        <v>357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358</v>
      </c>
      <c r="E3537" s="1" t="s">
        <v>131</v>
      </c>
      <c r="F3537" s="26">
        <v>8.6999999999999993</v>
      </c>
      <c r="G3537" s="25" t="s">
        <v>295</v>
      </c>
      <c r="H3537" s="25"/>
      <c r="BA3537" s="73" t="s">
        <v>357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358</v>
      </c>
      <c r="E3538" s="1" t="s">
        <v>344</v>
      </c>
      <c r="F3538" s="26">
        <v>359</v>
      </c>
      <c r="G3538" s="25" t="s">
        <v>295</v>
      </c>
      <c r="H3538" s="25"/>
      <c r="BA3538" s="73" t="s">
        <v>357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358</v>
      </c>
      <c r="E3539" s="1" t="s">
        <v>119</v>
      </c>
      <c r="F3539" s="26">
        <v>236</v>
      </c>
      <c r="G3539" s="25" t="s">
        <v>295</v>
      </c>
      <c r="H3539" s="25"/>
      <c r="BA3539" s="73" t="s">
        <v>357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358</v>
      </c>
      <c r="E3540" s="1" t="s">
        <v>120</v>
      </c>
      <c r="F3540" s="26">
        <v>77</v>
      </c>
      <c r="G3540" s="25" t="s">
        <v>295</v>
      </c>
      <c r="H3540" s="25"/>
      <c r="BA3540" s="73" t="s">
        <v>357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358</v>
      </c>
      <c r="E3541" s="1" t="s">
        <v>117</v>
      </c>
      <c r="F3541" s="26">
        <v>2.64</v>
      </c>
      <c r="G3541" s="25" t="s">
        <v>295</v>
      </c>
      <c r="H3541" s="25"/>
      <c r="BA3541" s="73" t="s">
        <v>357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358</v>
      </c>
      <c r="E3542" s="1" t="s">
        <v>346</v>
      </c>
      <c r="F3542" s="26">
        <v>233</v>
      </c>
      <c r="G3542" s="25" t="s">
        <v>295</v>
      </c>
      <c r="H3542" s="25"/>
      <c r="BA3542" s="73" t="s">
        <v>357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358</v>
      </c>
      <c r="E3543" s="1" t="s">
        <v>132</v>
      </c>
      <c r="F3543" s="26">
        <v>3.45</v>
      </c>
      <c r="G3543" s="25" t="s">
        <v>295</v>
      </c>
      <c r="H3543" s="25"/>
      <c r="BA3543" s="73" t="s">
        <v>357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358</v>
      </c>
      <c r="E3544" s="1" t="s">
        <v>111</v>
      </c>
      <c r="F3544" s="26">
        <v>89</v>
      </c>
      <c r="G3544" s="25" t="s">
        <v>295</v>
      </c>
      <c r="H3544" s="25"/>
      <c r="BA3544" s="73" t="s">
        <v>357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358</v>
      </c>
      <c r="E3545" s="1" t="s">
        <v>347</v>
      </c>
      <c r="F3545" s="26">
        <v>5.25</v>
      </c>
      <c r="G3545" s="25" t="s">
        <v>295</v>
      </c>
      <c r="H3545" s="25"/>
      <c r="BA3545" s="73" t="s">
        <v>357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358</v>
      </c>
      <c r="E3546" s="1" t="s">
        <v>349</v>
      </c>
      <c r="F3546" s="26">
        <v>2.1800000000000002</v>
      </c>
      <c r="G3546" s="25" t="s">
        <v>295</v>
      </c>
      <c r="H3546" s="25"/>
      <c r="BA3546" s="73" t="s">
        <v>357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358</v>
      </c>
      <c r="E3547" s="1" t="s">
        <v>128</v>
      </c>
      <c r="F3547" s="26">
        <v>6.7</v>
      </c>
      <c r="G3547" s="25" t="s">
        <v>295</v>
      </c>
      <c r="H3547" s="25"/>
      <c r="BA3547" s="73" t="s">
        <v>357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358</v>
      </c>
      <c r="E3548" s="1" t="s">
        <v>121</v>
      </c>
      <c r="F3548" s="26">
        <v>159</v>
      </c>
      <c r="G3548" s="25" t="s">
        <v>295</v>
      </c>
      <c r="H3548" s="25"/>
      <c r="BA3548" s="73" t="s">
        <v>357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358</v>
      </c>
      <c r="E3549" s="1" t="s">
        <v>115</v>
      </c>
      <c r="F3549" s="26">
        <v>33</v>
      </c>
      <c r="G3549" s="25" t="s">
        <v>295</v>
      </c>
      <c r="H3549" s="25"/>
      <c r="BA3549" s="73" t="s">
        <v>357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358</v>
      </c>
      <c r="E3550" s="1" t="s">
        <v>137</v>
      </c>
      <c r="F3550" s="26">
        <v>74</v>
      </c>
      <c r="G3550" s="25" t="s">
        <v>295</v>
      </c>
      <c r="H3550" s="25"/>
      <c r="BA3550" s="73" t="s">
        <v>357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358</v>
      </c>
      <c r="E3551" s="1" t="s">
        <v>350</v>
      </c>
      <c r="F3551" s="26">
        <v>141</v>
      </c>
      <c r="G3551" s="25" t="s">
        <v>295</v>
      </c>
      <c r="H3551" s="25"/>
      <c r="BA3551" s="73" t="s">
        <v>357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358</v>
      </c>
      <c r="E3552" s="1" t="s">
        <v>125</v>
      </c>
      <c r="F3552" s="26">
        <v>108</v>
      </c>
      <c r="G3552" s="25" t="s">
        <v>295</v>
      </c>
      <c r="H3552" s="25"/>
      <c r="BA3552" s="73" t="s">
        <v>357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358</v>
      </c>
      <c r="E3553" s="1" t="s">
        <v>126</v>
      </c>
      <c r="F3553" s="26">
        <v>80</v>
      </c>
      <c r="G3553" s="25" t="s">
        <v>295</v>
      </c>
      <c r="H3553" s="25"/>
      <c r="BA3553" s="73" t="s">
        <v>357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358</v>
      </c>
      <c r="E3554" s="1" t="s">
        <v>351</v>
      </c>
      <c r="F3554" s="26">
        <v>158</v>
      </c>
      <c r="G3554" s="25" t="s">
        <v>295</v>
      </c>
      <c r="H3554" s="25"/>
      <c r="BA3554" s="73" t="s">
        <v>357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358</v>
      </c>
      <c r="E3555" s="1" t="s">
        <v>352</v>
      </c>
      <c r="F3555" s="26">
        <v>57</v>
      </c>
      <c r="G3555" s="25" t="s">
        <v>295</v>
      </c>
      <c r="H3555" s="25"/>
      <c r="BA3555" s="73" t="s">
        <v>357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358</v>
      </c>
      <c r="E3556" s="1" t="s">
        <v>122</v>
      </c>
      <c r="F3556" s="26">
        <v>45</v>
      </c>
      <c r="G3556" s="25" t="s">
        <v>295</v>
      </c>
      <c r="H3556" s="25"/>
      <c r="BA3556" s="73" t="s">
        <v>357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358</v>
      </c>
      <c r="E3557" s="1" t="s">
        <v>124</v>
      </c>
      <c r="F3557" s="26">
        <v>30</v>
      </c>
      <c r="G3557" s="25" t="s">
        <v>295</v>
      </c>
      <c r="H3557" s="25"/>
      <c r="BA3557" s="73" t="s">
        <v>357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358</v>
      </c>
      <c r="E3558" s="1" t="s">
        <v>353</v>
      </c>
      <c r="F3558" s="26">
        <v>0.95</v>
      </c>
      <c r="G3558" s="25" t="s">
        <v>295</v>
      </c>
      <c r="H3558" s="25"/>
      <c r="BA3558" s="73" t="s">
        <v>357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358</v>
      </c>
      <c r="E3559" s="1" t="s">
        <v>355</v>
      </c>
      <c r="F3559" s="26">
        <v>37.299999999999997</v>
      </c>
      <c r="G3559" s="25" t="s">
        <v>295</v>
      </c>
      <c r="H3559" s="25"/>
      <c r="BA3559" s="73" t="s">
        <v>357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358</v>
      </c>
      <c r="E3560" s="1" t="s">
        <v>133</v>
      </c>
      <c r="F3560" s="26">
        <v>145</v>
      </c>
      <c r="G3560" s="25" t="s">
        <v>295</v>
      </c>
      <c r="H3560" s="25"/>
      <c r="BA3560" s="73" t="s">
        <v>357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358</v>
      </c>
      <c r="E3561" s="1" t="s">
        <v>135</v>
      </c>
      <c r="F3561" s="26">
        <v>3.7</v>
      </c>
      <c r="G3561" s="25" t="s">
        <v>295</v>
      </c>
      <c r="H3561" s="25"/>
      <c r="BA3561" s="73" t="s">
        <v>357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358</v>
      </c>
      <c r="E3562" s="1" t="s">
        <v>136</v>
      </c>
      <c r="F3562" s="26">
        <v>115</v>
      </c>
      <c r="G3562" s="25" t="s">
        <v>295</v>
      </c>
      <c r="H3562" s="25"/>
      <c r="BA3562" s="73" t="s">
        <v>357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358</v>
      </c>
      <c r="E3563" s="1" t="s">
        <v>341</v>
      </c>
      <c r="F3563" s="26">
        <v>4.62</v>
      </c>
      <c r="G3563" s="25" t="s">
        <v>295</v>
      </c>
      <c r="H3563" s="25"/>
      <c r="BA3563" s="73" t="s">
        <v>357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358</v>
      </c>
      <c r="E3564" s="1" t="s">
        <v>118</v>
      </c>
      <c r="F3564" s="26">
        <v>4.5</v>
      </c>
      <c r="G3564" s="25" t="s">
        <v>295</v>
      </c>
      <c r="H3564" s="25"/>
      <c r="BA3564" s="73" t="s">
        <v>357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358</v>
      </c>
      <c r="E3565" s="1" t="s">
        <v>130</v>
      </c>
      <c r="F3565" s="26">
        <v>3.97</v>
      </c>
      <c r="G3565" s="25" t="s">
        <v>295</v>
      </c>
      <c r="H3565" s="25"/>
      <c r="BA3565" s="73" t="s">
        <v>357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358</v>
      </c>
      <c r="E3566" s="1" t="s">
        <v>343</v>
      </c>
      <c r="F3566" s="26">
        <v>0.32</v>
      </c>
      <c r="G3566" s="25" t="s">
        <v>295</v>
      </c>
      <c r="H3566" s="25"/>
      <c r="BA3566" s="73" t="s">
        <v>357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358</v>
      </c>
      <c r="E3567" s="1" t="s">
        <v>127</v>
      </c>
      <c r="F3567" s="26">
        <v>1.18</v>
      </c>
      <c r="G3567" s="25" t="s">
        <v>295</v>
      </c>
      <c r="H3567" s="25"/>
      <c r="BA3567" s="73" t="s">
        <v>357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358</v>
      </c>
      <c r="E3568" s="1" t="s">
        <v>131</v>
      </c>
      <c r="F3568" s="26">
        <v>8.9</v>
      </c>
      <c r="G3568" s="25" t="s">
        <v>295</v>
      </c>
      <c r="H3568" s="25"/>
      <c r="BA3568" s="73" t="s">
        <v>357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358</v>
      </c>
      <c r="E3569" s="1" t="s">
        <v>344</v>
      </c>
      <c r="F3569" s="26">
        <v>353</v>
      </c>
      <c r="G3569" s="25" t="s">
        <v>295</v>
      </c>
      <c r="H3569" s="25"/>
      <c r="BA3569" s="73" t="s">
        <v>357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358</v>
      </c>
      <c r="E3570" s="1" t="s">
        <v>119</v>
      </c>
      <c r="F3570" s="26">
        <v>237</v>
      </c>
      <c r="G3570" s="25" t="s">
        <v>295</v>
      </c>
      <c r="H3570" s="25"/>
      <c r="BA3570" s="73" t="s">
        <v>357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358</v>
      </c>
      <c r="E3571" s="1" t="s">
        <v>120</v>
      </c>
      <c r="F3571" s="26">
        <v>77</v>
      </c>
      <c r="G3571" s="25" t="s">
        <v>295</v>
      </c>
      <c r="H3571" s="25"/>
      <c r="BA3571" s="73" t="s">
        <v>357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358</v>
      </c>
      <c r="E3572" s="1" t="s">
        <v>117</v>
      </c>
      <c r="F3572" s="26">
        <v>2.61</v>
      </c>
      <c r="G3572" s="25" t="s">
        <v>295</v>
      </c>
      <c r="H3572" s="25"/>
      <c r="BA3572" s="73" t="s">
        <v>357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358</v>
      </c>
      <c r="E3573" s="1" t="s">
        <v>346</v>
      </c>
      <c r="F3573" s="26">
        <v>232</v>
      </c>
      <c r="G3573" s="25" t="s">
        <v>295</v>
      </c>
      <c r="H3573" s="25"/>
      <c r="BA3573" s="73" t="s">
        <v>357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358</v>
      </c>
      <c r="E3574" s="1" t="s">
        <v>132</v>
      </c>
      <c r="F3574" s="26">
        <v>3.54</v>
      </c>
      <c r="G3574" s="25" t="s">
        <v>295</v>
      </c>
      <c r="H3574" s="25"/>
      <c r="BA3574" s="73" t="s">
        <v>357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358</v>
      </c>
      <c r="E3575" s="1" t="s">
        <v>111</v>
      </c>
      <c r="F3575" s="26">
        <v>89</v>
      </c>
      <c r="G3575" s="25" t="s">
        <v>295</v>
      </c>
      <c r="H3575" s="25"/>
      <c r="BA3575" s="73" t="s">
        <v>357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358</v>
      </c>
      <c r="E3576" s="1" t="s">
        <v>347</v>
      </c>
      <c r="F3576" s="26">
        <v>5.0999999999999996</v>
      </c>
      <c r="G3576" s="25" t="s">
        <v>295</v>
      </c>
      <c r="H3576" s="25"/>
      <c r="BA3576" s="73" t="s">
        <v>357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358</v>
      </c>
      <c r="E3577" s="1" t="s">
        <v>349</v>
      </c>
      <c r="F3577" s="26">
        <v>2.2799999999999998</v>
      </c>
      <c r="G3577" s="25" t="s">
        <v>295</v>
      </c>
      <c r="H3577" s="25"/>
      <c r="BA3577" s="73" t="s">
        <v>357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358</v>
      </c>
      <c r="E3578" s="1" t="s">
        <v>128</v>
      </c>
      <c r="F3578" s="26">
        <v>6.8</v>
      </c>
      <c r="G3578" s="25" t="s">
        <v>295</v>
      </c>
      <c r="H3578" s="25"/>
      <c r="BA3578" s="73" t="s">
        <v>357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358</v>
      </c>
      <c r="E3579" s="1" t="s">
        <v>121</v>
      </c>
      <c r="F3579" s="26">
        <v>160</v>
      </c>
      <c r="G3579" s="25" t="s">
        <v>295</v>
      </c>
      <c r="H3579" s="25"/>
      <c r="BA3579" s="73" t="s">
        <v>357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358</v>
      </c>
      <c r="E3580" s="1" t="s">
        <v>115</v>
      </c>
      <c r="F3580" s="26">
        <v>34</v>
      </c>
      <c r="G3580" s="25" t="s">
        <v>295</v>
      </c>
      <c r="H3580" s="25"/>
      <c r="BA3580" s="73" t="s">
        <v>357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358</v>
      </c>
      <c r="E3581" s="1" t="s">
        <v>137</v>
      </c>
      <c r="F3581" s="26">
        <v>75</v>
      </c>
      <c r="G3581" s="25" t="s">
        <v>295</v>
      </c>
      <c r="H3581" s="25"/>
      <c r="BA3581" s="73" t="s">
        <v>357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358</v>
      </c>
      <c r="E3582" s="1" t="s">
        <v>350</v>
      </c>
      <c r="F3582" s="26">
        <v>139</v>
      </c>
      <c r="G3582" s="25" t="s">
        <v>295</v>
      </c>
      <c r="H3582" s="25"/>
      <c r="BA3582" s="73" t="s">
        <v>357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358</v>
      </c>
      <c r="E3583" s="1" t="s">
        <v>125</v>
      </c>
      <c r="F3583" s="26">
        <v>104</v>
      </c>
      <c r="G3583" s="25" t="s">
        <v>295</v>
      </c>
      <c r="H3583" s="25"/>
      <c r="BA3583" s="73" t="s">
        <v>357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358</v>
      </c>
      <c r="E3584" s="1" t="s">
        <v>126</v>
      </c>
      <c r="F3584" s="26">
        <v>80</v>
      </c>
      <c r="G3584" s="25" t="s">
        <v>295</v>
      </c>
      <c r="H3584" s="25"/>
      <c r="BA3584" s="73" t="s">
        <v>357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358</v>
      </c>
      <c r="E3585" s="1" t="s">
        <v>351</v>
      </c>
      <c r="F3585" s="26">
        <v>153</v>
      </c>
      <c r="G3585" s="25" t="s">
        <v>295</v>
      </c>
      <c r="H3585" s="25"/>
      <c r="BA3585" s="73" t="s">
        <v>357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358</v>
      </c>
      <c r="E3586" s="1" t="s">
        <v>352</v>
      </c>
      <c r="F3586" s="26">
        <v>57</v>
      </c>
      <c r="G3586" s="25" t="s">
        <v>295</v>
      </c>
      <c r="H3586" s="25"/>
      <c r="BA3586" s="73" t="s">
        <v>357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358</v>
      </c>
      <c r="E3587" s="1" t="s">
        <v>122</v>
      </c>
      <c r="F3587" s="26">
        <v>46</v>
      </c>
      <c r="G3587" s="25" t="s">
        <v>295</v>
      </c>
      <c r="H3587" s="25"/>
      <c r="BA3587" s="73" t="s">
        <v>357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358</v>
      </c>
      <c r="E3588" s="1" t="s">
        <v>124</v>
      </c>
      <c r="F3588" s="26">
        <v>29</v>
      </c>
      <c r="G3588" s="25" t="s">
        <v>295</v>
      </c>
      <c r="H3588" s="25"/>
      <c r="BA3588" s="73" t="s">
        <v>357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358</v>
      </c>
      <c r="E3589" s="1" t="s">
        <v>353</v>
      </c>
      <c r="F3589" s="26">
        <v>0.93</v>
      </c>
      <c r="G3589" s="25" t="s">
        <v>295</v>
      </c>
      <c r="H3589" s="25"/>
      <c r="BA3589" s="73" t="s">
        <v>357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358</v>
      </c>
      <c r="E3590" s="1" t="s">
        <v>355</v>
      </c>
      <c r="F3590" s="26">
        <v>35.5</v>
      </c>
      <c r="G3590" s="25" t="s">
        <v>295</v>
      </c>
      <c r="H3590" s="25"/>
      <c r="BA3590" s="73" t="s">
        <v>357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358</v>
      </c>
      <c r="E3591" s="1" t="s">
        <v>133</v>
      </c>
      <c r="F3591" s="26">
        <v>145</v>
      </c>
      <c r="G3591" s="25" t="s">
        <v>295</v>
      </c>
      <c r="H3591" s="25"/>
      <c r="BA3591" s="73" t="s">
        <v>357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358</v>
      </c>
      <c r="E3592" s="1" t="s">
        <v>135</v>
      </c>
      <c r="F3592" s="26">
        <v>3.7</v>
      </c>
      <c r="G3592" s="25" t="s">
        <v>295</v>
      </c>
      <c r="H3592" s="25"/>
      <c r="BA3592" s="73" t="s">
        <v>357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358</v>
      </c>
      <c r="E3593" s="1" t="s">
        <v>136</v>
      </c>
      <c r="F3593" s="26">
        <v>116</v>
      </c>
      <c r="G3593" s="25" t="s">
        <v>295</v>
      </c>
      <c r="H3593" s="25"/>
      <c r="BA3593" s="73" t="s">
        <v>357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358</v>
      </c>
      <c r="E3594" s="1" t="s">
        <v>341</v>
      </c>
      <c r="F3594" s="26">
        <v>4.6500000000000004</v>
      </c>
      <c r="G3594" s="25" t="s">
        <v>295</v>
      </c>
      <c r="H3594" s="25"/>
      <c r="BA3594" s="73" t="s">
        <v>357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358</v>
      </c>
      <c r="E3595" s="1" t="s">
        <v>118</v>
      </c>
      <c r="F3595" s="26">
        <v>4.5</v>
      </c>
      <c r="G3595" s="25" t="s">
        <v>295</v>
      </c>
      <c r="H3595" s="25"/>
      <c r="BA3595" s="73" t="s">
        <v>357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358</v>
      </c>
      <c r="E3596" s="1" t="s">
        <v>130</v>
      </c>
      <c r="F3596" s="26">
        <v>3.79</v>
      </c>
      <c r="G3596" s="25" t="s">
        <v>295</v>
      </c>
      <c r="H3596" s="25"/>
      <c r="BA3596" s="73" t="s">
        <v>357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358</v>
      </c>
      <c r="E3597" s="1" t="s">
        <v>343</v>
      </c>
      <c r="F3597" s="26">
        <v>0.31</v>
      </c>
      <c r="G3597" s="25" t="s">
        <v>295</v>
      </c>
      <c r="H3597" s="25"/>
      <c r="BA3597" s="73" t="s">
        <v>357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358</v>
      </c>
      <c r="E3598" s="1" t="s">
        <v>127</v>
      </c>
      <c r="F3598" s="26">
        <v>1.21</v>
      </c>
      <c r="G3598" s="25" t="s">
        <v>295</v>
      </c>
      <c r="H3598" s="25"/>
      <c r="BA3598" s="73" t="s">
        <v>357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358</v>
      </c>
      <c r="E3599" s="1" t="s">
        <v>131</v>
      </c>
      <c r="F3599" s="26">
        <v>8.9</v>
      </c>
      <c r="G3599" s="25" t="s">
        <v>295</v>
      </c>
      <c r="H3599" s="25"/>
      <c r="BA3599" s="73" t="s">
        <v>357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358</v>
      </c>
      <c r="E3600" s="1" t="s">
        <v>344</v>
      </c>
      <c r="F3600" s="26">
        <v>361</v>
      </c>
      <c r="G3600" s="25" t="s">
        <v>295</v>
      </c>
      <c r="H3600" s="25"/>
      <c r="BA3600" s="73" t="s">
        <v>357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358</v>
      </c>
      <c r="E3601" s="1" t="s">
        <v>119</v>
      </c>
      <c r="F3601" s="26">
        <v>240</v>
      </c>
      <c r="G3601" s="25" t="s">
        <v>295</v>
      </c>
      <c r="H3601" s="25"/>
      <c r="BA3601" s="73" t="s">
        <v>357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358</v>
      </c>
      <c r="E3602" s="1" t="s">
        <v>120</v>
      </c>
      <c r="F3602" s="26">
        <v>77</v>
      </c>
      <c r="G3602" s="25" t="s">
        <v>295</v>
      </c>
      <c r="H3602" s="25"/>
      <c r="BA3602" s="73" t="s">
        <v>357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358</v>
      </c>
      <c r="E3603" s="1" t="s">
        <v>117</v>
      </c>
      <c r="F3603" s="26">
        <v>2.86</v>
      </c>
      <c r="G3603" s="25" t="s">
        <v>295</v>
      </c>
      <c r="H3603" s="25"/>
      <c r="BA3603" s="73" t="s">
        <v>357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358</v>
      </c>
      <c r="E3604" s="1" t="s">
        <v>346</v>
      </c>
      <c r="F3604" s="26">
        <v>230</v>
      </c>
      <c r="G3604" s="25" t="s">
        <v>295</v>
      </c>
      <c r="H3604" s="25"/>
      <c r="BA3604" s="73" t="s">
        <v>357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358</v>
      </c>
      <c r="E3605" s="1" t="s">
        <v>132</v>
      </c>
      <c r="F3605" s="26">
        <v>3.5</v>
      </c>
      <c r="G3605" s="25" t="s">
        <v>295</v>
      </c>
      <c r="H3605" s="25"/>
      <c r="BA3605" s="73" t="s">
        <v>357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358</v>
      </c>
      <c r="E3606" s="1" t="s">
        <v>111</v>
      </c>
      <c r="F3606" s="26">
        <v>89</v>
      </c>
      <c r="G3606" s="25" t="s">
        <v>295</v>
      </c>
      <c r="H3606" s="25"/>
      <c r="BA3606" s="73" t="s">
        <v>357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358</v>
      </c>
      <c r="E3607" s="1" t="s">
        <v>347</v>
      </c>
      <c r="F3607" s="26">
        <v>5.3</v>
      </c>
      <c r="G3607" s="25" t="s">
        <v>295</v>
      </c>
      <c r="H3607" s="25"/>
      <c r="BA3607" s="73" t="s">
        <v>357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358</v>
      </c>
      <c r="E3608" s="1" t="s">
        <v>349</v>
      </c>
      <c r="F3608" s="26">
        <v>2.29</v>
      </c>
      <c r="G3608" s="25" t="s">
        <v>295</v>
      </c>
      <c r="H3608" s="25"/>
      <c r="BA3608" s="73" t="s">
        <v>357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358</v>
      </c>
      <c r="E3609" s="1" t="s">
        <v>128</v>
      </c>
      <c r="F3609" s="26">
        <v>6.79</v>
      </c>
      <c r="G3609" s="25" t="s">
        <v>295</v>
      </c>
      <c r="H3609" s="25"/>
      <c r="BA3609" s="73" t="s">
        <v>357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358</v>
      </c>
      <c r="E3610" s="1" t="s">
        <v>121</v>
      </c>
      <c r="F3610" s="26">
        <v>160</v>
      </c>
      <c r="G3610" s="25" t="s">
        <v>295</v>
      </c>
      <c r="H3610" s="25"/>
      <c r="BA3610" s="73" t="s">
        <v>357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358</v>
      </c>
      <c r="E3611" s="1" t="s">
        <v>115</v>
      </c>
      <c r="F3611" s="26">
        <v>34</v>
      </c>
      <c r="G3611" s="25" t="s">
        <v>295</v>
      </c>
      <c r="H3611" s="25"/>
      <c r="BA3611" s="73" t="s">
        <v>357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358</v>
      </c>
      <c r="E3612" s="1" t="s">
        <v>137</v>
      </c>
      <c r="F3612" s="26">
        <v>74</v>
      </c>
      <c r="G3612" s="25" t="s">
        <v>295</v>
      </c>
      <c r="H3612" s="25"/>
      <c r="BA3612" s="73" t="s">
        <v>357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358</v>
      </c>
      <c r="E3613" s="1" t="s">
        <v>350</v>
      </c>
      <c r="F3613" s="26">
        <v>139</v>
      </c>
      <c r="G3613" s="25" t="s">
        <v>295</v>
      </c>
      <c r="H3613" s="25"/>
      <c r="BA3613" s="73" t="s">
        <v>357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358</v>
      </c>
      <c r="E3614" s="1" t="s">
        <v>125</v>
      </c>
      <c r="F3614" s="26">
        <v>103</v>
      </c>
      <c r="G3614" s="25" t="s">
        <v>295</v>
      </c>
      <c r="H3614" s="25"/>
      <c r="BA3614" s="73" t="s">
        <v>357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358</v>
      </c>
      <c r="E3615" s="1" t="s">
        <v>126</v>
      </c>
      <c r="F3615" s="26">
        <v>79</v>
      </c>
      <c r="G3615" s="25" t="s">
        <v>295</v>
      </c>
      <c r="H3615" s="25"/>
      <c r="BA3615" s="73" t="s">
        <v>357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358</v>
      </c>
      <c r="E3616" s="1" t="s">
        <v>351</v>
      </c>
      <c r="F3616" s="26">
        <v>165</v>
      </c>
      <c r="G3616" s="25" t="s">
        <v>295</v>
      </c>
      <c r="H3616" s="25"/>
      <c r="BA3616" s="73" t="s">
        <v>357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358</v>
      </c>
      <c r="E3617" s="1" t="s">
        <v>352</v>
      </c>
      <c r="F3617" s="26">
        <v>58</v>
      </c>
      <c r="G3617" s="25" t="s">
        <v>295</v>
      </c>
      <c r="H3617" s="25"/>
      <c r="BA3617" s="73" t="s">
        <v>357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358</v>
      </c>
      <c r="E3618" s="1" t="s">
        <v>122</v>
      </c>
      <c r="F3618" s="26">
        <v>47</v>
      </c>
      <c r="G3618" s="25" t="s">
        <v>295</v>
      </c>
      <c r="H3618" s="25"/>
      <c r="BA3618" s="73" t="s">
        <v>357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358</v>
      </c>
      <c r="E3619" s="1" t="s">
        <v>124</v>
      </c>
      <c r="F3619" s="26">
        <v>30</v>
      </c>
      <c r="G3619" s="25" t="s">
        <v>295</v>
      </c>
      <c r="H3619" s="25"/>
      <c r="BA3619" s="73" t="s">
        <v>357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358</v>
      </c>
      <c r="E3620" s="1" t="s">
        <v>353</v>
      </c>
      <c r="F3620" s="26">
        <v>0.95</v>
      </c>
      <c r="G3620" s="25" t="s">
        <v>295</v>
      </c>
      <c r="H3620" s="25"/>
      <c r="BA3620" s="73" t="s">
        <v>357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358</v>
      </c>
      <c r="E3621" s="1" t="s">
        <v>355</v>
      </c>
      <c r="F3621" s="26">
        <v>34.1</v>
      </c>
      <c r="G3621" s="25" t="s">
        <v>295</v>
      </c>
      <c r="H3621" s="25"/>
      <c r="BA3621" s="73" t="s">
        <v>357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358</v>
      </c>
      <c r="E3622" s="1" t="s">
        <v>133</v>
      </c>
      <c r="F3622" s="26">
        <v>144</v>
      </c>
      <c r="G3622" s="25" t="s">
        <v>295</v>
      </c>
      <c r="H3622" s="25"/>
      <c r="BA3622" s="73" t="s">
        <v>357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358</v>
      </c>
      <c r="E3623" s="1" t="s">
        <v>135</v>
      </c>
      <c r="F3623" s="26">
        <v>3.7</v>
      </c>
      <c r="G3623" s="25" t="s">
        <v>295</v>
      </c>
      <c r="H3623" s="25"/>
      <c r="BA3623" s="73" t="s">
        <v>357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358</v>
      </c>
      <c r="E3624" s="1" t="s">
        <v>136</v>
      </c>
      <c r="F3624" s="26">
        <v>119</v>
      </c>
      <c r="G3624" s="25" t="s">
        <v>295</v>
      </c>
      <c r="H3624" s="25"/>
      <c r="BA3624" s="73" t="s">
        <v>357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358</v>
      </c>
      <c r="E3625" s="1" t="s">
        <v>341</v>
      </c>
      <c r="F3625" s="26">
        <v>4.6500000000000004</v>
      </c>
      <c r="G3625" s="25" t="s">
        <v>295</v>
      </c>
      <c r="H3625" s="25"/>
      <c r="BA3625" s="73" t="s">
        <v>357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358</v>
      </c>
      <c r="E3626" s="1" t="s">
        <v>118</v>
      </c>
      <c r="F3626" s="26">
        <v>4.5999999999999996</v>
      </c>
      <c r="G3626" s="25" t="s">
        <v>295</v>
      </c>
      <c r="H3626" s="25"/>
      <c r="BA3626" s="73" t="s">
        <v>357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358</v>
      </c>
      <c r="E3627" s="1" t="s">
        <v>130</v>
      </c>
      <c r="F3627" s="26">
        <v>3.8</v>
      </c>
      <c r="G3627" s="25" t="s">
        <v>295</v>
      </c>
      <c r="H3627" s="25"/>
      <c r="BA3627" s="73" t="s">
        <v>357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358</v>
      </c>
      <c r="E3628" s="1" t="s">
        <v>343</v>
      </c>
      <c r="F3628" s="26">
        <v>0.32</v>
      </c>
      <c r="G3628" s="25" t="s">
        <v>295</v>
      </c>
      <c r="H3628" s="25"/>
      <c r="BA3628" s="73" t="s">
        <v>357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358</v>
      </c>
      <c r="E3629" s="1" t="s">
        <v>127</v>
      </c>
      <c r="F3629" s="26">
        <v>1.18</v>
      </c>
      <c r="G3629" s="25" t="s">
        <v>295</v>
      </c>
      <c r="H3629" s="25"/>
      <c r="BA3629" s="73" t="s">
        <v>357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358</v>
      </c>
      <c r="E3630" s="1" t="s">
        <v>131</v>
      </c>
      <c r="F3630" s="26">
        <v>8.8000000000000007</v>
      </c>
      <c r="G3630" s="25" t="s">
        <v>295</v>
      </c>
      <c r="H3630" s="25"/>
      <c r="BA3630" s="73" t="s">
        <v>357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358</v>
      </c>
      <c r="E3631" s="1" t="s">
        <v>344</v>
      </c>
      <c r="F3631" s="26">
        <v>364</v>
      </c>
      <c r="G3631" s="25" t="s">
        <v>295</v>
      </c>
      <c r="H3631" s="25"/>
      <c r="BA3631" s="73" t="s">
        <v>357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358</v>
      </c>
      <c r="E3632" s="1" t="s">
        <v>119</v>
      </c>
      <c r="F3632" s="26">
        <v>236</v>
      </c>
      <c r="G3632" s="25" t="s">
        <v>295</v>
      </c>
      <c r="H3632" s="25"/>
      <c r="BA3632" s="73" t="s">
        <v>357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358</v>
      </c>
      <c r="E3633" s="1" t="s">
        <v>120</v>
      </c>
      <c r="F3633" s="26">
        <v>74</v>
      </c>
      <c r="G3633" s="25" t="s">
        <v>295</v>
      </c>
      <c r="H3633" s="25"/>
      <c r="BA3633" s="73" t="s">
        <v>357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358</v>
      </c>
      <c r="E3634" s="1" t="s">
        <v>117</v>
      </c>
      <c r="F3634" s="26">
        <v>2.65</v>
      </c>
      <c r="G3634" s="25" t="s">
        <v>295</v>
      </c>
      <c r="H3634" s="25"/>
      <c r="BA3634" s="73" t="s">
        <v>357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358</v>
      </c>
      <c r="E3635" s="1" t="s">
        <v>346</v>
      </c>
      <c r="F3635" s="26">
        <v>230</v>
      </c>
      <c r="G3635" s="25" t="s">
        <v>295</v>
      </c>
      <c r="H3635" s="25"/>
      <c r="BA3635" s="73" t="s">
        <v>357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358</v>
      </c>
      <c r="E3636" s="1" t="s">
        <v>132</v>
      </c>
      <c r="F3636" s="26">
        <v>3.61</v>
      </c>
      <c r="G3636" s="25" t="s">
        <v>295</v>
      </c>
      <c r="H3636" s="25"/>
      <c r="BA3636" s="73" t="s">
        <v>357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358</v>
      </c>
      <c r="E3637" s="1" t="s">
        <v>111</v>
      </c>
      <c r="F3637" s="26">
        <v>88</v>
      </c>
      <c r="G3637" s="25" t="s">
        <v>295</v>
      </c>
      <c r="H3637" s="25"/>
      <c r="BA3637" s="73" t="s">
        <v>357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358</v>
      </c>
      <c r="E3638" s="1" t="s">
        <v>347</v>
      </c>
      <c r="F3638" s="26">
        <v>5.31</v>
      </c>
      <c r="G3638" s="25" t="s">
        <v>295</v>
      </c>
      <c r="H3638" s="25"/>
      <c r="BA3638" s="73" t="s">
        <v>357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358</v>
      </c>
      <c r="E3639" s="1" t="s">
        <v>349</v>
      </c>
      <c r="F3639" s="26">
        <v>2.29</v>
      </c>
      <c r="G3639" s="25" t="s">
        <v>295</v>
      </c>
      <c r="H3639" s="25"/>
      <c r="BA3639" s="73" t="s">
        <v>357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358</v>
      </c>
      <c r="E3640" s="1" t="s">
        <v>128</v>
      </c>
      <c r="F3640" s="26">
        <v>7</v>
      </c>
      <c r="G3640" s="25" t="s">
        <v>295</v>
      </c>
      <c r="H3640" s="25"/>
      <c r="BA3640" s="73" t="s">
        <v>357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358</v>
      </c>
      <c r="E3641" s="1" t="s">
        <v>121</v>
      </c>
      <c r="F3641" s="26">
        <v>157</v>
      </c>
      <c r="G3641" s="25" t="s">
        <v>295</v>
      </c>
      <c r="H3641" s="25"/>
      <c r="BA3641" s="73" t="s">
        <v>357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358</v>
      </c>
      <c r="E3642" s="1" t="s">
        <v>115</v>
      </c>
      <c r="F3642" s="26">
        <v>34</v>
      </c>
      <c r="G3642" s="25" t="s">
        <v>295</v>
      </c>
      <c r="H3642" s="25"/>
      <c r="BA3642" s="73" t="s">
        <v>357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358</v>
      </c>
      <c r="E3643" s="1" t="s">
        <v>137</v>
      </c>
      <c r="F3643" s="26">
        <v>74</v>
      </c>
      <c r="G3643" s="25" t="s">
        <v>295</v>
      </c>
      <c r="H3643" s="25"/>
      <c r="BA3643" s="73" t="s">
        <v>357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358</v>
      </c>
      <c r="E3644" s="1" t="s">
        <v>350</v>
      </c>
      <c r="F3644" s="26">
        <v>141</v>
      </c>
      <c r="G3644" s="25" t="s">
        <v>295</v>
      </c>
      <c r="H3644" s="25"/>
      <c r="BA3644" s="73" t="s">
        <v>357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358</v>
      </c>
      <c r="E3645" s="1" t="s">
        <v>125</v>
      </c>
      <c r="F3645" s="26">
        <v>101</v>
      </c>
      <c r="G3645" s="25" t="s">
        <v>295</v>
      </c>
      <c r="H3645" s="25"/>
      <c r="BA3645" s="73" t="s">
        <v>357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358</v>
      </c>
      <c r="E3646" s="1" t="s">
        <v>126</v>
      </c>
      <c r="F3646" s="26">
        <v>80</v>
      </c>
      <c r="G3646" s="25" t="s">
        <v>295</v>
      </c>
      <c r="H3646" s="25"/>
      <c r="BA3646" s="73" t="s">
        <v>357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358</v>
      </c>
      <c r="E3647" s="1" t="s">
        <v>351</v>
      </c>
      <c r="F3647" s="26">
        <v>159</v>
      </c>
      <c r="G3647" s="25" t="s">
        <v>295</v>
      </c>
      <c r="H3647" s="25"/>
      <c r="BA3647" s="73" t="s">
        <v>357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358</v>
      </c>
      <c r="E3648" s="1" t="s">
        <v>352</v>
      </c>
      <c r="F3648" s="26">
        <v>58</v>
      </c>
      <c r="G3648" s="25" t="s">
        <v>295</v>
      </c>
      <c r="H3648" s="25"/>
      <c r="BA3648" s="73" t="s">
        <v>357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358</v>
      </c>
      <c r="E3649" s="1" t="s">
        <v>122</v>
      </c>
      <c r="F3649" s="26">
        <v>47</v>
      </c>
      <c r="G3649" s="25" t="s">
        <v>295</v>
      </c>
      <c r="H3649" s="25"/>
      <c r="BA3649" s="73" t="s">
        <v>357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358</v>
      </c>
      <c r="E3650" s="1" t="s">
        <v>124</v>
      </c>
      <c r="F3650" s="26">
        <v>30</v>
      </c>
      <c r="G3650" s="25" t="s">
        <v>295</v>
      </c>
      <c r="H3650" s="25"/>
      <c r="BA3650" s="73" t="s">
        <v>357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358</v>
      </c>
      <c r="E3651" s="1" t="s">
        <v>353</v>
      </c>
      <c r="F3651" s="26">
        <v>0.95</v>
      </c>
      <c r="G3651" s="25" t="s">
        <v>295</v>
      </c>
      <c r="H3651" s="25"/>
      <c r="BA3651" s="73" t="s">
        <v>357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358</v>
      </c>
      <c r="E3652" s="1" t="s">
        <v>355</v>
      </c>
      <c r="F3652" s="26">
        <v>34.700000000000003</v>
      </c>
      <c r="G3652" s="25" t="s">
        <v>295</v>
      </c>
      <c r="H3652" s="25"/>
      <c r="BA3652" s="73" t="s">
        <v>357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358</v>
      </c>
      <c r="E3653" s="1" t="s">
        <v>133</v>
      </c>
      <c r="F3653" s="26">
        <v>145</v>
      </c>
      <c r="G3653" s="25" t="s">
        <v>295</v>
      </c>
      <c r="H3653" s="25"/>
      <c r="BA3653" s="73" t="s">
        <v>357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358</v>
      </c>
      <c r="E3654" s="1" t="s">
        <v>135</v>
      </c>
      <c r="F3654" s="26">
        <v>3.7</v>
      </c>
      <c r="G3654" s="25" t="s">
        <v>295</v>
      </c>
      <c r="H3654" s="25"/>
      <c r="BA3654" s="73" t="s">
        <v>357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358</v>
      </c>
      <c r="E3655" s="1" t="s">
        <v>136</v>
      </c>
      <c r="F3655" s="26">
        <v>116</v>
      </c>
      <c r="G3655" s="25" t="s">
        <v>295</v>
      </c>
      <c r="H3655" s="25"/>
      <c r="BA3655" s="73" t="s">
        <v>357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358</v>
      </c>
      <c r="E3656" s="1" t="s">
        <v>341</v>
      </c>
      <c r="F3656" s="26">
        <v>4.63</v>
      </c>
      <c r="G3656" s="25" t="s">
        <v>295</v>
      </c>
      <c r="H3656" s="25"/>
      <c r="BA3656" s="73" t="s">
        <v>357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358</v>
      </c>
      <c r="E3657" s="1" t="s">
        <v>118</v>
      </c>
      <c r="F3657" s="26">
        <v>4.5</v>
      </c>
      <c r="G3657" s="25" t="s">
        <v>295</v>
      </c>
      <c r="H3657" s="25"/>
      <c r="BA3657" s="73" t="s">
        <v>357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358</v>
      </c>
      <c r="E3658" s="1" t="s">
        <v>130</v>
      </c>
      <c r="F3658" s="26">
        <v>3.79</v>
      </c>
      <c r="G3658" s="25" t="s">
        <v>295</v>
      </c>
      <c r="H3658" s="25"/>
      <c r="BA3658" s="73" t="s">
        <v>357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358</v>
      </c>
      <c r="E3659" s="1" t="s">
        <v>343</v>
      </c>
      <c r="F3659" s="26">
        <v>0.30399999999999999</v>
      </c>
      <c r="G3659" s="25" t="s">
        <v>295</v>
      </c>
      <c r="H3659" s="25"/>
      <c r="BA3659" s="73" t="s">
        <v>357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358</v>
      </c>
      <c r="E3660" s="1" t="s">
        <v>127</v>
      </c>
      <c r="F3660" s="26">
        <v>1.19</v>
      </c>
      <c r="G3660" s="25" t="s">
        <v>295</v>
      </c>
      <c r="H3660" s="25"/>
      <c r="BA3660" s="73" t="s">
        <v>357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358</v>
      </c>
      <c r="E3661" s="1" t="s">
        <v>131</v>
      </c>
      <c r="F3661" s="26">
        <v>8.9</v>
      </c>
      <c r="G3661" s="25" t="s">
        <v>295</v>
      </c>
      <c r="H3661" s="25"/>
      <c r="BA3661" s="73" t="s">
        <v>357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358</v>
      </c>
      <c r="E3662" s="1" t="s">
        <v>344</v>
      </c>
      <c r="F3662" s="26">
        <v>365</v>
      </c>
      <c r="G3662" s="25" t="s">
        <v>295</v>
      </c>
      <c r="H3662" s="25"/>
      <c r="BA3662" s="73" t="s">
        <v>357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358</v>
      </c>
      <c r="E3663" s="1" t="s">
        <v>119</v>
      </c>
      <c r="F3663" s="26">
        <v>236</v>
      </c>
      <c r="G3663" s="25" t="s">
        <v>295</v>
      </c>
      <c r="H3663" s="25"/>
      <c r="BA3663" s="73" t="s">
        <v>357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358</v>
      </c>
      <c r="E3664" s="1" t="s">
        <v>120</v>
      </c>
      <c r="F3664" s="26">
        <v>74</v>
      </c>
      <c r="G3664" s="25" t="s">
        <v>295</v>
      </c>
      <c r="H3664" s="25"/>
      <c r="BA3664" s="73" t="s">
        <v>357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358</v>
      </c>
      <c r="E3665" s="1" t="s">
        <v>117</v>
      </c>
      <c r="F3665" s="26">
        <v>2.78</v>
      </c>
      <c r="G3665" s="25" t="s">
        <v>295</v>
      </c>
      <c r="H3665" s="25"/>
      <c r="BA3665" s="73" t="s">
        <v>357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358</v>
      </c>
      <c r="E3666" s="1" t="s">
        <v>346</v>
      </c>
      <c r="F3666" s="26">
        <v>230</v>
      </c>
      <c r="G3666" s="25" t="s">
        <v>295</v>
      </c>
      <c r="H3666" s="25"/>
      <c r="BA3666" s="73" t="s">
        <v>357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358</v>
      </c>
      <c r="E3667" s="1" t="s">
        <v>132</v>
      </c>
      <c r="F3667" s="26">
        <v>3.53</v>
      </c>
      <c r="G3667" s="25" t="s">
        <v>295</v>
      </c>
      <c r="H3667" s="25"/>
      <c r="BA3667" s="73" t="s">
        <v>357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358</v>
      </c>
      <c r="E3668" s="1" t="s">
        <v>111</v>
      </c>
      <c r="F3668" s="26">
        <v>89</v>
      </c>
      <c r="G3668" s="25" t="s">
        <v>295</v>
      </c>
      <c r="H3668" s="25"/>
      <c r="BA3668" s="73" t="s">
        <v>357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358</v>
      </c>
      <c r="E3669" s="1" t="s">
        <v>347</v>
      </c>
      <c r="F3669" s="26">
        <v>5.21</v>
      </c>
      <c r="G3669" s="25" t="s">
        <v>295</v>
      </c>
      <c r="H3669" s="25"/>
      <c r="BA3669" s="73" t="s">
        <v>357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358</v>
      </c>
      <c r="E3670" s="1" t="s">
        <v>349</v>
      </c>
      <c r="F3670" s="26">
        <v>2.2999999999999998</v>
      </c>
      <c r="G3670" s="25" t="s">
        <v>295</v>
      </c>
      <c r="H3670" s="25"/>
      <c r="BA3670" s="73" t="s">
        <v>357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358</v>
      </c>
      <c r="E3671" s="1" t="s">
        <v>128</v>
      </c>
      <c r="F3671" s="26">
        <v>7</v>
      </c>
      <c r="G3671" s="25" t="s">
        <v>295</v>
      </c>
      <c r="H3671" s="25"/>
      <c r="BA3671" s="73" t="s">
        <v>357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358</v>
      </c>
      <c r="E3672" s="1" t="s">
        <v>121</v>
      </c>
      <c r="F3672" s="26">
        <v>163</v>
      </c>
      <c r="G3672" s="25" t="s">
        <v>295</v>
      </c>
      <c r="H3672" s="25"/>
      <c r="BA3672" s="73" t="s">
        <v>357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358</v>
      </c>
      <c r="E3673" s="1" t="s">
        <v>115</v>
      </c>
      <c r="F3673" s="26">
        <v>32</v>
      </c>
      <c r="G3673" s="25" t="s">
        <v>295</v>
      </c>
      <c r="H3673" s="25"/>
      <c r="BA3673" s="73" t="s">
        <v>357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358</v>
      </c>
      <c r="E3674" s="1" t="s">
        <v>137</v>
      </c>
      <c r="F3674" s="26">
        <v>75</v>
      </c>
      <c r="G3674" s="25" t="s">
        <v>295</v>
      </c>
      <c r="H3674" s="25"/>
      <c r="BA3674" s="73" t="s">
        <v>357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358</v>
      </c>
      <c r="E3675" s="1" t="s">
        <v>350</v>
      </c>
      <c r="F3675" s="26">
        <v>139</v>
      </c>
      <c r="G3675" s="25" t="s">
        <v>295</v>
      </c>
      <c r="H3675" s="25"/>
      <c r="BA3675" s="73" t="s">
        <v>357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358</v>
      </c>
      <c r="E3676" s="1" t="s">
        <v>125</v>
      </c>
      <c r="F3676" s="26">
        <v>105</v>
      </c>
      <c r="G3676" s="25" t="s">
        <v>295</v>
      </c>
      <c r="H3676" s="25"/>
      <c r="BA3676" s="73" t="s">
        <v>357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358</v>
      </c>
      <c r="E3677" s="1" t="s">
        <v>126</v>
      </c>
      <c r="F3677" s="26">
        <v>81</v>
      </c>
      <c r="G3677" s="25" t="s">
        <v>295</v>
      </c>
      <c r="H3677" s="25"/>
      <c r="BA3677" s="73" t="s">
        <v>357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358</v>
      </c>
      <c r="E3678" s="1" t="s">
        <v>351</v>
      </c>
      <c r="F3678" s="26">
        <v>161</v>
      </c>
      <c r="G3678" s="25" t="s">
        <v>295</v>
      </c>
      <c r="H3678" s="25"/>
      <c r="BA3678" s="73" t="s">
        <v>357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358</v>
      </c>
      <c r="E3679" s="1" t="s">
        <v>352</v>
      </c>
      <c r="F3679" s="26">
        <v>57</v>
      </c>
      <c r="G3679" s="25" t="s">
        <v>295</v>
      </c>
      <c r="H3679" s="25"/>
      <c r="BA3679" s="73" t="s">
        <v>357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358</v>
      </c>
      <c r="E3680" s="1" t="s">
        <v>122</v>
      </c>
      <c r="F3680" s="26">
        <v>46</v>
      </c>
      <c r="G3680" s="25" t="s">
        <v>295</v>
      </c>
      <c r="H3680" s="25"/>
      <c r="BA3680" s="73" t="s">
        <v>357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358</v>
      </c>
      <c r="E3681" s="1" t="s">
        <v>124</v>
      </c>
      <c r="F3681" s="26">
        <v>29</v>
      </c>
      <c r="G3681" s="25" t="s">
        <v>295</v>
      </c>
      <c r="H3681" s="25"/>
      <c r="BA3681" s="73" t="s">
        <v>357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358</v>
      </c>
      <c r="E3682" s="1" t="s">
        <v>353</v>
      </c>
      <c r="F3682" s="26">
        <v>0.94</v>
      </c>
      <c r="G3682" s="25" t="s">
        <v>295</v>
      </c>
      <c r="H3682" s="25"/>
      <c r="BA3682" s="73" t="s">
        <v>357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358</v>
      </c>
      <c r="E3683" s="1" t="s">
        <v>355</v>
      </c>
      <c r="F3683" s="26">
        <v>33.9</v>
      </c>
      <c r="G3683" s="25" t="s">
        <v>295</v>
      </c>
      <c r="H3683" s="25"/>
      <c r="BA3683" s="73" t="s">
        <v>357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358</v>
      </c>
      <c r="E3684" s="1" t="s">
        <v>133</v>
      </c>
      <c r="F3684" s="26">
        <v>143</v>
      </c>
      <c r="G3684" s="25" t="s">
        <v>295</v>
      </c>
      <c r="H3684" s="25"/>
      <c r="BA3684" s="73" t="s">
        <v>357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358</v>
      </c>
      <c r="E3685" s="1" t="s">
        <v>135</v>
      </c>
      <c r="F3685" s="26">
        <v>3.7</v>
      </c>
      <c r="G3685" s="25" t="s">
        <v>295</v>
      </c>
      <c r="H3685" s="25"/>
      <c r="BA3685" s="73" t="s">
        <v>357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358</v>
      </c>
      <c r="E3686" s="1" t="s">
        <v>136</v>
      </c>
      <c r="F3686" s="26">
        <v>115</v>
      </c>
      <c r="G3686" s="25" t="s">
        <v>295</v>
      </c>
      <c r="H3686" s="25"/>
      <c r="BA3686" s="73" t="s">
        <v>357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358</v>
      </c>
      <c r="E3687" s="1" t="s">
        <v>341</v>
      </c>
      <c r="F3687" s="26">
        <v>4.53</v>
      </c>
      <c r="G3687" s="25" t="s">
        <v>295</v>
      </c>
      <c r="H3687" s="25"/>
      <c r="BA3687" s="73" t="s">
        <v>357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358</v>
      </c>
      <c r="E3688" s="1" t="s">
        <v>118</v>
      </c>
      <c r="F3688" s="26">
        <v>4.4000000000000004</v>
      </c>
      <c r="G3688" s="25" t="s">
        <v>295</v>
      </c>
      <c r="H3688" s="25"/>
      <c r="BA3688" s="73" t="s">
        <v>357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358</v>
      </c>
      <c r="E3689" s="1" t="s">
        <v>130</v>
      </c>
      <c r="F3689" s="26">
        <v>3.78</v>
      </c>
      <c r="G3689" s="25" t="s">
        <v>295</v>
      </c>
      <c r="H3689" s="25"/>
      <c r="BA3689" s="73" t="s">
        <v>357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358</v>
      </c>
      <c r="E3690" s="1" t="s">
        <v>343</v>
      </c>
      <c r="F3690" s="26">
        <v>0.31</v>
      </c>
      <c r="G3690" s="25" t="s">
        <v>295</v>
      </c>
      <c r="H3690" s="25"/>
      <c r="BA3690" s="73" t="s">
        <v>357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358</v>
      </c>
      <c r="E3691" s="1" t="s">
        <v>127</v>
      </c>
      <c r="F3691" s="26">
        <v>1.1499999999999999</v>
      </c>
      <c r="G3691" s="25" t="s">
        <v>295</v>
      </c>
      <c r="H3691" s="25"/>
      <c r="BA3691" s="73" t="s">
        <v>357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358</v>
      </c>
      <c r="E3692" s="1" t="s">
        <v>131</v>
      </c>
      <c r="F3692" s="26">
        <v>8.6999999999999993</v>
      </c>
      <c r="G3692" s="25" t="s">
        <v>295</v>
      </c>
      <c r="H3692" s="25"/>
      <c r="BA3692" s="73" t="s">
        <v>357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358</v>
      </c>
      <c r="E3693" s="1" t="s">
        <v>344</v>
      </c>
      <c r="F3693" s="26">
        <v>347</v>
      </c>
      <c r="G3693" s="25" t="s">
        <v>295</v>
      </c>
      <c r="H3693" s="25"/>
      <c r="BA3693" s="73" t="s">
        <v>357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358</v>
      </c>
      <c r="E3694" s="1" t="s">
        <v>119</v>
      </c>
      <c r="F3694" s="26">
        <v>233</v>
      </c>
      <c r="G3694" s="25" t="s">
        <v>295</v>
      </c>
      <c r="H3694" s="25"/>
      <c r="BA3694" s="73" t="s">
        <v>357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358</v>
      </c>
      <c r="E3695" s="1" t="s">
        <v>120</v>
      </c>
      <c r="F3695" s="26">
        <v>76</v>
      </c>
      <c r="G3695" s="25" t="s">
        <v>295</v>
      </c>
      <c r="H3695" s="25"/>
      <c r="BA3695" s="73" t="s">
        <v>357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358</v>
      </c>
      <c r="E3696" s="1" t="s">
        <v>117</v>
      </c>
      <c r="F3696" s="26">
        <v>2.68</v>
      </c>
      <c r="G3696" s="25" t="s">
        <v>295</v>
      </c>
      <c r="H3696" s="25"/>
      <c r="BA3696" s="73" t="s">
        <v>357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358</v>
      </c>
      <c r="E3697" s="1" t="s">
        <v>346</v>
      </c>
      <c r="F3697" s="26">
        <v>230</v>
      </c>
      <c r="G3697" s="25" t="s">
        <v>295</v>
      </c>
      <c r="H3697" s="25"/>
      <c r="BA3697" s="73" t="s">
        <v>357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358</v>
      </c>
      <c r="E3698" s="1" t="s">
        <v>132</v>
      </c>
      <c r="F3698" s="26">
        <v>3.52</v>
      </c>
      <c r="G3698" s="25" t="s">
        <v>295</v>
      </c>
      <c r="H3698" s="25"/>
      <c r="BA3698" s="73" t="s">
        <v>357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358</v>
      </c>
      <c r="E3699" s="1" t="s">
        <v>111</v>
      </c>
      <c r="F3699" s="26">
        <v>88</v>
      </c>
      <c r="G3699" s="25" t="s">
        <v>295</v>
      </c>
      <c r="H3699" s="25"/>
      <c r="BA3699" s="73" t="s">
        <v>357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358</v>
      </c>
      <c r="E3700" s="1" t="s">
        <v>347</v>
      </c>
      <c r="F3700" s="26">
        <v>5.21</v>
      </c>
      <c r="G3700" s="25" t="s">
        <v>295</v>
      </c>
      <c r="H3700" s="25"/>
      <c r="BA3700" s="73" t="s">
        <v>357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358</v>
      </c>
      <c r="E3701" s="1" t="s">
        <v>349</v>
      </c>
      <c r="F3701" s="26">
        <v>2.2999999999999998</v>
      </c>
      <c r="G3701" s="25" t="s">
        <v>295</v>
      </c>
      <c r="H3701" s="25"/>
      <c r="BA3701" s="73" t="s">
        <v>357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358</v>
      </c>
      <c r="E3702" s="1" t="s">
        <v>128</v>
      </c>
      <c r="F3702" s="26">
        <v>7</v>
      </c>
      <c r="G3702" s="25" t="s">
        <v>295</v>
      </c>
      <c r="H3702" s="25"/>
      <c r="BA3702" s="73" t="s">
        <v>357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358</v>
      </c>
      <c r="E3703" s="1" t="s">
        <v>121</v>
      </c>
      <c r="F3703" s="26">
        <v>161</v>
      </c>
      <c r="G3703" s="25" t="s">
        <v>295</v>
      </c>
      <c r="H3703" s="25"/>
      <c r="BA3703" s="73" t="s">
        <v>357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358</v>
      </c>
      <c r="E3704" s="1" t="s">
        <v>115</v>
      </c>
      <c r="F3704" s="26">
        <v>33</v>
      </c>
      <c r="G3704" s="25" t="s">
        <v>295</v>
      </c>
      <c r="H3704" s="25"/>
      <c r="BA3704" s="73" t="s">
        <v>357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358</v>
      </c>
      <c r="E3705" s="1" t="s">
        <v>137</v>
      </c>
      <c r="F3705" s="26">
        <v>74</v>
      </c>
      <c r="G3705" s="25" t="s">
        <v>295</v>
      </c>
      <c r="H3705" s="25"/>
      <c r="BA3705" s="73" t="s">
        <v>357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358</v>
      </c>
      <c r="E3706" s="1" t="s">
        <v>350</v>
      </c>
      <c r="F3706" s="26">
        <v>138</v>
      </c>
      <c r="G3706" s="25" t="s">
        <v>295</v>
      </c>
      <c r="H3706" s="25"/>
      <c r="BA3706" s="73" t="s">
        <v>357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358</v>
      </c>
      <c r="E3707" s="1" t="s">
        <v>125</v>
      </c>
      <c r="F3707" s="26">
        <v>105</v>
      </c>
      <c r="G3707" s="25" t="s">
        <v>295</v>
      </c>
      <c r="H3707" s="25"/>
      <c r="BA3707" s="73" t="s">
        <v>357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358</v>
      </c>
      <c r="E3708" s="1" t="s">
        <v>126</v>
      </c>
      <c r="F3708" s="26">
        <v>80</v>
      </c>
      <c r="G3708" s="25" t="s">
        <v>295</v>
      </c>
      <c r="H3708" s="25"/>
      <c r="BA3708" s="73" t="s">
        <v>357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358</v>
      </c>
      <c r="E3709" s="1" t="s">
        <v>351</v>
      </c>
      <c r="F3709" s="26">
        <v>151</v>
      </c>
      <c r="G3709" s="25" t="s">
        <v>295</v>
      </c>
      <c r="H3709" s="25"/>
      <c r="BA3709" s="73" t="s">
        <v>357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358</v>
      </c>
      <c r="E3710" s="1" t="s">
        <v>352</v>
      </c>
      <c r="F3710" s="26">
        <v>58</v>
      </c>
      <c r="G3710" s="25" t="s">
        <v>295</v>
      </c>
      <c r="H3710" s="25"/>
      <c r="BA3710" s="73" t="s">
        <v>357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358</v>
      </c>
      <c r="E3711" s="1" t="s">
        <v>122</v>
      </c>
      <c r="F3711" s="26">
        <v>45</v>
      </c>
      <c r="G3711" s="25" t="s">
        <v>295</v>
      </c>
      <c r="H3711" s="25"/>
      <c r="BA3711" s="73" t="s">
        <v>357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358</v>
      </c>
      <c r="E3712" s="1" t="s">
        <v>124</v>
      </c>
      <c r="F3712" s="26">
        <v>28</v>
      </c>
      <c r="G3712" s="25" t="s">
        <v>295</v>
      </c>
      <c r="H3712" s="25"/>
      <c r="BA3712" s="73" t="s">
        <v>357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358</v>
      </c>
      <c r="E3713" s="1" t="s">
        <v>353</v>
      </c>
      <c r="F3713" s="26">
        <v>0.95</v>
      </c>
      <c r="G3713" s="25" t="s">
        <v>295</v>
      </c>
      <c r="H3713" s="25"/>
      <c r="BA3713" s="73" t="s">
        <v>357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358</v>
      </c>
      <c r="E3714" s="1" t="s">
        <v>355</v>
      </c>
      <c r="F3714" s="26">
        <v>36.1</v>
      </c>
      <c r="G3714" s="25" t="s">
        <v>295</v>
      </c>
      <c r="H3714" s="25"/>
      <c r="BA3714" s="73" t="s">
        <v>357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358</v>
      </c>
      <c r="E3715" s="1" t="s">
        <v>133</v>
      </c>
      <c r="F3715" s="26">
        <v>144</v>
      </c>
      <c r="G3715" s="25" t="s">
        <v>295</v>
      </c>
      <c r="H3715" s="25"/>
      <c r="BA3715" s="73" t="s">
        <v>357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358</v>
      </c>
      <c r="E3716" s="1" t="s">
        <v>135</v>
      </c>
      <c r="F3716" s="26">
        <v>3.7</v>
      </c>
      <c r="G3716" s="25" t="s">
        <v>295</v>
      </c>
      <c r="H3716" s="25"/>
      <c r="BA3716" s="73" t="s">
        <v>357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358</v>
      </c>
      <c r="E3717" s="1" t="s">
        <v>136</v>
      </c>
      <c r="F3717" s="26">
        <v>116</v>
      </c>
      <c r="G3717" s="25" t="s">
        <v>295</v>
      </c>
      <c r="H3717" s="25"/>
      <c r="BA3717" s="73" t="s">
        <v>357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358</v>
      </c>
      <c r="E3718" s="1" t="s">
        <v>341</v>
      </c>
      <c r="F3718" s="26">
        <v>4.55</v>
      </c>
      <c r="G3718" s="25" t="s">
        <v>295</v>
      </c>
      <c r="H3718" s="25"/>
      <c r="BA3718" s="73" t="s">
        <v>357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358</v>
      </c>
      <c r="E3719" s="1" t="s">
        <v>118</v>
      </c>
      <c r="F3719" s="26">
        <v>4.5999999999999996</v>
      </c>
      <c r="G3719" s="25" t="s">
        <v>295</v>
      </c>
      <c r="H3719" s="25"/>
      <c r="BA3719" s="73" t="s">
        <v>357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358</v>
      </c>
      <c r="E3720" s="1" t="s">
        <v>130</v>
      </c>
      <c r="F3720" s="26">
        <v>3.94</v>
      </c>
      <c r="G3720" s="25" t="s">
        <v>295</v>
      </c>
      <c r="H3720" s="25"/>
      <c r="BA3720" s="73" t="s">
        <v>357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358</v>
      </c>
      <c r="E3721" s="1" t="s">
        <v>343</v>
      </c>
      <c r="F3721" s="26">
        <v>0.32</v>
      </c>
      <c r="G3721" s="25" t="s">
        <v>295</v>
      </c>
      <c r="H3721" s="25"/>
      <c r="BA3721" s="73" t="s">
        <v>357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358</v>
      </c>
      <c r="E3722" s="1" t="s">
        <v>127</v>
      </c>
      <c r="F3722" s="26">
        <v>1.1599999999999999</v>
      </c>
      <c r="G3722" s="25" t="s">
        <v>295</v>
      </c>
      <c r="H3722" s="25"/>
      <c r="BA3722" s="73" t="s">
        <v>357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358</v>
      </c>
      <c r="E3723" s="1" t="s">
        <v>131</v>
      </c>
      <c r="F3723" s="26">
        <v>8.9</v>
      </c>
      <c r="G3723" s="25" t="s">
        <v>295</v>
      </c>
      <c r="H3723" s="25"/>
      <c r="BA3723" s="73" t="s">
        <v>357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358</v>
      </c>
      <c r="E3724" s="1" t="s">
        <v>344</v>
      </c>
      <c r="F3724" s="26">
        <v>355</v>
      </c>
      <c r="G3724" s="25" t="s">
        <v>295</v>
      </c>
      <c r="H3724" s="25"/>
      <c r="BA3724" s="73" t="s">
        <v>357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358</v>
      </c>
      <c r="E3725" s="1" t="s">
        <v>119</v>
      </c>
      <c r="F3725" s="26">
        <v>240</v>
      </c>
      <c r="G3725" s="25" t="s">
        <v>295</v>
      </c>
      <c r="H3725" s="25"/>
      <c r="BA3725" s="73" t="s">
        <v>357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358</v>
      </c>
      <c r="E3726" s="1" t="s">
        <v>120</v>
      </c>
      <c r="F3726" s="26">
        <v>80</v>
      </c>
      <c r="G3726" s="25" t="s">
        <v>295</v>
      </c>
      <c r="H3726" s="25"/>
      <c r="BA3726" s="73" t="s">
        <v>357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358</v>
      </c>
      <c r="E3727" s="1" t="s">
        <v>117</v>
      </c>
      <c r="F3727" s="26">
        <v>2.64</v>
      </c>
      <c r="G3727" s="25" t="s">
        <v>295</v>
      </c>
      <c r="H3727" s="25"/>
      <c r="BA3727" s="73" t="s">
        <v>357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358</v>
      </c>
      <c r="E3728" s="1" t="s">
        <v>346</v>
      </c>
      <c r="F3728" s="26">
        <v>232</v>
      </c>
      <c r="G3728" s="25" t="s">
        <v>295</v>
      </c>
      <c r="H3728" s="25"/>
      <c r="BA3728" s="73" t="s">
        <v>357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358</v>
      </c>
      <c r="E3729" s="1" t="s">
        <v>132</v>
      </c>
      <c r="F3729" s="26">
        <v>3.52</v>
      </c>
      <c r="G3729" s="25" t="s">
        <v>295</v>
      </c>
      <c r="H3729" s="25"/>
      <c r="BA3729" s="73" t="s">
        <v>357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358</v>
      </c>
      <c r="E3730" s="1" t="s">
        <v>111</v>
      </c>
      <c r="F3730" s="26">
        <v>88</v>
      </c>
      <c r="G3730" s="25" t="s">
        <v>295</v>
      </c>
      <c r="H3730" s="25"/>
      <c r="BA3730" s="73" t="s">
        <v>357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358</v>
      </c>
      <c r="E3731" s="1" t="s">
        <v>347</v>
      </c>
      <c r="F3731" s="26">
        <v>5.16</v>
      </c>
      <c r="G3731" s="25" t="s">
        <v>295</v>
      </c>
      <c r="H3731" s="25"/>
      <c r="BA3731" s="73" t="s">
        <v>357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358</v>
      </c>
      <c r="E3732" s="1" t="s">
        <v>349</v>
      </c>
      <c r="F3732" s="26">
        <v>2.3199999999999998</v>
      </c>
      <c r="G3732" s="25" t="s">
        <v>295</v>
      </c>
      <c r="H3732" s="25"/>
      <c r="BA3732" s="73" t="s">
        <v>357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358</v>
      </c>
      <c r="E3733" s="1" t="s">
        <v>128</v>
      </c>
      <c r="F3733" s="26">
        <v>6.9</v>
      </c>
      <c r="G3733" s="25" t="s">
        <v>295</v>
      </c>
      <c r="H3733" s="25"/>
      <c r="BA3733" s="73" t="s">
        <v>357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358</v>
      </c>
      <c r="E3734" s="1" t="s">
        <v>121</v>
      </c>
      <c r="F3734" s="26">
        <v>161</v>
      </c>
      <c r="G3734" s="25" t="s">
        <v>295</v>
      </c>
      <c r="H3734" s="25"/>
      <c r="BA3734" s="73" t="s">
        <v>357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358</v>
      </c>
      <c r="E3735" s="1" t="s">
        <v>115</v>
      </c>
      <c r="F3735" s="26">
        <v>34</v>
      </c>
      <c r="G3735" s="25" t="s">
        <v>295</v>
      </c>
      <c r="H3735" s="25"/>
      <c r="BA3735" s="73" t="s">
        <v>357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358</v>
      </c>
      <c r="E3736" s="1" t="s">
        <v>137</v>
      </c>
      <c r="F3736" s="26">
        <v>76</v>
      </c>
      <c r="G3736" s="25" t="s">
        <v>295</v>
      </c>
      <c r="H3736" s="25"/>
      <c r="BA3736" s="73" t="s">
        <v>357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358</v>
      </c>
      <c r="E3737" s="1" t="s">
        <v>350</v>
      </c>
      <c r="F3737" s="26">
        <v>141</v>
      </c>
      <c r="G3737" s="25" t="s">
        <v>295</v>
      </c>
      <c r="H3737" s="25"/>
      <c r="BA3737" s="73" t="s">
        <v>357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358</v>
      </c>
      <c r="E3738" s="1" t="s">
        <v>125</v>
      </c>
      <c r="F3738" s="26">
        <v>103</v>
      </c>
      <c r="G3738" s="25" t="s">
        <v>295</v>
      </c>
      <c r="H3738" s="25"/>
      <c r="BA3738" s="73" t="s">
        <v>357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358</v>
      </c>
      <c r="E3739" s="1" t="s">
        <v>126</v>
      </c>
      <c r="F3739" s="26">
        <v>82</v>
      </c>
      <c r="G3739" s="25" t="s">
        <v>295</v>
      </c>
      <c r="H3739" s="25"/>
      <c r="BA3739" s="73" t="s">
        <v>357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358</v>
      </c>
      <c r="E3740" s="1" t="s">
        <v>351</v>
      </c>
      <c r="F3740" s="26">
        <v>163</v>
      </c>
      <c r="G3740" s="25" t="s">
        <v>295</v>
      </c>
      <c r="H3740" s="25"/>
      <c r="BA3740" s="73" t="s">
        <v>357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358</v>
      </c>
      <c r="E3741" s="1" t="s">
        <v>352</v>
      </c>
      <c r="F3741" s="26">
        <v>57</v>
      </c>
      <c r="G3741" s="25" t="s">
        <v>295</v>
      </c>
      <c r="H3741" s="25"/>
      <c r="BA3741" s="73" t="s">
        <v>357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358</v>
      </c>
      <c r="E3742" s="1" t="s">
        <v>122</v>
      </c>
      <c r="F3742" s="26">
        <v>46</v>
      </c>
      <c r="G3742" s="25" t="s">
        <v>295</v>
      </c>
      <c r="H3742" s="25"/>
      <c r="BA3742" s="73" t="s">
        <v>357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358</v>
      </c>
      <c r="E3743" s="1" t="s">
        <v>124</v>
      </c>
      <c r="F3743" s="26">
        <v>30</v>
      </c>
      <c r="G3743" s="25" t="s">
        <v>295</v>
      </c>
      <c r="H3743" s="25"/>
      <c r="BA3743" s="73" t="s">
        <v>357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358</v>
      </c>
      <c r="E3744" s="1" t="s">
        <v>353</v>
      </c>
      <c r="F3744" s="26">
        <v>0.96</v>
      </c>
      <c r="G3744" s="25" t="s">
        <v>295</v>
      </c>
      <c r="H3744" s="25"/>
      <c r="BA3744" s="73" t="s">
        <v>357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358</v>
      </c>
      <c r="E3745" s="1" t="s">
        <v>355</v>
      </c>
      <c r="F3745" s="26">
        <v>35.700000000000003</v>
      </c>
      <c r="G3745" s="25" t="s">
        <v>295</v>
      </c>
      <c r="H3745" s="25"/>
      <c r="BA3745" s="73" t="s">
        <v>357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358</v>
      </c>
      <c r="E3746" s="1" t="s">
        <v>133</v>
      </c>
      <c r="F3746" s="26">
        <v>145</v>
      </c>
      <c r="G3746" s="25" t="s">
        <v>295</v>
      </c>
      <c r="H3746" s="25"/>
      <c r="BA3746" s="73" t="s">
        <v>357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358</v>
      </c>
      <c r="E3747" s="1" t="s">
        <v>135</v>
      </c>
      <c r="F3747" s="26">
        <v>3.7</v>
      </c>
      <c r="G3747" s="25" t="s">
        <v>295</v>
      </c>
      <c r="H3747" s="25"/>
      <c r="BA3747" s="73" t="s">
        <v>357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358</v>
      </c>
      <c r="E3748" s="1" t="s">
        <v>136</v>
      </c>
      <c r="F3748" s="26">
        <v>116</v>
      </c>
      <c r="G3748" s="25" t="s">
        <v>295</v>
      </c>
      <c r="H3748" s="25"/>
      <c r="BA3748" s="73" t="s">
        <v>357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358</v>
      </c>
      <c r="E3749" s="1" t="s">
        <v>341</v>
      </c>
      <c r="F3749" s="26">
        <v>4.62</v>
      </c>
      <c r="G3749" s="25" t="s">
        <v>295</v>
      </c>
      <c r="H3749" s="25"/>
      <c r="BA3749" s="73" t="s">
        <v>357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358</v>
      </c>
      <c r="E3750" s="1" t="s">
        <v>118</v>
      </c>
      <c r="F3750" s="26">
        <v>4.5</v>
      </c>
      <c r="G3750" s="25" t="s">
        <v>295</v>
      </c>
      <c r="H3750" s="25"/>
      <c r="BA3750" s="73" t="s">
        <v>357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358</v>
      </c>
      <c r="E3751" s="1" t="s">
        <v>130</v>
      </c>
      <c r="F3751" s="26">
        <v>4</v>
      </c>
      <c r="G3751" s="25" t="s">
        <v>295</v>
      </c>
      <c r="H3751" s="25"/>
      <c r="BA3751" s="73" t="s">
        <v>357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358</v>
      </c>
      <c r="E3752" s="1" t="s">
        <v>343</v>
      </c>
      <c r="F3752" s="26">
        <v>0.33100000000000002</v>
      </c>
      <c r="G3752" s="25" t="s">
        <v>295</v>
      </c>
      <c r="H3752" s="25"/>
      <c r="BA3752" s="73" t="s">
        <v>357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358</v>
      </c>
      <c r="E3753" s="1" t="s">
        <v>127</v>
      </c>
      <c r="F3753" s="26">
        <v>1.17</v>
      </c>
      <c r="G3753" s="25" t="s">
        <v>295</v>
      </c>
      <c r="H3753" s="25"/>
      <c r="BA3753" s="73" t="s">
        <v>357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358</v>
      </c>
      <c r="E3754" s="1" t="s">
        <v>131</v>
      </c>
      <c r="F3754" s="26">
        <v>9</v>
      </c>
      <c r="G3754" s="25" t="s">
        <v>295</v>
      </c>
      <c r="H3754" s="25"/>
      <c r="BA3754" s="73" t="s">
        <v>357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358</v>
      </c>
      <c r="E3755" s="1" t="s">
        <v>344</v>
      </c>
      <c r="F3755" s="26">
        <v>361</v>
      </c>
      <c r="G3755" s="25" t="s">
        <v>295</v>
      </c>
      <c r="H3755" s="25"/>
      <c r="BA3755" s="73" t="s">
        <v>357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358</v>
      </c>
      <c r="E3756" s="1" t="s">
        <v>119</v>
      </c>
      <c r="F3756" s="26">
        <v>240</v>
      </c>
      <c r="G3756" s="25" t="s">
        <v>295</v>
      </c>
      <c r="H3756" s="25"/>
      <c r="BA3756" s="73" t="s">
        <v>357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358</v>
      </c>
      <c r="E3757" s="1" t="s">
        <v>120</v>
      </c>
      <c r="F3757" s="26">
        <v>78</v>
      </c>
      <c r="G3757" s="25" t="s">
        <v>295</v>
      </c>
      <c r="H3757" s="25"/>
      <c r="BA3757" s="73" t="s">
        <v>357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358</v>
      </c>
      <c r="E3758" s="1" t="s">
        <v>117</v>
      </c>
      <c r="F3758" s="26">
        <v>2.67</v>
      </c>
      <c r="G3758" s="25" t="s">
        <v>295</v>
      </c>
      <c r="H3758" s="25"/>
      <c r="BA3758" s="73" t="s">
        <v>357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358</v>
      </c>
      <c r="E3759" s="1" t="s">
        <v>346</v>
      </c>
      <c r="F3759" s="26">
        <v>235</v>
      </c>
      <c r="G3759" s="25" t="s">
        <v>295</v>
      </c>
      <c r="H3759" s="25"/>
      <c r="BA3759" s="73" t="s">
        <v>357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358</v>
      </c>
      <c r="E3760" s="1" t="s">
        <v>132</v>
      </c>
      <c r="F3760" s="26">
        <v>3.6</v>
      </c>
      <c r="G3760" s="25" t="s">
        <v>295</v>
      </c>
      <c r="H3760" s="25"/>
      <c r="BA3760" s="73" t="s">
        <v>357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358</v>
      </c>
      <c r="E3761" s="1" t="s">
        <v>111</v>
      </c>
      <c r="F3761" s="26">
        <v>89</v>
      </c>
      <c r="G3761" s="25" t="s">
        <v>295</v>
      </c>
      <c r="H3761" s="25"/>
      <c r="BA3761" s="73" t="s">
        <v>357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358</v>
      </c>
      <c r="E3762" s="1" t="s">
        <v>347</v>
      </c>
      <c r="F3762" s="26">
        <v>5.25</v>
      </c>
      <c r="G3762" s="25" t="s">
        <v>295</v>
      </c>
      <c r="H3762" s="25"/>
      <c r="BA3762" s="73" t="s">
        <v>357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358</v>
      </c>
      <c r="E3763" s="1" t="s">
        <v>349</v>
      </c>
      <c r="F3763" s="26">
        <v>2.25</v>
      </c>
      <c r="G3763" s="25" t="s">
        <v>295</v>
      </c>
      <c r="H3763" s="25"/>
      <c r="BA3763" s="73" t="s">
        <v>357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358</v>
      </c>
      <c r="E3764" s="1" t="s">
        <v>128</v>
      </c>
      <c r="F3764" s="26">
        <v>7</v>
      </c>
      <c r="G3764" s="25" t="s">
        <v>295</v>
      </c>
      <c r="H3764" s="25"/>
      <c r="BA3764" s="73" t="s">
        <v>357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358</v>
      </c>
      <c r="E3765" s="1" t="s">
        <v>121</v>
      </c>
      <c r="F3765" s="26">
        <v>161</v>
      </c>
      <c r="G3765" s="25" t="s">
        <v>295</v>
      </c>
      <c r="H3765" s="25"/>
      <c r="BA3765" s="73" t="s">
        <v>357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358</v>
      </c>
      <c r="E3766" s="1" t="s">
        <v>115</v>
      </c>
      <c r="F3766" s="26">
        <v>32</v>
      </c>
      <c r="G3766" s="25" t="s">
        <v>295</v>
      </c>
      <c r="H3766" s="25"/>
      <c r="BA3766" s="73" t="s">
        <v>357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358</v>
      </c>
      <c r="E3767" s="1" t="s">
        <v>137</v>
      </c>
      <c r="F3767" s="26">
        <v>76</v>
      </c>
      <c r="G3767" s="25" t="s">
        <v>295</v>
      </c>
      <c r="H3767" s="25"/>
      <c r="BA3767" s="73" t="s">
        <v>357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358</v>
      </c>
      <c r="E3768" s="1" t="s">
        <v>350</v>
      </c>
      <c r="F3768" s="26">
        <v>142</v>
      </c>
      <c r="G3768" s="25" t="s">
        <v>295</v>
      </c>
      <c r="H3768" s="25"/>
      <c r="BA3768" s="73" t="s">
        <v>357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358</v>
      </c>
      <c r="E3769" s="1" t="s">
        <v>125</v>
      </c>
      <c r="F3769" s="26">
        <v>98</v>
      </c>
      <c r="G3769" s="25" t="s">
        <v>295</v>
      </c>
      <c r="H3769" s="25"/>
      <c r="BA3769" s="73" t="s">
        <v>357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358</v>
      </c>
      <c r="E3770" s="1" t="s">
        <v>126</v>
      </c>
      <c r="F3770" s="26">
        <v>82</v>
      </c>
      <c r="G3770" s="25" t="s">
        <v>295</v>
      </c>
      <c r="H3770" s="25"/>
      <c r="BA3770" s="73" t="s">
        <v>357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358</v>
      </c>
      <c r="E3771" s="1" t="s">
        <v>351</v>
      </c>
      <c r="F3771" s="26">
        <v>160</v>
      </c>
      <c r="G3771" s="25" t="s">
        <v>295</v>
      </c>
      <c r="H3771" s="25"/>
      <c r="BA3771" s="73" t="s">
        <v>357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358</v>
      </c>
      <c r="E3772" s="1" t="s">
        <v>352</v>
      </c>
      <c r="F3772" s="26">
        <v>57</v>
      </c>
      <c r="G3772" s="25" t="s">
        <v>295</v>
      </c>
      <c r="H3772" s="25"/>
      <c r="BA3772" s="73" t="s">
        <v>357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358</v>
      </c>
      <c r="E3773" s="1" t="s">
        <v>122</v>
      </c>
      <c r="F3773" s="26">
        <v>45</v>
      </c>
      <c r="G3773" s="25" t="s">
        <v>295</v>
      </c>
      <c r="H3773" s="25"/>
      <c r="BA3773" s="73" t="s">
        <v>357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358</v>
      </c>
      <c r="E3774" s="1" t="s">
        <v>124</v>
      </c>
      <c r="F3774" s="26">
        <v>29</v>
      </c>
      <c r="G3774" s="25" t="s">
        <v>295</v>
      </c>
      <c r="H3774" s="25"/>
      <c r="BA3774" s="73" t="s">
        <v>357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358</v>
      </c>
      <c r="E3775" s="1" t="s">
        <v>353</v>
      </c>
      <c r="F3775" s="26">
        <v>0.94</v>
      </c>
      <c r="G3775" s="25" t="s">
        <v>295</v>
      </c>
      <c r="H3775" s="25"/>
      <c r="BA3775" s="73" t="s">
        <v>357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358</v>
      </c>
      <c r="E3776" s="1" t="s">
        <v>355</v>
      </c>
      <c r="F3776" s="26">
        <v>34</v>
      </c>
      <c r="G3776" s="25" t="s">
        <v>295</v>
      </c>
      <c r="H3776" s="25"/>
      <c r="BA3776" s="73" t="s">
        <v>357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358</v>
      </c>
      <c r="E3777" s="1" t="s">
        <v>133</v>
      </c>
      <c r="F3777" s="26">
        <v>145</v>
      </c>
      <c r="G3777" s="25" t="s">
        <v>295</v>
      </c>
      <c r="H3777" s="25"/>
      <c r="BA3777" s="73" t="s">
        <v>357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358</v>
      </c>
      <c r="E3778" s="1" t="s">
        <v>135</v>
      </c>
      <c r="F3778" s="26">
        <v>3.8</v>
      </c>
      <c r="G3778" s="25" t="s">
        <v>295</v>
      </c>
      <c r="H3778" s="25"/>
      <c r="BA3778" s="73" t="s">
        <v>357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358</v>
      </c>
      <c r="E3779" s="1" t="s">
        <v>136</v>
      </c>
      <c r="F3779" s="26">
        <v>116</v>
      </c>
      <c r="G3779" s="25" t="s">
        <v>295</v>
      </c>
      <c r="H3779" s="25"/>
      <c r="BA3779" s="73" t="s">
        <v>357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359</v>
      </c>
      <c r="E3780" s="1" t="s">
        <v>341</v>
      </c>
      <c r="F3780" s="26">
        <v>1.1599999999999999</v>
      </c>
      <c r="G3780" s="25" t="s">
        <v>295</v>
      </c>
      <c r="H3780" s="25"/>
      <c r="BA3780" s="73" t="s">
        <v>357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359</v>
      </c>
      <c r="E3781" s="1" t="s">
        <v>118</v>
      </c>
      <c r="F3781" s="26">
        <v>9.8000000000000007</v>
      </c>
      <c r="G3781" s="25" t="s">
        <v>295</v>
      </c>
      <c r="H3781" s="25"/>
      <c r="BA3781" s="73" t="s">
        <v>357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359</v>
      </c>
      <c r="E3782" s="1" t="s">
        <v>130</v>
      </c>
      <c r="F3782" s="26">
        <v>2.4</v>
      </c>
      <c r="G3782" s="25" t="s">
        <v>295</v>
      </c>
      <c r="H3782" s="25"/>
      <c r="BA3782" s="73" t="s">
        <v>357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359</v>
      </c>
      <c r="E3783" s="1" t="s">
        <v>343</v>
      </c>
      <c r="F3783" s="26">
        <v>1.105</v>
      </c>
      <c r="G3783" s="25" t="s">
        <v>295</v>
      </c>
      <c r="H3783" s="25"/>
      <c r="BA3783" s="73" t="s">
        <v>357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359</v>
      </c>
      <c r="E3784" s="1" t="s">
        <v>127</v>
      </c>
      <c r="F3784" s="26">
        <v>4.6150000000000002</v>
      </c>
      <c r="G3784" s="25" t="s">
        <v>295</v>
      </c>
      <c r="H3784" s="25"/>
      <c r="BA3784" s="73" t="s">
        <v>357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359</v>
      </c>
      <c r="E3785" s="1" t="s">
        <v>131</v>
      </c>
      <c r="F3785" s="26">
        <v>12.4</v>
      </c>
      <c r="G3785" s="25" t="s">
        <v>295</v>
      </c>
      <c r="H3785" s="25"/>
      <c r="BA3785" s="73" t="s">
        <v>357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359</v>
      </c>
      <c r="E3786" s="1" t="s">
        <v>344</v>
      </c>
      <c r="F3786" s="26">
        <v>203</v>
      </c>
      <c r="G3786" s="25" t="s">
        <v>295</v>
      </c>
      <c r="H3786" s="25"/>
      <c r="BA3786" s="73" t="s">
        <v>357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359</v>
      </c>
      <c r="E3787" s="1" t="s">
        <v>119</v>
      </c>
      <c r="F3787" s="26">
        <v>91</v>
      </c>
      <c r="G3787" s="25" t="s">
        <v>295</v>
      </c>
      <c r="H3787" s="25"/>
      <c r="BA3787" s="73" t="s">
        <v>357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359</v>
      </c>
      <c r="E3788" s="1" t="s">
        <v>120</v>
      </c>
      <c r="F3788" s="26">
        <v>26</v>
      </c>
      <c r="G3788" s="25" t="s">
        <v>295</v>
      </c>
      <c r="H3788" s="25"/>
      <c r="BA3788" s="73" t="s">
        <v>357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359</v>
      </c>
      <c r="E3789" s="1" t="s">
        <v>117</v>
      </c>
      <c r="F3789" s="26">
        <v>6.21</v>
      </c>
      <c r="G3789" s="25" t="s">
        <v>295</v>
      </c>
      <c r="H3789" s="25"/>
      <c r="BA3789" s="73" t="s">
        <v>357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359</v>
      </c>
      <c r="E3790" s="1" t="s">
        <v>346</v>
      </c>
      <c r="F3790" s="26">
        <v>70</v>
      </c>
      <c r="G3790" s="25" t="s">
        <v>295</v>
      </c>
      <c r="H3790" s="25"/>
      <c r="BA3790" s="73" t="s">
        <v>357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359</v>
      </c>
      <c r="E3791" s="1" t="s">
        <v>132</v>
      </c>
      <c r="F3791" s="26">
        <v>7.27</v>
      </c>
      <c r="G3791" s="25" t="s">
        <v>295</v>
      </c>
      <c r="H3791" s="25"/>
      <c r="BA3791" s="73" t="s">
        <v>357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359</v>
      </c>
      <c r="E3792" s="1" t="s">
        <v>111</v>
      </c>
      <c r="F3792" s="26">
        <v>286</v>
      </c>
      <c r="G3792" s="25" t="s">
        <v>295</v>
      </c>
      <c r="H3792" s="25"/>
      <c r="BA3792" s="73" t="s">
        <v>357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359</v>
      </c>
      <c r="E3793" s="1" t="s">
        <v>347</v>
      </c>
      <c r="F3793" s="26">
        <v>9.84</v>
      </c>
      <c r="G3793" s="25" t="s">
        <v>295</v>
      </c>
      <c r="H3793" s="25"/>
      <c r="BA3793" s="73" t="s">
        <v>357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359</v>
      </c>
      <c r="E3794" s="1" t="s">
        <v>349</v>
      </c>
      <c r="F3794" s="26">
        <v>4.83</v>
      </c>
      <c r="G3794" s="25" t="s">
        <v>295</v>
      </c>
      <c r="H3794" s="25"/>
      <c r="BA3794" s="73" t="s">
        <v>357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359</v>
      </c>
      <c r="E3795" s="1" t="s">
        <v>128</v>
      </c>
      <c r="F3795" s="26">
        <v>4.3</v>
      </c>
      <c r="G3795" s="25" t="s">
        <v>295</v>
      </c>
      <c r="H3795" s="25"/>
      <c r="BA3795" s="73" t="s">
        <v>357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359</v>
      </c>
      <c r="E3796" s="1" t="s">
        <v>121</v>
      </c>
      <c r="F3796" s="26">
        <v>80</v>
      </c>
      <c r="G3796" s="25" t="s">
        <v>295</v>
      </c>
      <c r="H3796" s="25"/>
      <c r="BA3796" s="73" t="s">
        <v>357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359</v>
      </c>
      <c r="E3797" s="1" t="s">
        <v>115</v>
      </c>
      <c r="F3797" s="26">
        <v>97</v>
      </c>
      <c r="G3797" s="25" t="s">
        <v>295</v>
      </c>
      <c r="H3797" s="25"/>
      <c r="BA3797" s="73" t="s">
        <v>357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359</v>
      </c>
      <c r="E3798" s="1" t="s">
        <v>137</v>
      </c>
      <c r="F3798" s="26">
        <v>488</v>
      </c>
      <c r="G3798" s="25" t="s">
        <v>295</v>
      </c>
      <c r="H3798" s="25"/>
      <c r="BA3798" s="73" t="s">
        <v>357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359</v>
      </c>
      <c r="E3799" s="1" t="s">
        <v>350</v>
      </c>
      <c r="F3799" s="26">
        <v>437</v>
      </c>
      <c r="G3799" s="25" t="s">
        <v>295</v>
      </c>
      <c r="H3799" s="25"/>
      <c r="BA3799" s="73" t="s">
        <v>357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359</v>
      </c>
      <c r="E3800" s="1" t="s">
        <v>125</v>
      </c>
      <c r="F3800" s="26">
        <v>431</v>
      </c>
      <c r="G3800" s="25" t="s">
        <v>295</v>
      </c>
      <c r="H3800" s="25"/>
      <c r="BA3800" s="73" t="s">
        <v>357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359</v>
      </c>
      <c r="E3801" s="1" t="s">
        <v>126</v>
      </c>
      <c r="F3801" s="26">
        <v>155</v>
      </c>
      <c r="G3801" s="25" t="s">
        <v>295</v>
      </c>
      <c r="H3801" s="25"/>
      <c r="BA3801" s="73" t="s">
        <v>357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359</v>
      </c>
      <c r="E3802" s="1" t="s">
        <v>351</v>
      </c>
      <c r="F3802" s="26">
        <v>378</v>
      </c>
      <c r="G3802" s="25" t="s">
        <v>295</v>
      </c>
      <c r="H3802" s="25"/>
      <c r="BA3802" s="73" t="s">
        <v>357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359</v>
      </c>
      <c r="E3803" s="1" t="s">
        <v>352</v>
      </c>
      <c r="F3803" s="26">
        <v>88</v>
      </c>
      <c r="G3803" s="25" t="s">
        <v>295</v>
      </c>
      <c r="H3803" s="25"/>
      <c r="BA3803" s="73" t="s">
        <v>357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359</v>
      </c>
      <c r="E3804" s="1" t="s">
        <v>122</v>
      </c>
      <c r="F3804" s="26">
        <v>224</v>
      </c>
      <c r="G3804" s="25" t="s">
        <v>295</v>
      </c>
      <c r="H3804" s="25"/>
      <c r="BA3804" s="73" t="s">
        <v>357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359</v>
      </c>
      <c r="E3805" s="1" t="s">
        <v>124</v>
      </c>
      <c r="F3805" s="26">
        <v>106</v>
      </c>
      <c r="G3805" s="25" t="s">
        <v>295</v>
      </c>
      <c r="H3805" s="25"/>
      <c r="BA3805" s="73" t="s">
        <v>357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359</v>
      </c>
      <c r="E3806" s="1" t="s">
        <v>353</v>
      </c>
      <c r="F3806" s="26">
        <v>3.56</v>
      </c>
      <c r="G3806" s="25" t="s">
        <v>295</v>
      </c>
      <c r="H3806" s="25"/>
      <c r="BA3806" s="73" t="s">
        <v>357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359</v>
      </c>
      <c r="E3807" s="1" t="s">
        <v>355</v>
      </c>
      <c r="F3807" s="26">
        <v>18.8</v>
      </c>
      <c r="G3807" s="25" t="s">
        <v>295</v>
      </c>
      <c r="H3807" s="25"/>
      <c r="BA3807" s="73" t="s">
        <v>357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359</v>
      </c>
      <c r="E3808" s="1" t="s">
        <v>133</v>
      </c>
      <c r="F3808" s="26">
        <v>129</v>
      </c>
      <c r="G3808" s="25" t="s">
        <v>295</v>
      </c>
      <c r="H3808" s="25"/>
      <c r="BA3808" s="73" t="s">
        <v>357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359</v>
      </c>
      <c r="E3809" s="1" t="s">
        <v>135</v>
      </c>
      <c r="F3809" s="26">
        <v>6.6</v>
      </c>
      <c r="G3809" s="25" t="s">
        <v>295</v>
      </c>
      <c r="H3809" s="25"/>
      <c r="BA3809" s="73" t="s">
        <v>357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359</v>
      </c>
      <c r="E3810" s="1" t="s">
        <v>136</v>
      </c>
      <c r="F3810" s="26">
        <v>98</v>
      </c>
      <c r="G3810" s="25" t="s">
        <v>295</v>
      </c>
      <c r="H3810" s="25"/>
      <c r="BA3810" s="73" t="s">
        <v>357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359</v>
      </c>
      <c r="E3811" s="1" t="s">
        <v>341</v>
      </c>
      <c r="F3811" s="26">
        <v>1.18</v>
      </c>
      <c r="G3811" s="25" t="s">
        <v>295</v>
      </c>
      <c r="H3811" s="25"/>
      <c r="BA3811" s="73" t="s">
        <v>357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359</v>
      </c>
      <c r="E3812" s="1" t="s">
        <v>118</v>
      </c>
      <c r="F3812" s="26">
        <v>9.6</v>
      </c>
      <c r="G3812" s="25" t="s">
        <v>295</v>
      </c>
      <c r="H3812" s="25"/>
      <c r="BA3812" s="73" t="s">
        <v>357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359</v>
      </c>
      <c r="E3813" s="1" t="s">
        <v>130</v>
      </c>
      <c r="F3813" s="26">
        <v>2.4</v>
      </c>
      <c r="G3813" s="25" t="s">
        <v>295</v>
      </c>
      <c r="H3813" s="25"/>
      <c r="BA3813" s="73" t="s">
        <v>357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359</v>
      </c>
      <c r="E3814" s="1" t="s">
        <v>343</v>
      </c>
      <c r="F3814" s="26">
        <v>1.1200000000000001</v>
      </c>
      <c r="G3814" s="25" t="s">
        <v>295</v>
      </c>
      <c r="H3814" s="25"/>
      <c r="BA3814" s="73" t="s">
        <v>357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359</v>
      </c>
      <c r="E3815" s="1" t="s">
        <v>127</v>
      </c>
      <c r="F3815" s="26">
        <v>4.7</v>
      </c>
      <c r="G3815" s="25" t="s">
        <v>295</v>
      </c>
      <c r="H3815" s="25"/>
      <c r="BA3815" s="73" t="s">
        <v>357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359</v>
      </c>
      <c r="E3816" s="1" t="s">
        <v>131</v>
      </c>
      <c r="F3816" s="26">
        <v>12.3</v>
      </c>
      <c r="G3816" s="25" t="s">
        <v>295</v>
      </c>
      <c r="H3816" s="25"/>
      <c r="BA3816" s="73" t="s">
        <v>357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359</v>
      </c>
      <c r="E3817" s="1" t="s">
        <v>344</v>
      </c>
      <c r="F3817" s="26">
        <v>189</v>
      </c>
      <c r="G3817" s="25" t="s">
        <v>295</v>
      </c>
      <c r="H3817" s="25"/>
      <c r="BA3817" s="73" t="s">
        <v>357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359</v>
      </c>
      <c r="E3818" s="1" t="s">
        <v>119</v>
      </c>
      <c r="F3818" s="26">
        <v>87</v>
      </c>
      <c r="G3818" s="25" t="s">
        <v>295</v>
      </c>
      <c r="H3818" s="25"/>
      <c r="BA3818" s="73" t="s">
        <v>357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359</v>
      </c>
      <c r="E3819" s="1" t="s">
        <v>120</v>
      </c>
      <c r="F3819" s="26">
        <v>27</v>
      </c>
      <c r="G3819" s="25" t="s">
        <v>295</v>
      </c>
      <c r="H3819" s="25"/>
      <c r="BA3819" s="73" t="s">
        <v>357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359</v>
      </c>
      <c r="E3820" s="1" t="s">
        <v>117</v>
      </c>
      <c r="F3820" s="26">
        <v>6.41</v>
      </c>
      <c r="G3820" s="25" t="s">
        <v>295</v>
      </c>
      <c r="H3820" s="25"/>
      <c r="BA3820" s="73" t="s">
        <v>357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359</v>
      </c>
      <c r="E3821" s="1" t="s">
        <v>346</v>
      </c>
      <c r="F3821" s="26">
        <v>69</v>
      </c>
      <c r="G3821" s="25" t="s">
        <v>295</v>
      </c>
      <c r="H3821" s="25"/>
      <c r="BA3821" s="73" t="s">
        <v>357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359</v>
      </c>
      <c r="E3822" s="1" t="s">
        <v>132</v>
      </c>
      <c r="F3822" s="26">
        <v>7.17</v>
      </c>
      <c r="G3822" s="25" t="s">
        <v>295</v>
      </c>
      <c r="H3822" s="25"/>
      <c r="BA3822" s="73" t="s">
        <v>357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359</v>
      </c>
      <c r="E3823" s="1" t="s">
        <v>111</v>
      </c>
      <c r="F3823" s="26">
        <v>279</v>
      </c>
      <c r="G3823" s="25" t="s">
        <v>295</v>
      </c>
      <c r="H3823" s="25"/>
      <c r="BA3823" s="73" t="s">
        <v>357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359</v>
      </c>
      <c r="E3824" s="1" t="s">
        <v>347</v>
      </c>
      <c r="F3824" s="26">
        <v>9.99</v>
      </c>
      <c r="G3824" s="25" t="s">
        <v>295</v>
      </c>
      <c r="H3824" s="25"/>
      <c r="BA3824" s="73" t="s">
        <v>357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359</v>
      </c>
      <c r="E3825" s="1" t="s">
        <v>349</v>
      </c>
      <c r="F3825" s="26">
        <v>4.75</v>
      </c>
      <c r="G3825" s="25" t="s">
        <v>295</v>
      </c>
      <c r="H3825" s="25"/>
      <c r="BA3825" s="73" t="s">
        <v>357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359</v>
      </c>
      <c r="E3826" s="1" t="s">
        <v>128</v>
      </c>
      <c r="F3826" s="26">
        <v>4.4000000000000004</v>
      </c>
      <c r="G3826" s="25" t="s">
        <v>295</v>
      </c>
      <c r="H3826" s="25"/>
      <c r="BA3826" s="73" t="s">
        <v>357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359</v>
      </c>
      <c r="E3827" s="1" t="s">
        <v>121</v>
      </c>
      <c r="F3827" s="26">
        <v>77</v>
      </c>
      <c r="G3827" s="25" t="s">
        <v>295</v>
      </c>
      <c r="H3827" s="25"/>
      <c r="BA3827" s="73" t="s">
        <v>357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359</v>
      </c>
      <c r="E3828" s="1" t="s">
        <v>115</v>
      </c>
      <c r="F3828" s="26">
        <v>94</v>
      </c>
      <c r="G3828" s="25" t="s">
        <v>295</v>
      </c>
      <c r="H3828" s="25"/>
      <c r="BA3828" s="73" t="s">
        <v>357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359</v>
      </c>
      <c r="E3829" s="1" t="s">
        <v>137</v>
      </c>
      <c r="F3829" s="26">
        <v>485</v>
      </c>
      <c r="G3829" s="25" t="s">
        <v>295</v>
      </c>
      <c r="H3829" s="25"/>
      <c r="BA3829" s="73" t="s">
        <v>357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359</v>
      </c>
      <c r="E3830" s="1" t="s">
        <v>350</v>
      </c>
      <c r="F3830" s="26">
        <v>432</v>
      </c>
      <c r="G3830" s="25" t="s">
        <v>295</v>
      </c>
      <c r="H3830" s="25"/>
      <c r="BA3830" s="73" t="s">
        <v>357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359</v>
      </c>
      <c r="E3831" s="1" t="s">
        <v>125</v>
      </c>
      <c r="F3831" s="26">
        <v>407</v>
      </c>
      <c r="G3831" s="25" t="s">
        <v>295</v>
      </c>
      <c r="H3831" s="25"/>
      <c r="BA3831" s="73" t="s">
        <v>357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359</v>
      </c>
      <c r="E3832" s="1" t="s">
        <v>126</v>
      </c>
      <c r="F3832" s="26">
        <v>153</v>
      </c>
      <c r="G3832" s="25" t="s">
        <v>295</v>
      </c>
      <c r="H3832" s="25"/>
      <c r="BA3832" s="73" t="s">
        <v>357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359</v>
      </c>
      <c r="E3833" s="1" t="s">
        <v>351</v>
      </c>
      <c r="F3833" s="26">
        <v>360</v>
      </c>
      <c r="G3833" s="25" t="s">
        <v>295</v>
      </c>
      <c r="H3833" s="25"/>
      <c r="BA3833" s="73" t="s">
        <v>357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359</v>
      </c>
      <c r="E3834" s="1" t="s">
        <v>352</v>
      </c>
      <c r="F3834" s="26">
        <v>89</v>
      </c>
      <c r="G3834" s="25" t="s">
        <v>295</v>
      </c>
      <c r="H3834" s="25"/>
      <c r="BA3834" s="73" t="s">
        <v>357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359</v>
      </c>
      <c r="E3835" s="1" t="s">
        <v>122</v>
      </c>
      <c r="F3835" s="26">
        <v>215</v>
      </c>
      <c r="G3835" s="25" t="s">
        <v>295</v>
      </c>
      <c r="H3835" s="25"/>
      <c r="BA3835" s="73" t="s">
        <v>357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359</v>
      </c>
      <c r="E3836" s="1" t="s">
        <v>124</v>
      </c>
      <c r="F3836" s="26">
        <v>109</v>
      </c>
      <c r="G3836" s="25" t="s">
        <v>295</v>
      </c>
      <c r="H3836" s="25"/>
      <c r="BA3836" s="73" t="s">
        <v>357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359</v>
      </c>
      <c r="E3837" s="1" t="s">
        <v>353</v>
      </c>
      <c r="F3837" s="26">
        <v>3.6</v>
      </c>
      <c r="G3837" s="25" t="s">
        <v>295</v>
      </c>
      <c r="H3837" s="25"/>
      <c r="BA3837" s="73" t="s">
        <v>357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359</v>
      </c>
      <c r="E3838" s="1" t="s">
        <v>355</v>
      </c>
      <c r="F3838" s="26">
        <v>18.5</v>
      </c>
      <c r="G3838" s="25" t="s">
        <v>295</v>
      </c>
      <c r="H3838" s="25"/>
      <c r="BA3838" s="73" t="s">
        <v>357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359</v>
      </c>
      <c r="E3839" s="1" t="s">
        <v>133</v>
      </c>
      <c r="F3839" s="26">
        <v>127</v>
      </c>
      <c r="G3839" s="25" t="s">
        <v>295</v>
      </c>
      <c r="H3839" s="25"/>
      <c r="BA3839" s="73" t="s">
        <v>357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359</v>
      </c>
      <c r="E3840" s="1" t="s">
        <v>135</v>
      </c>
      <c r="F3840" s="26">
        <v>6.5</v>
      </c>
      <c r="G3840" s="25" t="s">
        <v>295</v>
      </c>
      <c r="H3840" s="25"/>
      <c r="BA3840" s="73" t="s">
        <v>357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359</v>
      </c>
      <c r="E3841" s="1" t="s">
        <v>136</v>
      </c>
      <c r="F3841" s="26">
        <v>94</v>
      </c>
      <c r="G3841" s="25" t="s">
        <v>295</v>
      </c>
      <c r="H3841" s="25"/>
      <c r="BA3841" s="73" t="s">
        <v>357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359</v>
      </c>
      <c r="E3842" s="1" t="s">
        <v>341</v>
      </c>
      <c r="F3842" s="26">
        <v>1.1200000000000001</v>
      </c>
      <c r="G3842" s="25" t="s">
        <v>295</v>
      </c>
      <c r="H3842" s="25"/>
      <c r="BA3842" s="73" t="s">
        <v>357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359</v>
      </c>
      <c r="E3843" s="1" t="s">
        <v>118</v>
      </c>
      <c r="F3843" s="26">
        <v>9.8000000000000007</v>
      </c>
      <c r="G3843" s="25" t="s">
        <v>295</v>
      </c>
      <c r="H3843" s="25"/>
      <c r="BA3843" s="73" t="s">
        <v>357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359</v>
      </c>
      <c r="E3844" s="1" t="s">
        <v>130</v>
      </c>
      <c r="F3844" s="26">
        <v>2.4300000000000002</v>
      </c>
      <c r="G3844" s="25" t="s">
        <v>295</v>
      </c>
      <c r="H3844" s="25"/>
      <c r="BA3844" s="73" t="s">
        <v>357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359</v>
      </c>
      <c r="E3845" s="1" t="s">
        <v>343</v>
      </c>
      <c r="F3845" s="26">
        <v>1.07</v>
      </c>
      <c r="G3845" s="25" t="s">
        <v>295</v>
      </c>
      <c r="H3845" s="25"/>
      <c r="BA3845" s="73" t="s">
        <v>357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359</v>
      </c>
      <c r="E3846" s="1" t="s">
        <v>127</v>
      </c>
      <c r="F3846" s="26">
        <v>4.6100000000000003</v>
      </c>
      <c r="G3846" s="25" t="s">
        <v>295</v>
      </c>
      <c r="H3846" s="25"/>
      <c r="BA3846" s="73" t="s">
        <v>357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359</v>
      </c>
      <c r="E3847" s="1" t="s">
        <v>131</v>
      </c>
      <c r="F3847" s="26">
        <v>12.4</v>
      </c>
      <c r="G3847" s="25" t="s">
        <v>295</v>
      </c>
      <c r="H3847" s="25"/>
      <c r="BA3847" s="73" t="s">
        <v>357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359</v>
      </c>
      <c r="E3848" s="1" t="s">
        <v>344</v>
      </c>
      <c r="F3848" s="26">
        <v>192</v>
      </c>
      <c r="G3848" s="25" t="s">
        <v>295</v>
      </c>
      <c r="H3848" s="25"/>
      <c r="BA3848" s="73" t="s">
        <v>357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359</v>
      </c>
      <c r="E3849" s="1" t="s">
        <v>119</v>
      </c>
      <c r="F3849" s="26">
        <v>93</v>
      </c>
      <c r="G3849" s="25" t="s">
        <v>295</v>
      </c>
      <c r="H3849" s="25"/>
      <c r="BA3849" s="73" t="s">
        <v>357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359</v>
      </c>
      <c r="E3850" s="1" t="s">
        <v>120</v>
      </c>
      <c r="F3850" s="26">
        <v>27</v>
      </c>
      <c r="G3850" s="25" t="s">
        <v>295</v>
      </c>
      <c r="H3850" s="25"/>
      <c r="BA3850" s="73" t="s">
        <v>357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359</v>
      </c>
      <c r="E3851" s="1" t="s">
        <v>117</v>
      </c>
      <c r="F3851" s="26">
        <v>6.45</v>
      </c>
      <c r="G3851" s="25" t="s">
        <v>295</v>
      </c>
      <c r="H3851" s="25"/>
      <c r="BA3851" s="73" t="s">
        <v>357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359</v>
      </c>
      <c r="E3852" s="1" t="s">
        <v>346</v>
      </c>
      <c r="F3852" s="26">
        <v>70</v>
      </c>
      <c r="G3852" s="25" t="s">
        <v>295</v>
      </c>
      <c r="H3852" s="25"/>
      <c r="BA3852" s="73" t="s">
        <v>357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359</v>
      </c>
      <c r="E3853" s="1" t="s">
        <v>132</v>
      </c>
      <c r="F3853" s="26">
        <v>7.31</v>
      </c>
      <c r="G3853" s="25" t="s">
        <v>295</v>
      </c>
      <c r="H3853" s="25"/>
      <c r="BA3853" s="73" t="s">
        <v>357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359</v>
      </c>
      <c r="E3854" s="1" t="s">
        <v>111</v>
      </c>
      <c r="F3854" s="26">
        <v>288</v>
      </c>
      <c r="G3854" s="25" t="s">
        <v>295</v>
      </c>
      <c r="H3854" s="25"/>
      <c r="BA3854" s="73" t="s">
        <v>357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359</v>
      </c>
      <c r="E3855" s="1" t="s">
        <v>347</v>
      </c>
      <c r="F3855" s="26">
        <v>9.89</v>
      </c>
      <c r="G3855" s="25" t="s">
        <v>295</v>
      </c>
      <c r="H3855" s="25"/>
      <c r="BA3855" s="73" t="s">
        <v>357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359</v>
      </c>
      <c r="E3856" s="1" t="s">
        <v>349</v>
      </c>
      <c r="F3856" s="26">
        <v>5.01</v>
      </c>
      <c r="G3856" s="25" t="s">
        <v>295</v>
      </c>
      <c r="H3856" s="25"/>
      <c r="BA3856" s="73" t="s">
        <v>357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359</v>
      </c>
      <c r="E3857" s="1" t="s">
        <v>128</v>
      </c>
      <c r="F3857" s="26">
        <v>4.4000000000000004</v>
      </c>
      <c r="G3857" s="25" t="s">
        <v>295</v>
      </c>
      <c r="H3857" s="25"/>
      <c r="BA3857" s="73" t="s">
        <v>357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359</v>
      </c>
      <c r="E3858" s="1" t="s">
        <v>121</v>
      </c>
      <c r="F3858" s="26">
        <v>82</v>
      </c>
      <c r="G3858" s="25" t="s">
        <v>295</v>
      </c>
      <c r="H3858" s="25"/>
      <c r="BA3858" s="73" t="s">
        <v>357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359</v>
      </c>
      <c r="E3859" s="1" t="s">
        <v>115</v>
      </c>
      <c r="F3859" s="26">
        <v>94</v>
      </c>
      <c r="G3859" s="25" t="s">
        <v>295</v>
      </c>
      <c r="H3859" s="25"/>
      <c r="BA3859" s="73" t="s">
        <v>357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359</v>
      </c>
      <c r="E3860" s="1" t="s">
        <v>137</v>
      </c>
      <c r="F3860" s="26">
        <v>486</v>
      </c>
      <c r="G3860" s="25" t="s">
        <v>295</v>
      </c>
      <c r="H3860" s="25"/>
      <c r="BA3860" s="73" t="s">
        <v>357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359</v>
      </c>
      <c r="E3861" s="1" t="s">
        <v>350</v>
      </c>
      <c r="F3861" s="26">
        <v>433</v>
      </c>
      <c r="G3861" s="25" t="s">
        <v>295</v>
      </c>
      <c r="H3861" s="25"/>
      <c r="BA3861" s="73" t="s">
        <v>357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359</v>
      </c>
      <c r="E3862" s="1" t="s">
        <v>125</v>
      </c>
      <c r="F3862" s="26">
        <v>438</v>
      </c>
      <c r="G3862" s="25" t="s">
        <v>295</v>
      </c>
      <c r="H3862" s="25"/>
      <c r="BA3862" s="73" t="s">
        <v>357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359</v>
      </c>
      <c r="E3863" s="1" t="s">
        <v>126</v>
      </c>
      <c r="F3863" s="26">
        <v>157</v>
      </c>
      <c r="G3863" s="25" t="s">
        <v>295</v>
      </c>
      <c r="H3863" s="25"/>
      <c r="BA3863" s="73" t="s">
        <v>357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359</v>
      </c>
      <c r="E3864" s="1" t="s">
        <v>351</v>
      </c>
      <c r="F3864" s="26">
        <v>395</v>
      </c>
      <c r="G3864" s="25" t="s">
        <v>295</v>
      </c>
      <c r="H3864" s="25"/>
      <c r="BA3864" s="73" t="s">
        <v>357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359</v>
      </c>
      <c r="E3865" s="1" t="s">
        <v>352</v>
      </c>
      <c r="F3865" s="26">
        <v>90</v>
      </c>
      <c r="G3865" s="25" t="s">
        <v>295</v>
      </c>
      <c r="H3865" s="25"/>
      <c r="BA3865" s="73" t="s">
        <v>357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359</v>
      </c>
      <c r="E3866" s="1" t="s">
        <v>122</v>
      </c>
      <c r="F3866" s="26">
        <v>220</v>
      </c>
      <c r="G3866" s="25" t="s">
        <v>295</v>
      </c>
      <c r="H3866" s="25"/>
      <c r="BA3866" s="73" t="s">
        <v>357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359</v>
      </c>
      <c r="E3867" s="1" t="s">
        <v>124</v>
      </c>
      <c r="F3867" s="26">
        <v>105</v>
      </c>
      <c r="G3867" s="25" t="s">
        <v>295</v>
      </c>
      <c r="H3867" s="25"/>
      <c r="BA3867" s="73" t="s">
        <v>357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359</v>
      </c>
      <c r="E3868" s="1" t="s">
        <v>353</v>
      </c>
      <c r="F3868" s="26">
        <v>3.61</v>
      </c>
      <c r="G3868" s="25" t="s">
        <v>295</v>
      </c>
      <c r="H3868" s="25"/>
      <c r="BA3868" s="73" t="s">
        <v>357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359</v>
      </c>
      <c r="E3869" s="1" t="s">
        <v>355</v>
      </c>
      <c r="F3869" s="26">
        <v>16.2</v>
      </c>
      <c r="G3869" s="25" t="s">
        <v>295</v>
      </c>
      <c r="H3869" s="25"/>
      <c r="BA3869" s="73" t="s">
        <v>357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359</v>
      </c>
      <c r="E3870" s="1" t="s">
        <v>133</v>
      </c>
      <c r="F3870" s="26">
        <v>129</v>
      </c>
      <c r="G3870" s="25" t="s">
        <v>295</v>
      </c>
      <c r="H3870" s="25"/>
      <c r="BA3870" s="73" t="s">
        <v>357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359</v>
      </c>
      <c r="E3871" s="1" t="s">
        <v>135</v>
      </c>
      <c r="F3871" s="26">
        <v>6.7</v>
      </c>
      <c r="G3871" s="25" t="s">
        <v>295</v>
      </c>
      <c r="H3871" s="25"/>
      <c r="BA3871" s="73" t="s">
        <v>357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359</v>
      </c>
      <c r="E3872" s="1" t="s">
        <v>136</v>
      </c>
      <c r="F3872" s="26">
        <v>95</v>
      </c>
      <c r="G3872" s="25" t="s">
        <v>295</v>
      </c>
      <c r="H3872" s="25"/>
      <c r="BA3872" s="73" t="s">
        <v>357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359</v>
      </c>
      <c r="E3873" s="1" t="s">
        <v>341</v>
      </c>
      <c r="F3873" s="26">
        <v>1.17</v>
      </c>
      <c r="G3873" s="25" t="s">
        <v>295</v>
      </c>
      <c r="H3873" s="25"/>
      <c r="BA3873" s="73" t="s">
        <v>357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359</v>
      </c>
      <c r="E3874" s="1" t="s">
        <v>118</v>
      </c>
      <c r="F3874" s="26">
        <v>9.6999999999999993</v>
      </c>
      <c r="G3874" s="25" t="s">
        <v>295</v>
      </c>
      <c r="H3874" s="25"/>
      <c r="BA3874" s="73" t="s">
        <v>357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359</v>
      </c>
      <c r="E3875" s="1" t="s">
        <v>130</v>
      </c>
      <c r="F3875" s="26">
        <v>2.44</v>
      </c>
      <c r="G3875" s="25" t="s">
        <v>295</v>
      </c>
      <c r="H3875" s="25"/>
      <c r="BA3875" s="73" t="s">
        <v>357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359</v>
      </c>
      <c r="E3876" s="1" t="s">
        <v>343</v>
      </c>
      <c r="F3876" s="26">
        <v>1.07</v>
      </c>
      <c r="G3876" s="25" t="s">
        <v>295</v>
      </c>
      <c r="H3876" s="25"/>
      <c r="BA3876" s="73" t="s">
        <v>357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359</v>
      </c>
      <c r="E3877" s="1" t="s">
        <v>127</v>
      </c>
      <c r="F3877" s="26">
        <v>4.62</v>
      </c>
      <c r="G3877" s="25" t="s">
        <v>295</v>
      </c>
      <c r="H3877" s="25"/>
      <c r="BA3877" s="73" t="s">
        <v>357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359</v>
      </c>
      <c r="E3878" s="1" t="s">
        <v>131</v>
      </c>
      <c r="F3878" s="26">
        <v>12.3</v>
      </c>
      <c r="G3878" s="25" t="s">
        <v>295</v>
      </c>
      <c r="H3878" s="25"/>
      <c r="BA3878" s="73" t="s">
        <v>357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359</v>
      </c>
      <c r="E3879" s="1" t="s">
        <v>344</v>
      </c>
      <c r="F3879" s="26">
        <v>200</v>
      </c>
      <c r="G3879" s="25" t="s">
        <v>295</v>
      </c>
      <c r="H3879" s="25"/>
      <c r="BA3879" s="73" t="s">
        <v>357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359</v>
      </c>
      <c r="E3880" s="1" t="s">
        <v>119</v>
      </c>
      <c r="F3880" s="26">
        <v>89</v>
      </c>
      <c r="G3880" s="25" t="s">
        <v>295</v>
      </c>
      <c r="H3880" s="25"/>
      <c r="BA3880" s="73" t="s">
        <v>357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359</v>
      </c>
      <c r="E3881" s="1" t="s">
        <v>120</v>
      </c>
      <c r="F3881" s="26">
        <v>27</v>
      </c>
      <c r="G3881" s="25" t="s">
        <v>295</v>
      </c>
      <c r="H3881" s="25"/>
      <c r="BA3881" s="73" t="s">
        <v>357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359</v>
      </c>
      <c r="E3882" s="1" t="s">
        <v>117</v>
      </c>
      <c r="F3882" s="26">
        <v>6.34</v>
      </c>
      <c r="G3882" s="25" t="s">
        <v>295</v>
      </c>
      <c r="H3882" s="25"/>
      <c r="BA3882" s="73" t="s">
        <v>357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359</v>
      </c>
      <c r="E3883" s="1" t="s">
        <v>346</v>
      </c>
      <c r="F3883" s="26">
        <v>70</v>
      </c>
      <c r="G3883" s="25" t="s">
        <v>295</v>
      </c>
      <c r="H3883" s="25"/>
      <c r="BA3883" s="73" t="s">
        <v>357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359</v>
      </c>
      <c r="E3884" s="1" t="s">
        <v>132</v>
      </c>
      <c r="F3884" s="26">
        <v>7.15</v>
      </c>
      <c r="G3884" s="25" t="s">
        <v>295</v>
      </c>
      <c r="H3884" s="25"/>
      <c r="BA3884" s="73" t="s">
        <v>357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359</v>
      </c>
      <c r="E3885" s="1" t="s">
        <v>111</v>
      </c>
      <c r="F3885" s="26">
        <v>286</v>
      </c>
      <c r="G3885" s="25" t="s">
        <v>295</v>
      </c>
      <c r="H3885" s="25"/>
      <c r="BA3885" s="73" t="s">
        <v>357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359</v>
      </c>
      <c r="E3886" s="1" t="s">
        <v>347</v>
      </c>
      <c r="F3886" s="26">
        <v>9.9</v>
      </c>
      <c r="G3886" s="25" t="s">
        <v>295</v>
      </c>
      <c r="H3886" s="25"/>
      <c r="BA3886" s="73" t="s">
        <v>357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359</v>
      </c>
      <c r="E3887" s="1" t="s">
        <v>349</v>
      </c>
      <c r="F3887" s="26">
        <v>5.01</v>
      </c>
      <c r="G3887" s="25" t="s">
        <v>295</v>
      </c>
      <c r="H3887" s="25"/>
      <c r="BA3887" s="73" t="s">
        <v>357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359</v>
      </c>
      <c r="E3888" s="1" t="s">
        <v>128</v>
      </c>
      <c r="F3888" s="26">
        <v>4.4000000000000004</v>
      </c>
      <c r="G3888" s="25" t="s">
        <v>295</v>
      </c>
      <c r="H3888" s="25"/>
      <c r="BA3888" s="73" t="s">
        <v>357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359</v>
      </c>
      <c r="E3889" s="1" t="s">
        <v>121</v>
      </c>
      <c r="F3889" s="26">
        <v>81</v>
      </c>
      <c r="G3889" s="25" t="s">
        <v>295</v>
      </c>
      <c r="H3889" s="25"/>
      <c r="BA3889" s="73" t="s">
        <v>357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359</v>
      </c>
      <c r="E3890" s="1" t="s">
        <v>115</v>
      </c>
      <c r="F3890" s="26">
        <v>94</v>
      </c>
      <c r="G3890" s="25" t="s">
        <v>295</v>
      </c>
      <c r="H3890" s="25"/>
      <c r="BA3890" s="73" t="s">
        <v>357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359</v>
      </c>
      <c r="E3891" s="1" t="s">
        <v>137</v>
      </c>
      <c r="F3891" s="26">
        <v>479</v>
      </c>
      <c r="G3891" s="25" t="s">
        <v>295</v>
      </c>
      <c r="H3891" s="25"/>
      <c r="BA3891" s="73" t="s">
        <v>357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359</v>
      </c>
      <c r="E3892" s="1" t="s">
        <v>350</v>
      </c>
      <c r="F3892" s="26">
        <v>430</v>
      </c>
      <c r="G3892" s="25" t="s">
        <v>295</v>
      </c>
      <c r="H3892" s="25"/>
      <c r="BA3892" s="73" t="s">
        <v>357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359</v>
      </c>
      <c r="E3893" s="1" t="s">
        <v>125</v>
      </c>
      <c r="F3893" s="26">
        <v>435</v>
      </c>
      <c r="G3893" s="25" t="s">
        <v>295</v>
      </c>
      <c r="H3893" s="25"/>
      <c r="BA3893" s="73" t="s">
        <v>357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359</v>
      </c>
      <c r="E3894" s="1" t="s">
        <v>126</v>
      </c>
      <c r="F3894" s="26">
        <v>152</v>
      </c>
      <c r="G3894" s="25" t="s">
        <v>295</v>
      </c>
      <c r="H3894" s="25"/>
      <c r="BA3894" s="73" t="s">
        <v>357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359</v>
      </c>
      <c r="E3895" s="1" t="s">
        <v>351</v>
      </c>
      <c r="F3895" s="26">
        <v>372</v>
      </c>
      <c r="G3895" s="25" t="s">
        <v>295</v>
      </c>
      <c r="H3895" s="25"/>
      <c r="BA3895" s="73" t="s">
        <v>357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359</v>
      </c>
      <c r="E3896" s="1" t="s">
        <v>352</v>
      </c>
      <c r="F3896" s="26">
        <v>90</v>
      </c>
      <c r="G3896" s="25" t="s">
        <v>295</v>
      </c>
      <c r="H3896" s="25"/>
      <c r="BA3896" s="73" t="s">
        <v>357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359</v>
      </c>
      <c r="E3897" s="1" t="s">
        <v>122</v>
      </c>
      <c r="F3897" s="26">
        <v>216</v>
      </c>
      <c r="G3897" s="25" t="s">
        <v>295</v>
      </c>
      <c r="H3897" s="25"/>
      <c r="BA3897" s="73" t="s">
        <v>357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359</v>
      </c>
      <c r="E3898" s="1" t="s">
        <v>124</v>
      </c>
      <c r="F3898" s="26">
        <v>104</v>
      </c>
      <c r="G3898" s="25" t="s">
        <v>295</v>
      </c>
      <c r="H3898" s="25"/>
      <c r="BA3898" s="73" t="s">
        <v>357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359</v>
      </c>
      <c r="E3899" s="1" t="s">
        <v>353</v>
      </c>
      <c r="F3899" s="26">
        <v>3.58</v>
      </c>
      <c r="G3899" s="25" t="s">
        <v>295</v>
      </c>
      <c r="H3899" s="25"/>
      <c r="BA3899" s="73" t="s">
        <v>357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359</v>
      </c>
      <c r="E3900" s="1" t="s">
        <v>355</v>
      </c>
      <c r="F3900" s="26">
        <v>20.9</v>
      </c>
      <c r="G3900" s="25" t="s">
        <v>295</v>
      </c>
      <c r="H3900" s="25"/>
      <c r="BA3900" s="73" t="s">
        <v>357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359</v>
      </c>
      <c r="E3901" s="1" t="s">
        <v>133</v>
      </c>
      <c r="F3901" s="26">
        <v>128</v>
      </c>
      <c r="G3901" s="25" t="s">
        <v>295</v>
      </c>
      <c r="H3901" s="25"/>
      <c r="BA3901" s="73" t="s">
        <v>357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359</v>
      </c>
      <c r="E3902" s="1" t="s">
        <v>135</v>
      </c>
      <c r="F3902" s="26">
        <v>6.5</v>
      </c>
      <c r="G3902" s="25" t="s">
        <v>295</v>
      </c>
      <c r="H3902" s="25"/>
      <c r="BA3902" s="73" t="s">
        <v>357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359</v>
      </c>
      <c r="E3903" s="1" t="s">
        <v>136</v>
      </c>
      <c r="F3903" s="26">
        <v>96</v>
      </c>
      <c r="G3903" s="25" t="s">
        <v>295</v>
      </c>
      <c r="H3903" s="25"/>
      <c r="BA3903" s="73" t="s">
        <v>357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359</v>
      </c>
      <c r="E3904" s="1" t="s">
        <v>341</v>
      </c>
      <c r="F3904" s="26">
        <v>1.1299999999999999</v>
      </c>
      <c r="G3904" s="25" t="s">
        <v>295</v>
      </c>
      <c r="H3904" s="25"/>
      <c r="BA3904" s="73" t="s">
        <v>357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359</v>
      </c>
      <c r="E3905" s="1" t="s">
        <v>118</v>
      </c>
      <c r="F3905" s="26">
        <v>9.6</v>
      </c>
      <c r="G3905" s="25" t="s">
        <v>295</v>
      </c>
      <c r="H3905" s="25"/>
      <c r="BA3905" s="73" t="s">
        <v>357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359</v>
      </c>
      <c r="E3906" s="1" t="s">
        <v>130</v>
      </c>
      <c r="F3906" s="26">
        <v>2.4</v>
      </c>
      <c r="G3906" s="25" t="s">
        <v>295</v>
      </c>
      <c r="H3906" s="25"/>
      <c r="BA3906" s="73" t="s">
        <v>357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359</v>
      </c>
      <c r="E3907" s="1" t="s">
        <v>343</v>
      </c>
      <c r="F3907" s="26">
        <v>1.1000000000000001</v>
      </c>
      <c r="G3907" s="25" t="s">
        <v>295</v>
      </c>
      <c r="H3907" s="25"/>
      <c r="BA3907" s="73" t="s">
        <v>357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359</v>
      </c>
      <c r="E3908" s="1" t="s">
        <v>127</v>
      </c>
      <c r="F3908" s="26">
        <v>4.68</v>
      </c>
      <c r="G3908" s="25" t="s">
        <v>295</v>
      </c>
      <c r="H3908" s="25"/>
      <c r="BA3908" s="73" t="s">
        <v>357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359</v>
      </c>
      <c r="E3909" s="1" t="s">
        <v>131</v>
      </c>
      <c r="F3909" s="26">
        <v>12.2</v>
      </c>
      <c r="G3909" s="25" t="s">
        <v>295</v>
      </c>
      <c r="H3909" s="25"/>
      <c r="BA3909" s="73" t="s">
        <v>357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359</v>
      </c>
      <c r="E3910" s="1" t="s">
        <v>344</v>
      </c>
      <c r="F3910" s="26">
        <v>194</v>
      </c>
      <c r="G3910" s="25" t="s">
        <v>295</v>
      </c>
      <c r="H3910" s="25"/>
      <c r="BA3910" s="73" t="s">
        <v>357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359</v>
      </c>
      <c r="E3911" s="1" t="s">
        <v>119</v>
      </c>
      <c r="F3911" s="26">
        <v>87</v>
      </c>
      <c r="G3911" s="25" t="s">
        <v>295</v>
      </c>
      <c r="H3911" s="25"/>
      <c r="BA3911" s="73" t="s">
        <v>357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359</v>
      </c>
      <c r="E3912" s="1" t="s">
        <v>120</v>
      </c>
      <c r="F3912" s="26">
        <v>27</v>
      </c>
      <c r="G3912" s="25" t="s">
        <v>295</v>
      </c>
      <c r="H3912" s="25"/>
      <c r="BA3912" s="73" t="s">
        <v>357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359</v>
      </c>
      <c r="E3913" s="1" t="s">
        <v>117</v>
      </c>
      <c r="F3913" s="26">
        <v>6.22</v>
      </c>
      <c r="G3913" s="25" t="s">
        <v>295</v>
      </c>
      <c r="H3913" s="25"/>
      <c r="BA3913" s="73" t="s">
        <v>357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359</v>
      </c>
      <c r="E3914" s="1" t="s">
        <v>346</v>
      </c>
      <c r="F3914" s="26">
        <v>68</v>
      </c>
      <c r="G3914" s="25" t="s">
        <v>295</v>
      </c>
      <c r="H3914" s="25"/>
      <c r="BA3914" s="73" t="s">
        <v>357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359</v>
      </c>
      <c r="E3915" s="1" t="s">
        <v>132</v>
      </c>
      <c r="F3915" s="26">
        <v>7.14</v>
      </c>
      <c r="G3915" s="25" t="s">
        <v>295</v>
      </c>
      <c r="H3915" s="25"/>
      <c r="BA3915" s="73" t="s">
        <v>357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359</v>
      </c>
      <c r="E3916" s="1" t="s">
        <v>111</v>
      </c>
      <c r="F3916" s="26">
        <v>279</v>
      </c>
      <c r="G3916" s="25" t="s">
        <v>295</v>
      </c>
      <c r="H3916" s="25"/>
      <c r="BA3916" s="73" t="s">
        <v>357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359</v>
      </c>
      <c r="E3917" s="1" t="s">
        <v>347</v>
      </c>
      <c r="F3917" s="26">
        <v>9.8699999999999992</v>
      </c>
      <c r="G3917" s="25" t="s">
        <v>295</v>
      </c>
      <c r="H3917" s="25"/>
      <c r="BA3917" s="73" t="s">
        <v>357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359</v>
      </c>
      <c r="E3918" s="1" t="s">
        <v>349</v>
      </c>
      <c r="F3918" s="26">
        <v>5</v>
      </c>
      <c r="G3918" s="25" t="s">
        <v>295</v>
      </c>
      <c r="H3918" s="25"/>
      <c r="BA3918" s="73" t="s">
        <v>357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359</v>
      </c>
      <c r="E3919" s="1" t="s">
        <v>128</v>
      </c>
      <c r="F3919" s="26">
        <v>4.2</v>
      </c>
      <c r="G3919" s="25" t="s">
        <v>295</v>
      </c>
      <c r="H3919" s="25"/>
      <c r="BA3919" s="73" t="s">
        <v>357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359</v>
      </c>
      <c r="E3920" s="1" t="s">
        <v>121</v>
      </c>
      <c r="F3920" s="26">
        <v>80</v>
      </c>
      <c r="G3920" s="25" t="s">
        <v>295</v>
      </c>
      <c r="H3920" s="25"/>
      <c r="BA3920" s="73" t="s">
        <v>357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359</v>
      </c>
      <c r="E3921" s="1" t="s">
        <v>115</v>
      </c>
      <c r="F3921" s="26">
        <v>97</v>
      </c>
      <c r="G3921" s="25" t="s">
        <v>295</v>
      </c>
      <c r="H3921" s="25"/>
      <c r="BA3921" s="73" t="s">
        <v>357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359</v>
      </c>
      <c r="E3922" s="1" t="s">
        <v>137</v>
      </c>
      <c r="F3922" s="26">
        <v>485</v>
      </c>
      <c r="G3922" s="25" t="s">
        <v>295</v>
      </c>
      <c r="H3922" s="25"/>
      <c r="BA3922" s="73" t="s">
        <v>357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359</v>
      </c>
      <c r="E3923" s="1" t="s">
        <v>350</v>
      </c>
      <c r="F3923" s="26">
        <v>437</v>
      </c>
      <c r="G3923" s="25" t="s">
        <v>295</v>
      </c>
      <c r="H3923" s="25"/>
      <c r="BA3923" s="73" t="s">
        <v>357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359</v>
      </c>
      <c r="E3924" s="1" t="s">
        <v>125</v>
      </c>
      <c r="F3924" s="26">
        <v>420</v>
      </c>
      <c r="G3924" s="25" t="s">
        <v>295</v>
      </c>
      <c r="H3924" s="25"/>
      <c r="BA3924" s="73" t="s">
        <v>357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359</v>
      </c>
      <c r="E3925" s="1" t="s">
        <v>126</v>
      </c>
      <c r="F3925" s="26">
        <v>154</v>
      </c>
      <c r="G3925" s="25" t="s">
        <v>295</v>
      </c>
      <c r="H3925" s="25"/>
      <c r="BA3925" s="73" t="s">
        <v>357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359</v>
      </c>
      <c r="E3926" s="1" t="s">
        <v>351</v>
      </c>
      <c r="F3926" s="26">
        <v>365</v>
      </c>
      <c r="G3926" s="25" t="s">
        <v>295</v>
      </c>
      <c r="H3926" s="25"/>
      <c r="BA3926" s="73" t="s">
        <v>357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359</v>
      </c>
      <c r="E3927" s="1" t="s">
        <v>352</v>
      </c>
      <c r="F3927" s="26">
        <v>89</v>
      </c>
      <c r="G3927" s="25" t="s">
        <v>295</v>
      </c>
      <c r="H3927" s="25"/>
      <c r="BA3927" s="73" t="s">
        <v>357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359</v>
      </c>
      <c r="E3928" s="1" t="s">
        <v>122</v>
      </c>
      <c r="F3928" s="26">
        <v>217</v>
      </c>
      <c r="G3928" s="25" t="s">
        <v>295</v>
      </c>
      <c r="H3928" s="25"/>
      <c r="BA3928" s="73" t="s">
        <v>357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359</v>
      </c>
      <c r="E3929" s="1" t="s">
        <v>124</v>
      </c>
      <c r="F3929" s="26">
        <v>106</v>
      </c>
      <c r="G3929" s="25" t="s">
        <v>295</v>
      </c>
      <c r="H3929" s="25"/>
      <c r="BA3929" s="73" t="s">
        <v>357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359</v>
      </c>
      <c r="E3930" s="1" t="s">
        <v>353</v>
      </c>
      <c r="F3930" s="26">
        <v>3.62</v>
      </c>
      <c r="G3930" s="25" t="s">
        <v>295</v>
      </c>
      <c r="H3930" s="25"/>
      <c r="BA3930" s="73" t="s">
        <v>357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359</v>
      </c>
      <c r="E3931" s="1" t="s">
        <v>355</v>
      </c>
      <c r="F3931" s="26">
        <v>17.600000000000001</v>
      </c>
      <c r="G3931" s="25" t="s">
        <v>295</v>
      </c>
      <c r="H3931" s="25"/>
      <c r="BA3931" s="73" t="s">
        <v>357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359</v>
      </c>
      <c r="E3932" s="1" t="s">
        <v>133</v>
      </c>
      <c r="F3932" s="26">
        <v>127</v>
      </c>
      <c r="G3932" s="25" t="s">
        <v>295</v>
      </c>
      <c r="H3932" s="25"/>
      <c r="BA3932" s="73" t="s">
        <v>357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359</v>
      </c>
      <c r="E3933" s="1" t="s">
        <v>135</v>
      </c>
      <c r="F3933" s="26">
        <v>6.5</v>
      </c>
      <c r="G3933" s="25" t="s">
        <v>295</v>
      </c>
      <c r="H3933" s="25"/>
      <c r="BA3933" s="73" t="s">
        <v>357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359</v>
      </c>
      <c r="E3934" s="1" t="s">
        <v>136</v>
      </c>
      <c r="F3934" s="26">
        <v>96</v>
      </c>
      <c r="G3934" s="25" t="s">
        <v>295</v>
      </c>
      <c r="H3934" s="25"/>
      <c r="BA3934" s="73" t="s">
        <v>357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359</v>
      </c>
      <c r="E3935" s="1" t="s">
        <v>341</v>
      </c>
      <c r="F3935" s="26">
        <v>1.0900000000000001</v>
      </c>
      <c r="G3935" s="25" t="s">
        <v>295</v>
      </c>
      <c r="H3935" s="25"/>
      <c r="BA3935" s="73" t="s">
        <v>357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359</v>
      </c>
      <c r="E3936" s="1" t="s">
        <v>118</v>
      </c>
      <c r="F3936" s="26">
        <v>9.6</v>
      </c>
      <c r="G3936" s="25" t="s">
        <v>295</v>
      </c>
      <c r="H3936" s="25"/>
      <c r="BA3936" s="73" t="s">
        <v>357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359</v>
      </c>
      <c r="E3937" s="1" t="s">
        <v>130</v>
      </c>
      <c r="F3937" s="26">
        <v>2.37</v>
      </c>
      <c r="G3937" s="25" t="s">
        <v>295</v>
      </c>
      <c r="H3937" s="25"/>
      <c r="BA3937" s="73" t="s">
        <v>357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359</v>
      </c>
      <c r="E3938" s="1" t="s">
        <v>343</v>
      </c>
      <c r="F3938" s="26">
        <v>1.07</v>
      </c>
      <c r="G3938" s="25" t="s">
        <v>295</v>
      </c>
      <c r="H3938" s="25"/>
      <c r="BA3938" s="73" t="s">
        <v>357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359</v>
      </c>
      <c r="E3939" s="1" t="s">
        <v>127</v>
      </c>
      <c r="F3939" s="26">
        <v>4.6500000000000004</v>
      </c>
      <c r="G3939" s="25" t="s">
        <v>295</v>
      </c>
      <c r="H3939" s="25"/>
      <c r="BA3939" s="73" t="s">
        <v>357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359</v>
      </c>
      <c r="E3940" s="1" t="s">
        <v>131</v>
      </c>
      <c r="F3940" s="26">
        <v>12.2</v>
      </c>
      <c r="G3940" s="25" t="s">
        <v>295</v>
      </c>
      <c r="H3940" s="25"/>
      <c r="BA3940" s="73" t="s">
        <v>357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359</v>
      </c>
      <c r="E3941" s="1" t="s">
        <v>344</v>
      </c>
      <c r="F3941" s="26">
        <v>187</v>
      </c>
      <c r="G3941" s="25" t="s">
        <v>295</v>
      </c>
      <c r="H3941" s="25"/>
      <c r="BA3941" s="73" t="s">
        <v>357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359</v>
      </c>
      <c r="E3942" s="1" t="s">
        <v>119</v>
      </c>
      <c r="F3942" s="26">
        <v>90</v>
      </c>
      <c r="G3942" s="25" t="s">
        <v>295</v>
      </c>
      <c r="H3942" s="25"/>
      <c r="BA3942" s="73" t="s">
        <v>357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359</v>
      </c>
      <c r="E3943" s="1" t="s">
        <v>120</v>
      </c>
      <c r="F3943" s="26">
        <v>27</v>
      </c>
      <c r="G3943" s="25" t="s">
        <v>295</v>
      </c>
      <c r="H3943" s="25"/>
      <c r="BA3943" s="73" t="s">
        <v>357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359</v>
      </c>
      <c r="E3944" s="1" t="s">
        <v>117</v>
      </c>
      <c r="F3944" s="26">
        <v>6.22</v>
      </c>
      <c r="G3944" s="25" t="s">
        <v>295</v>
      </c>
      <c r="H3944" s="25"/>
      <c r="BA3944" s="73" t="s">
        <v>357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359</v>
      </c>
      <c r="E3945" s="1" t="s">
        <v>346</v>
      </c>
      <c r="F3945" s="26">
        <v>68</v>
      </c>
      <c r="G3945" s="25" t="s">
        <v>295</v>
      </c>
      <c r="H3945" s="25"/>
      <c r="BA3945" s="73" t="s">
        <v>357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359</v>
      </c>
      <c r="E3946" s="1" t="s">
        <v>132</v>
      </c>
      <c r="F3946" s="26">
        <v>7.18</v>
      </c>
      <c r="G3946" s="25" t="s">
        <v>295</v>
      </c>
      <c r="H3946" s="25"/>
      <c r="BA3946" s="73" t="s">
        <v>357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359</v>
      </c>
      <c r="E3947" s="1" t="s">
        <v>111</v>
      </c>
      <c r="F3947" s="26">
        <v>282</v>
      </c>
      <c r="G3947" s="25" t="s">
        <v>295</v>
      </c>
      <c r="H3947" s="25"/>
      <c r="BA3947" s="73" t="s">
        <v>357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359</v>
      </c>
      <c r="E3948" s="1" t="s">
        <v>347</v>
      </c>
      <c r="F3948" s="26">
        <v>9.7799999999999994</v>
      </c>
      <c r="G3948" s="25" t="s">
        <v>295</v>
      </c>
      <c r="H3948" s="25"/>
      <c r="BA3948" s="73" t="s">
        <v>357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359</v>
      </c>
      <c r="E3949" s="1" t="s">
        <v>349</v>
      </c>
      <c r="F3949" s="26">
        <v>4.8499999999999996</v>
      </c>
      <c r="G3949" s="25" t="s">
        <v>295</v>
      </c>
      <c r="H3949" s="25"/>
      <c r="BA3949" s="73" t="s">
        <v>357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359</v>
      </c>
      <c r="E3950" s="1" t="s">
        <v>128</v>
      </c>
      <c r="F3950" s="26">
        <v>4.3</v>
      </c>
      <c r="G3950" s="25" t="s">
        <v>295</v>
      </c>
      <c r="H3950" s="25"/>
      <c r="BA3950" s="73" t="s">
        <v>357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359</v>
      </c>
      <c r="E3951" s="1" t="s">
        <v>121</v>
      </c>
      <c r="F3951" s="26">
        <v>81</v>
      </c>
      <c r="G3951" s="25" t="s">
        <v>295</v>
      </c>
      <c r="H3951" s="25"/>
      <c r="BA3951" s="73" t="s">
        <v>357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359</v>
      </c>
      <c r="E3952" s="1" t="s">
        <v>115</v>
      </c>
      <c r="F3952" s="26">
        <v>95</v>
      </c>
      <c r="G3952" s="25" t="s">
        <v>295</v>
      </c>
      <c r="H3952" s="25"/>
      <c r="BA3952" s="73" t="s">
        <v>357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359</v>
      </c>
      <c r="E3953" s="1" t="s">
        <v>137</v>
      </c>
      <c r="F3953" s="26">
        <v>477</v>
      </c>
      <c r="G3953" s="25" t="s">
        <v>295</v>
      </c>
      <c r="H3953" s="25"/>
      <c r="BA3953" s="73" t="s">
        <v>357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359</v>
      </c>
      <c r="E3954" s="1" t="s">
        <v>350</v>
      </c>
      <c r="F3954" s="26">
        <v>430</v>
      </c>
      <c r="G3954" s="25" t="s">
        <v>295</v>
      </c>
      <c r="H3954" s="25"/>
      <c r="BA3954" s="73" t="s">
        <v>357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359</v>
      </c>
      <c r="E3955" s="1" t="s">
        <v>125</v>
      </c>
      <c r="F3955" s="26">
        <v>420</v>
      </c>
      <c r="G3955" s="25" t="s">
        <v>295</v>
      </c>
      <c r="H3955" s="25"/>
      <c r="BA3955" s="73" t="s">
        <v>357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359</v>
      </c>
      <c r="E3956" s="1" t="s">
        <v>126</v>
      </c>
      <c r="F3956" s="26">
        <v>153</v>
      </c>
      <c r="G3956" s="25" t="s">
        <v>295</v>
      </c>
      <c r="H3956" s="25"/>
      <c r="BA3956" s="73" t="s">
        <v>357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359</v>
      </c>
      <c r="E3957" s="1" t="s">
        <v>351</v>
      </c>
      <c r="F3957" s="26">
        <v>383</v>
      </c>
      <c r="G3957" s="25" t="s">
        <v>295</v>
      </c>
      <c r="H3957" s="25"/>
      <c r="BA3957" s="73" t="s">
        <v>357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359</v>
      </c>
      <c r="E3958" s="1" t="s">
        <v>352</v>
      </c>
      <c r="F3958" s="26">
        <v>89</v>
      </c>
      <c r="G3958" s="25" t="s">
        <v>295</v>
      </c>
      <c r="H3958" s="25"/>
      <c r="BA3958" s="73" t="s">
        <v>357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359</v>
      </c>
      <c r="E3959" s="1" t="s">
        <v>122</v>
      </c>
      <c r="F3959" s="26">
        <v>214</v>
      </c>
      <c r="G3959" s="25" t="s">
        <v>295</v>
      </c>
      <c r="H3959" s="25"/>
      <c r="BA3959" s="73" t="s">
        <v>357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359</v>
      </c>
      <c r="E3960" s="1" t="s">
        <v>124</v>
      </c>
      <c r="F3960" s="26">
        <v>104</v>
      </c>
      <c r="G3960" s="25" t="s">
        <v>295</v>
      </c>
      <c r="H3960" s="25"/>
      <c r="BA3960" s="73" t="s">
        <v>357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359</v>
      </c>
      <c r="E3961" s="1" t="s">
        <v>353</v>
      </c>
      <c r="F3961" s="26">
        <v>3.55</v>
      </c>
      <c r="G3961" s="25" t="s">
        <v>295</v>
      </c>
      <c r="H3961" s="25"/>
      <c r="BA3961" s="73" t="s">
        <v>357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359</v>
      </c>
      <c r="E3962" s="1" t="s">
        <v>355</v>
      </c>
      <c r="F3962" s="26">
        <v>18.600000000000001</v>
      </c>
      <c r="G3962" s="25" t="s">
        <v>295</v>
      </c>
      <c r="H3962" s="25"/>
      <c r="BA3962" s="73" t="s">
        <v>357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359</v>
      </c>
      <c r="E3963" s="1" t="s">
        <v>133</v>
      </c>
      <c r="F3963" s="26">
        <v>128</v>
      </c>
      <c r="G3963" s="25" t="s">
        <v>295</v>
      </c>
      <c r="H3963" s="25"/>
      <c r="BA3963" s="73" t="s">
        <v>357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359</v>
      </c>
      <c r="E3964" s="1" t="s">
        <v>135</v>
      </c>
      <c r="F3964" s="26">
        <v>6.5</v>
      </c>
      <c r="G3964" s="25" t="s">
        <v>295</v>
      </c>
      <c r="H3964" s="25"/>
      <c r="BA3964" s="73" t="s">
        <v>357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359</v>
      </c>
      <c r="E3965" s="1" t="s">
        <v>136</v>
      </c>
      <c r="F3965" s="26">
        <v>96</v>
      </c>
      <c r="G3965" s="25" t="s">
        <v>295</v>
      </c>
      <c r="H3965" s="25"/>
      <c r="BA3965" s="73" t="s">
        <v>357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359</v>
      </c>
      <c r="E3966" s="1" t="s">
        <v>341</v>
      </c>
      <c r="F3966" s="26">
        <v>1.0900000000000001</v>
      </c>
      <c r="G3966" s="25" t="s">
        <v>295</v>
      </c>
      <c r="H3966" s="25"/>
      <c r="BA3966" s="73" t="s">
        <v>357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359</v>
      </c>
      <c r="E3967" s="1" t="s">
        <v>118</v>
      </c>
      <c r="F3967" s="26">
        <v>9.3000000000000007</v>
      </c>
      <c r="G3967" s="25" t="s">
        <v>295</v>
      </c>
      <c r="H3967" s="25"/>
      <c r="BA3967" s="73" t="s">
        <v>357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359</v>
      </c>
      <c r="E3968" s="1" t="s">
        <v>130</v>
      </c>
      <c r="F3968" s="26">
        <v>2.42</v>
      </c>
      <c r="G3968" s="25" t="s">
        <v>295</v>
      </c>
      <c r="H3968" s="25"/>
      <c r="BA3968" s="73" t="s">
        <v>357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359</v>
      </c>
      <c r="E3969" s="1" t="s">
        <v>343</v>
      </c>
      <c r="F3969" s="26">
        <v>1.07</v>
      </c>
      <c r="G3969" s="25" t="s">
        <v>295</v>
      </c>
      <c r="H3969" s="25"/>
      <c r="BA3969" s="73" t="s">
        <v>357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359</v>
      </c>
      <c r="E3970" s="1" t="s">
        <v>127</v>
      </c>
      <c r="F3970" s="26">
        <v>4.6449999999999996</v>
      </c>
      <c r="G3970" s="25" t="s">
        <v>295</v>
      </c>
      <c r="H3970" s="25"/>
      <c r="BA3970" s="73" t="s">
        <v>357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359</v>
      </c>
      <c r="E3971" s="1" t="s">
        <v>131</v>
      </c>
      <c r="F3971" s="26">
        <v>12.2</v>
      </c>
      <c r="G3971" s="25" t="s">
        <v>295</v>
      </c>
      <c r="H3971" s="25"/>
      <c r="BA3971" s="73" t="s">
        <v>357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359</v>
      </c>
      <c r="E3972" s="1" t="s">
        <v>344</v>
      </c>
      <c r="F3972" s="26">
        <v>187</v>
      </c>
      <c r="G3972" s="25" t="s">
        <v>295</v>
      </c>
      <c r="H3972" s="25"/>
      <c r="BA3972" s="73" t="s">
        <v>357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359</v>
      </c>
      <c r="E3973" s="1" t="s">
        <v>119</v>
      </c>
      <c r="F3973" s="26">
        <v>88</v>
      </c>
      <c r="G3973" s="25" t="s">
        <v>295</v>
      </c>
      <c r="H3973" s="25"/>
      <c r="BA3973" s="73" t="s">
        <v>357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359</v>
      </c>
      <c r="E3974" s="1" t="s">
        <v>120</v>
      </c>
      <c r="F3974" s="26">
        <v>27</v>
      </c>
      <c r="G3974" s="25" t="s">
        <v>295</v>
      </c>
      <c r="H3974" s="25"/>
      <c r="BA3974" s="73" t="s">
        <v>357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359</v>
      </c>
      <c r="E3975" s="1" t="s">
        <v>117</v>
      </c>
      <c r="F3975" s="26">
        <v>6.29</v>
      </c>
      <c r="G3975" s="25" t="s">
        <v>295</v>
      </c>
      <c r="H3975" s="25"/>
      <c r="BA3975" s="73" t="s">
        <v>357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359</v>
      </c>
      <c r="E3976" s="1" t="s">
        <v>346</v>
      </c>
      <c r="F3976" s="26">
        <v>68</v>
      </c>
      <c r="G3976" s="25" t="s">
        <v>295</v>
      </c>
      <c r="H3976" s="25"/>
      <c r="BA3976" s="73" t="s">
        <v>357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359</v>
      </c>
      <c r="E3977" s="1" t="s">
        <v>132</v>
      </c>
      <c r="F3977" s="26">
        <v>7.26</v>
      </c>
      <c r="G3977" s="25" t="s">
        <v>295</v>
      </c>
      <c r="H3977" s="25"/>
      <c r="BA3977" s="73" t="s">
        <v>357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359</v>
      </c>
      <c r="E3978" s="1" t="s">
        <v>111</v>
      </c>
      <c r="F3978" s="26">
        <v>283</v>
      </c>
      <c r="G3978" s="25" t="s">
        <v>295</v>
      </c>
      <c r="H3978" s="25"/>
      <c r="BA3978" s="73" t="s">
        <v>357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359</v>
      </c>
      <c r="E3979" s="1" t="s">
        <v>347</v>
      </c>
      <c r="F3979" s="26">
        <v>9.9</v>
      </c>
      <c r="G3979" s="25" t="s">
        <v>295</v>
      </c>
      <c r="H3979" s="25"/>
      <c r="BA3979" s="73" t="s">
        <v>357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359</v>
      </c>
      <c r="E3980" s="1" t="s">
        <v>349</v>
      </c>
      <c r="F3980" s="26">
        <v>4.84</v>
      </c>
      <c r="G3980" s="25" t="s">
        <v>295</v>
      </c>
      <c r="H3980" s="25"/>
      <c r="BA3980" s="73" t="s">
        <v>357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359</v>
      </c>
      <c r="E3981" s="1" t="s">
        <v>128</v>
      </c>
      <c r="F3981" s="26">
        <v>4.4000000000000004</v>
      </c>
      <c r="G3981" s="25" t="s">
        <v>295</v>
      </c>
      <c r="H3981" s="25"/>
      <c r="BA3981" s="73" t="s">
        <v>357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359</v>
      </c>
      <c r="E3982" s="1" t="s">
        <v>121</v>
      </c>
      <c r="F3982" s="26">
        <v>80</v>
      </c>
      <c r="G3982" s="25" t="s">
        <v>295</v>
      </c>
      <c r="H3982" s="25"/>
      <c r="BA3982" s="73" t="s">
        <v>357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359</v>
      </c>
      <c r="E3983" s="1" t="s">
        <v>115</v>
      </c>
      <c r="F3983" s="26">
        <v>94</v>
      </c>
      <c r="G3983" s="25" t="s">
        <v>295</v>
      </c>
      <c r="H3983" s="25"/>
      <c r="BA3983" s="73" t="s">
        <v>357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359</v>
      </c>
      <c r="E3984" s="1" t="s">
        <v>137</v>
      </c>
      <c r="F3984" s="26">
        <v>484</v>
      </c>
      <c r="G3984" s="25" t="s">
        <v>295</v>
      </c>
      <c r="H3984" s="25"/>
      <c r="BA3984" s="73" t="s">
        <v>357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359</v>
      </c>
      <c r="E3985" s="1" t="s">
        <v>350</v>
      </c>
      <c r="F3985" s="26">
        <v>428</v>
      </c>
      <c r="G3985" s="25" t="s">
        <v>295</v>
      </c>
      <c r="H3985" s="25"/>
      <c r="BA3985" s="73" t="s">
        <v>357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359</v>
      </c>
      <c r="E3986" s="1" t="s">
        <v>125</v>
      </c>
      <c r="F3986" s="26">
        <v>424</v>
      </c>
      <c r="G3986" s="25" t="s">
        <v>295</v>
      </c>
      <c r="H3986" s="25"/>
      <c r="BA3986" s="73" t="s">
        <v>357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359</v>
      </c>
      <c r="E3987" s="1" t="s">
        <v>126</v>
      </c>
      <c r="F3987" s="26">
        <v>152</v>
      </c>
      <c r="G3987" s="25" t="s">
        <v>295</v>
      </c>
      <c r="H3987" s="25"/>
      <c r="BA3987" s="73" t="s">
        <v>357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359</v>
      </c>
      <c r="E3988" s="1" t="s">
        <v>351</v>
      </c>
      <c r="F3988" s="26">
        <v>370</v>
      </c>
      <c r="G3988" s="25" t="s">
        <v>295</v>
      </c>
      <c r="H3988" s="25"/>
      <c r="BA3988" s="73" t="s">
        <v>357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359</v>
      </c>
      <c r="E3989" s="1" t="s">
        <v>352</v>
      </c>
      <c r="F3989" s="26">
        <v>90</v>
      </c>
      <c r="G3989" s="25" t="s">
        <v>295</v>
      </c>
      <c r="H3989" s="25"/>
      <c r="BA3989" s="73" t="s">
        <v>357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359</v>
      </c>
      <c r="E3990" s="1" t="s">
        <v>122</v>
      </c>
      <c r="F3990" s="26">
        <v>213</v>
      </c>
      <c r="G3990" s="25" t="s">
        <v>295</v>
      </c>
      <c r="H3990" s="25"/>
      <c r="BA3990" s="73" t="s">
        <v>357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359</v>
      </c>
      <c r="E3991" s="1" t="s">
        <v>124</v>
      </c>
      <c r="F3991" s="26">
        <v>102</v>
      </c>
      <c r="G3991" s="25" t="s">
        <v>295</v>
      </c>
      <c r="H3991" s="25"/>
      <c r="BA3991" s="73" t="s">
        <v>357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359</v>
      </c>
      <c r="E3992" s="1" t="s">
        <v>353</v>
      </c>
      <c r="F3992" s="26">
        <v>3.52</v>
      </c>
      <c r="G3992" s="25" t="s">
        <v>295</v>
      </c>
      <c r="H3992" s="25"/>
      <c r="BA3992" s="73" t="s">
        <v>357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359</v>
      </c>
      <c r="E3993" s="1" t="s">
        <v>355</v>
      </c>
      <c r="F3993" s="26">
        <v>20.5</v>
      </c>
      <c r="G3993" s="25" t="s">
        <v>295</v>
      </c>
      <c r="H3993" s="25"/>
      <c r="BA3993" s="73" t="s">
        <v>357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359</v>
      </c>
      <c r="E3994" s="1" t="s">
        <v>133</v>
      </c>
      <c r="F3994" s="26">
        <v>128</v>
      </c>
      <c r="G3994" s="25" t="s">
        <v>295</v>
      </c>
      <c r="H3994" s="25"/>
      <c r="BA3994" s="73" t="s">
        <v>357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359</v>
      </c>
      <c r="E3995" s="1" t="s">
        <v>135</v>
      </c>
      <c r="F3995" s="26">
        <v>6.5</v>
      </c>
      <c r="G3995" s="25" t="s">
        <v>295</v>
      </c>
      <c r="H3995" s="25"/>
      <c r="BA3995" s="73" t="s">
        <v>357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359</v>
      </c>
      <c r="E3996" s="1" t="s">
        <v>136</v>
      </c>
      <c r="F3996" s="26">
        <v>95</v>
      </c>
      <c r="G3996" s="25" t="s">
        <v>295</v>
      </c>
      <c r="H3996" s="25"/>
      <c r="BA3996" s="73" t="s">
        <v>357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359</v>
      </c>
      <c r="E3997" s="1" t="s">
        <v>341</v>
      </c>
      <c r="F3997" s="26">
        <v>1.19</v>
      </c>
      <c r="G3997" s="25" t="s">
        <v>295</v>
      </c>
      <c r="H3997" s="25"/>
      <c r="BA3997" s="73" t="s">
        <v>357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359</v>
      </c>
      <c r="E3998" s="1" t="s">
        <v>118</v>
      </c>
      <c r="F3998" s="26">
        <v>9.6</v>
      </c>
      <c r="G3998" s="25" t="s">
        <v>295</v>
      </c>
      <c r="H3998" s="25"/>
      <c r="BA3998" s="73" t="s">
        <v>357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359</v>
      </c>
      <c r="E3999" s="1" t="s">
        <v>130</v>
      </c>
      <c r="F3999" s="26">
        <v>2.4</v>
      </c>
      <c r="G3999" s="25" t="s">
        <v>295</v>
      </c>
      <c r="H3999" s="25"/>
      <c r="BA3999" s="73" t="s">
        <v>357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359</v>
      </c>
      <c r="E4000" s="1" t="s">
        <v>343</v>
      </c>
      <c r="F4000" s="26">
        <v>1.167</v>
      </c>
      <c r="G4000" s="25" t="s">
        <v>295</v>
      </c>
      <c r="H4000" s="25"/>
      <c r="BA4000" s="73" t="s">
        <v>357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359</v>
      </c>
      <c r="E4001" s="1" t="s">
        <v>127</v>
      </c>
      <c r="F4001" s="26">
        <v>4.6390000000000002</v>
      </c>
      <c r="G4001" s="25" t="s">
        <v>295</v>
      </c>
      <c r="H4001" s="25"/>
      <c r="BA4001" s="73" t="s">
        <v>357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359</v>
      </c>
      <c r="E4002" s="1" t="s">
        <v>131</v>
      </c>
      <c r="F4002" s="26">
        <v>12.4</v>
      </c>
      <c r="G4002" s="25" t="s">
        <v>295</v>
      </c>
      <c r="H4002" s="25"/>
      <c r="BA4002" s="73" t="s">
        <v>357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359</v>
      </c>
      <c r="E4003" s="1" t="s">
        <v>344</v>
      </c>
      <c r="F4003" s="26">
        <v>190</v>
      </c>
      <c r="G4003" s="25" t="s">
        <v>295</v>
      </c>
      <c r="H4003" s="25"/>
      <c r="BA4003" s="73" t="s">
        <v>357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359</v>
      </c>
      <c r="E4004" s="1" t="s">
        <v>119</v>
      </c>
      <c r="F4004" s="26">
        <v>88</v>
      </c>
      <c r="G4004" s="25" t="s">
        <v>295</v>
      </c>
      <c r="H4004" s="25"/>
      <c r="BA4004" s="73" t="s">
        <v>357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359</v>
      </c>
      <c r="E4005" s="1" t="s">
        <v>120</v>
      </c>
      <c r="F4005" s="26">
        <v>27</v>
      </c>
      <c r="G4005" s="25" t="s">
        <v>295</v>
      </c>
      <c r="H4005" s="25"/>
      <c r="BA4005" s="73" t="s">
        <v>357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359</v>
      </c>
      <c r="E4006" s="1" t="s">
        <v>117</v>
      </c>
      <c r="F4006" s="26">
        <v>6.24</v>
      </c>
      <c r="G4006" s="25" t="s">
        <v>295</v>
      </c>
      <c r="H4006" s="25"/>
      <c r="BA4006" s="73" t="s">
        <v>357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359</v>
      </c>
      <c r="E4007" s="1" t="s">
        <v>346</v>
      </c>
      <c r="F4007" s="26">
        <v>68</v>
      </c>
      <c r="G4007" s="25" t="s">
        <v>295</v>
      </c>
      <c r="H4007" s="25"/>
      <c r="BA4007" s="73" t="s">
        <v>357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359</v>
      </c>
      <c r="E4008" s="1" t="s">
        <v>132</v>
      </c>
      <c r="F4008" s="26">
        <v>7.19</v>
      </c>
      <c r="G4008" s="25" t="s">
        <v>295</v>
      </c>
      <c r="H4008" s="25"/>
      <c r="BA4008" s="73" t="s">
        <v>357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359</v>
      </c>
      <c r="E4009" s="1" t="s">
        <v>111</v>
      </c>
      <c r="F4009" s="26">
        <v>281</v>
      </c>
      <c r="G4009" s="25" t="s">
        <v>295</v>
      </c>
      <c r="H4009" s="25"/>
      <c r="BA4009" s="73" t="s">
        <v>357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359</v>
      </c>
      <c r="E4010" s="1" t="s">
        <v>347</v>
      </c>
      <c r="F4010" s="26">
        <v>10.02</v>
      </c>
      <c r="G4010" s="25" t="s">
        <v>295</v>
      </c>
      <c r="H4010" s="25"/>
      <c r="BA4010" s="73" t="s">
        <v>357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359</v>
      </c>
      <c r="E4011" s="1" t="s">
        <v>349</v>
      </c>
      <c r="F4011" s="26">
        <v>4.9400000000000004</v>
      </c>
      <c r="G4011" s="25" t="s">
        <v>295</v>
      </c>
      <c r="H4011" s="25"/>
      <c r="BA4011" s="73" t="s">
        <v>357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359</v>
      </c>
      <c r="E4012" s="1" t="s">
        <v>128</v>
      </c>
      <c r="F4012" s="26">
        <v>4.2</v>
      </c>
      <c r="G4012" s="25" t="s">
        <v>295</v>
      </c>
      <c r="H4012" s="25"/>
      <c r="BA4012" s="73" t="s">
        <v>357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359</v>
      </c>
      <c r="E4013" s="1" t="s">
        <v>121</v>
      </c>
      <c r="F4013" s="26">
        <v>79</v>
      </c>
      <c r="G4013" s="25" t="s">
        <v>295</v>
      </c>
      <c r="H4013" s="25"/>
      <c r="BA4013" s="73" t="s">
        <v>357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359</v>
      </c>
      <c r="E4014" s="1" t="s">
        <v>115</v>
      </c>
      <c r="F4014" s="26">
        <v>94</v>
      </c>
      <c r="G4014" s="25" t="s">
        <v>295</v>
      </c>
      <c r="H4014" s="25"/>
      <c r="BA4014" s="73" t="s">
        <v>357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359</v>
      </c>
      <c r="E4015" s="1" t="s">
        <v>137</v>
      </c>
      <c r="F4015" s="26">
        <v>483</v>
      </c>
      <c r="G4015" s="25" t="s">
        <v>295</v>
      </c>
      <c r="H4015" s="25"/>
      <c r="BA4015" s="73" t="s">
        <v>357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359</v>
      </c>
      <c r="E4016" s="1" t="s">
        <v>350</v>
      </c>
      <c r="F4016" s="26">
        <v>427</v>
      </c>
      <c r="G4016" s="25" t="s">
        <v>295</v>
      </c>
      <c r="H4016" s="25"/>
      <c r="BA4016" s="73" t="s">
        <v>357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359</v>
      </c>
      <c r="E4017" s="1" t="s">
        <v>125</v>
      </c>
      <c r="F4017" s="26">
        <v>423</v>
      </c>
      <c r="G4017" s="25" t="s">
        <v>295</v>
      </c>
      <c r="H4017" s="25"/>
      <c r="BA4017" s="73" t="s">
        <v>357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359</v>
      </c>
      <c r="E4018" s="1" t="s">
        <v>126</v>
      </c>
      <c r="F4018" s="26">
        <v>150</v>
      </c>
      <c r="G4018" s="25" t="s">
        <v>295</v>
      </c>
      <c r="H4018" s="25"/>
      <c r="BA4018" s="73" t="s">
        <v>357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359</v>
      </c>
      <c r="E4019" s="1" t="s">
        <v>351</v>
      </c>
      <c r="F4019" s="26">
        <v>379</v>
      </c>
      <c r="G4019" s="25" t="s">
        <v>295</v>
      </c>
      <c r="H4019" s="25"/>
      <c r="BA4019" s="73" t="s">
        <v>357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359</v>
      </c>
      <c r="E4020" s="1" t="s">
        <v>352</v>
      </c>
      <c r="F4020" s="26">
        <v>84</v>
      </c>
      <c r="G4020" s="25" t="s">
        <v>295</v>
      </c>
      <c r="H4020" s="25"/>
      <c r="BA4020" s="73" t="s">
        <v>357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359</v>
      </c>
      <c r="E4021" s="1" t="s">
        <v>122</v>
      </c>
      <c r="F4021" s="26">
        <v>210</v>
      </c>
      <c r="G4021" s="25" t="s">
        <v>295</v>
      </c>
      <c r="H4021" s="25"/>
      <c r="BA4021" s="73" t="s">
        <v>357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359</v>
      </c>
      <c r="E4022" s="1" t="s">
        <v>124</v>
      </c>
      <c r="F4022" s="26">
        <v>103</v>
      </c>
      <c r="G4022" s="25" t="s">
        <v>295</v>
      </c>
      <c r="H4022" s="25"/>
      <c r="BA4022" s="73" t="s">
        <v>357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359</v>
      </c>
      <c r="E4023" s="1" t="s">
        <v>353</v>
      </c>
      <c r="F4023" s="26">
        <v>3.6</v>
      </c>
      <c r="G4023" s="25" t="s">
        <v>295</v>
      </c>
      <c r="H4023" s="25"/>
      <c r="BA4023" s="73" t="s">
        <v>357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359</v>
      </c>
      <c r="E4024" s="1" t="s">
        <v>355</v>
      </c>
      <c r="F4024" s="26">
        <v>16.7</v>
      </c>
      <c r="G4024" s="25" t="s">
        <v>295</v>
      </c>
      <c r="H4024" s="25"/>
      <c r="BA4024" s="73" t="s">
        <v>357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359</v>
      </c>
      <c r="E4025" s="1" t="s">
        <v>133</v>
      </c>
      <c r="F4025" s="26">
        <v>126</v>
      </c>
      <c r="G4025" s="25" t="s">
        <v>295</v>
      </c>
      <c r="H4025" s="25"/>
      <c r="BA4025" s="73" t="s">
        <v>357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359</v>
      </c>
      <c r="E4026" s="1" t="s">
        <v>135</v>
      </c>
      <c r="F4026" s="26">
        <v>6.4</v>
      </c>
      <c r="G4026" s="25" t="s">
        <v>295</v>
      </c>
      <c r="H4026" s="25"/>
      <c r="BA4026" s="73" t="s">
        <v>357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359</v>
      </c>
      <c r="E4027" s="1" t="s">
        <v>136</v>
      </c>
      <c r="F4027" s="26">
        <v>95</v>
      </c>
      <c r="G4027" s="25" t="s">
        <v>295</v>
      </c>
      <c r="H4027" s="25"/>
      <c r="BA4027" s="73" t="s">
        <v>357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359</v>
      </c>
      <c r="E4028" s="1" t="s">
        <v>341</v>
      </c>
      <c r="F4028" s="26">
        <v>1.1299999999999999</v>
      </c>
      <c r="G4028" s="25" t="s">
        <v>295</v>
      </c>
      <c r="H4028" s="25"/>
      <c r="BA4028" s="73" t="s">
        <v>357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359</v>
      </c>
      <c r="E4029" s="1" t="s">
        <v>118</v>
      </c>
      <c r="F4029" s="26">
        <v>9.6</v>
      </c>
      <c r="G4029" s="25" t="s">
        <v>295</v>
      </c>
      <c r="H4029" s="25"/>
      <c r="BA4029" s="73" t="s">
        <v>357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359</v>
      </c>
      <c r="E4030" s="1" t="s">
        <v>130</v>
      </c>
      <c r="F4030" s="26">
        <v>2.46</v>
      </c>
      <c r="G4030" s="25" t="s">
        <v>295</v>
      </c>
      <c r="H4030" s="25"/>
      <c r="BA4030" s="73" t="s">
        <v>357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359</v>
      </c>
      <c r="E4031" s="1" t="s">
        <v>343</v>
      </c>
      <c r="F4031" s="26">
        <v>1.18</v>
      </c>
      <c r="G4031" s="25" t="s">
        <v>295</v>
      </c>
      <c r="H4031" s="25"/>
      <c r="BA4031" s="73" t="s">
        <v>357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359</v>
      </c>
      <c r="E4032" s="1" t="s">
        <v>127</v>
      </c>
      <c r="F4032" s="26">
        <v>4.6369999999999996</v>
      </c>
      <c r="G4032" s="25" t="s">
        <v>295</v>
      </c>
      <c r="H4032" s="25"/>
      <c r="BA4032" s="73" t="s">
        <v>357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359</v>
      </c>
      <c r="E4033" s="1" t="s">
        <v>131</v>
      </c>
      <c r="F4033" s="26">
        <v>11.9</v>
      </c>
      <c r="G4033" s="25" t="s">
        <v>295</v>
      </c>
      <c r="H4033" s="25"/>
      <c r="BA4033" s="73" t="s">
        <v>357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359</v>
      </c>
      <c r="E4034" s="1" t="s">
        <v>344</v>
      </c>
      <c r="F4034" s="26">
        <v>205</v>
      </c>
      <c r="G4034" s="25" t="s">
        <v>295</v>
      </c>
      <c r="H4034" s="25"/>
      <c r="BA4034" s="73" t="s">
        <v>357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359</v>
      </c>
      <c r="E4035" s="1" t="s">
        <v>119</v>
      </c>
      <c r="F4035" s="26">
        <v>90</v>
      </c>
      <c r="G4035" s="25" t="s">
        <v>295</v>
      </c>
      <c r="H4035" s="25"/>
      <c r="BA4035" s="73" t="s">
        <v>357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359</v>
      </c>
      <c r="E4036" s="1" t="s">
        <v>120</v>
      </c>
      <c r="F4036" s="26">
        <v>27</v>
      </c>
      <c r="G4036" s="25" t="s">
        <v>295</v>
      </c>
      <c r="H4036" s="25"/>
      <c r="BA4036" s="73" t="s">
        <v>357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359</v>
      </c>
      <c r="E4037" s="1" t="s">
        <v>117</v>
      </c>
      <c r="F4037" s="26">
        <v>6.24</v>
      </c>
      <c r="G4037" s="25" t="s">
        <v>295</v>
      </c>
      <c r="H4037" s="25"/>
      <c r="BA4037" s="73" t="s">
        <v>357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359</v>
      </c>
      <c r="E4038" s="1" t="s">
        <v>346</v>
      </c>
      <c r="F4038" s="26">
        <v>70</v>
      </c>
      <c r="G4038" s="25" t="s">
        <v>295</v>
      </c>
      <c r="H4038" s="25"/>
      <c r="BA4038" s="73" t="s">
        <v>357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359</v>
      </c>
      <c r="E4039" s="1" t="s">
        <v>132</v>
      </c>
      <c r="F4039" s="26">
        <v>7.12</v>
      </c>
      <c r="G4039" s="25" t="s">
        <v>295</v>
      </c>
      <c r="H4039" s="25"/>
      <c r="BA4039" s="73" t="s">
        <v>357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359</v>
      </c>
      <c r="E4040" s="1" t="s">
        <v>111</v>
      </c>
      <c r="F4040" s="26">
        <v>286</v>
      </c>
      <c r="G4040" s="25" t="s">
        <v>295</v>
      </c>
      <c r="H4040" s="25"/>
      <c r="BA4040" s="73" t="s">
        <v>357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359</v>
      </c>
      <c r="E4041" s="1" t="s">
        <v>347</v>
      </c>
      <c r="F4041" s="26">
        <v>9.9</v>
      </c>
      <c r="G4041" s="25" t="s">
        <v>295</v>
      </c>
      <c r="H4041" s="25"/>
      <c r="BA4041" s="73" t="s">
        <v>357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359</v>
      </c>
      <c r="E4042" s="1" t="s">
        <v>349</v>
      </c>
      <c r="F4042" s="26">
        <v>4.74</v>
      </c>
      <c r="G4042" s="25" t="s">
        <v>295</v>
      </c>
      <c r="H4042" s="25"/>
      <c r="BA4042" s="73" t="s">
        <v>357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359</v>
      </c>
      <c r="E4043" s="1" t="s">
        <v>128</v>
      </c>
      <c r="F4043" s="26">
        <v>4.4000000000000004</v>
      </c>
      <c r="G4043" s="25" t="s">
        <v>295</v>
      </c>
      <c r="H4043" s="25"/>
      <c r="BA4043" s="73" t="s">
        <v>357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359</v>
      </c>
      <c r="E4044" s="1" t="s">
        <v>121</v>
      </c>
      <c r="F4044" s="26">
        <v>79</v>
      </c>
      <c r="G4044" s="25" t="s">
        <v>295</v>
      </c>
      <c r="H4044" s="25"/>
      <c r="BA4044" s="73" t="s">
        <v>357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359</v>
      </c>
      <c r="E4045" s="1" t="s">
        <v>115</v>
      </c>
      <c r="F4045" s="26">
        <v>96</v>
      </c>
      <c r="G4045" s="25" t="s">
        <v>295</v>
      </c>
      <c r="H4045" s="25"/>
      <c r="BA4045" s="73" t="s">
        <v>357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359</v>
      </c>
      <c r="E4046" s="1" t="s">
        <v>137</v>
      </c>
      <c r="F4046" s="26">
        <v>475</v>
      </c>
      <c r="G4046" s="25" t="s">
        <v>295</v>
      </c>
      <c r="H4046" s="25"/>
      <c r="BA4046" s="73" t="s">
        <v>357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359</v>
      </c>
      <c r="E4047" s="1" t="s">
        <v>350</v>
      </c>
      <c r="F4047" s="26">
        <v>435</v>
      </c>
      <c r="G4047" s="25" t="s">
        <v>295</v>
      </c>
      <c r="H4047" s="25"/>
      <c r="BA4047" s="73" t="s">
        <v>357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359</v>
      </c>
      <c r="E4048" s="1" t="s">
        <v>125</v>
      </c>
      <c r="F4048" s="26">
        <v>423</v>
      </c>
      <c r="G4048" s="25" t="s">
        <v>295</v>
      </c>
      <c r="H4048" s="25"/>
      <c r="BA4048" s="73" t="s">
        <v>357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359</v>
      </c>
      <c r="E4049" s="1" t="s">
        <v>126</v>
      </c>
      <c r="F4049" s="26">
        <v>154</v>
      </c>
      <c r="G4049" s="25" t="s">
        <v>295</v>
      </c>
      <c r="H4049" s="25"/>
      <c r="BA4049" s="73" t="s">
        <v>357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359</v>
      </c>
      <c r="E4050" s="1" t="s">
        <v>351</v>
      </c>
      <c r="F4050" s="26">
        <v>382</v>
      </c>
      <c r="G4050" s="25" t="s">
        <v>295</v>
      </c>
      <c r="H4050" s="25"/>
      <c r="BA4050" s="73" t="s">
        <v>357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359</v>
      </c>
      <c r="E4051" s="1" t="s">
        <v>352</v>
      </c>
      <c r="F4051" s="26">
        <v>85</v>
      </c>
      <c r="G4051" s="25" t="s">
        <v>295</v>
      </c>
      <c r="H4051" s="25"/>
      <c r="BA4051" s="73" t="s">
        <v>357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359</v>
      </c>
      <c r="E4052" s="1" t="s">
        <v>122</v>
      </c>
      <c r="F4052" s="26">
        <v>225</v>
      </c>
      <c r="G4052" s="25" t="s">
        <v>295</v>
      </c>
      <c r="H4052" s="25"/>
      <c r="BA4052" s="73" t="s">
        <v>357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359</v>
      </c>
      <c r="E4053" s="1" t="s">
        <v>124</v>
      </c>
      <c r="F4053" s="26">
        <v>102</v>
      </c>
      <c r="G4053" s="25" t="s">
        <v>295</v>
      </c>
      <c r="H4053" s="25"/>
      <c r="BA4053" s="73" t="s">
        <v>357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359</v>
      </c>
      <c r="E4054" s="1" t="s">
        <v>353</v>
      </c>
      <c r="F4054" s="26">
        <v>3.6</v>
      </c>
      <c r="G4054" s="25" t="s">
        <v>295</v>
      </c>
      <c r="H4054" s="25"/>
      <c r="BA4054" s="73" t="s">
        <v>357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359</v>
      </c>
      <c r="E4055" s="1" t="s">
        <v>355</v>
      </c>
      <c r="F4055" s="26">
        <v>21.8</v>
      </c>
      <c r="G4055" s="25" t="s">
        <v>295</v>
      </c>
      <c r="H4055" s="25"/>
      <c r="BA4055" s="73" t="s">
        <v>357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359</v>
      </c>
      <c r="E4056" s="1" t="s">
        <v>133</v>
      </c>
      <c r="F4056" s="26">
        <v>127</v>
      </c>
      <c r="G4056" s="25" t="s">
        <v>295</v>
      </c>
      <c r="H4056" s="25"/>
      <c r="BA4056" s="73" t="s">
        <v>357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359</v>
      </c>
      <c r="E4057" s="1" t="s">
        <v>135</v>
      </c>
      <c r="F4057" s="26">
        <v>6.4</v>
      </c>
      <c r="G4057" s="25" t="s">
        <v>295</v>
      </c>
      <c r="H4057" s="25"/>
      <c r="BA4057" s="73" t="s">
        <v>357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359</v>
      </c>
      <c r="E4058" s="1" t="s">
        <v>136</v>
      </c>
      <c r="F4058" s="26">
        <v>94</v>
      </c>
      <c r="G4058" s="25" t="s">
        <v>295</v>
      </c>
      <c r="H4058" s="25"/>
      <c r="BA4058" s="73" t="s">
        <v>357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359</v>
      </c>
      <c r="E4059" s="1" t="s">
        <v>341</v>
      </c>
      <c r="F4059" s="26">
        <v>1.1599999999999999</v>
      </c>
      <c r="G4059" s="25" t="s">
        <v>295</v>
      </c>
      <c r="H4059" s="25"/>
      <c r="BA4059" s="73" t="s">
        <v>357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359</v>
      </c>
      <c r="E4060" s="1" t="s">
        <v>118</v>
      </c>
      <c r="F4060" s="26">
        <v>9.5</v>
      </c>
      <c r="G4060" s="25" t="s">
        <v>295</v>
      </c>
      <c r="H4060" s="25"/>
      <c r="BA4060" s="73" t="s">
        <v>357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359</v>
      </c>
      <c r="E4061" s="1" t="s">
        <v>130</v>
      </c>
      <c r="F4061" s="26">
        <v>2.4700000000000002</v>
      </c>
      <c r="G4061" s="25" t="s">
        <v>295</v>
      </c>
      <c r="H4061" s="25"/>
      <c r="BA4061" s="73" t="s">
        <v>357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359</v>
      </c>
      <c r="E4062" s="1" t="s">
        <v>343</v>
      </c>
      <c r="F4062" s="26">
        <v>1.18</v>
      </c>
      <c r="G4062" s="25" t="s">
        <v>295</v>
      </c>
      <c r="H4062" s="25"/>
      <c r="BA4062" s="73" t="s">
        <v>357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359</v>
      </c>
      <c r="E4063" s="1" t="s">
        <v>127</v>
      </c>
      <c r="F4063" s="26">
        <v>4.5999999999999996</v>
      </c>
      <c r="G4063" s="25" t="s">
        <v>295</v>
      </c>
      <c r="H4063" s="25"/>
      <c r="BA4063" s="73" t="s">
        <v>357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359</v>
      </c>
      <c r="E4064" s="1" t="s">
        <v>131</v>
      </c>
      <c r="F4064" s="26">
        <v>11.9</v>
      </c>
      <c r="G4064" s="25" t="s">
        <v>295</v>
      </c>
      <c r="H4064" s="25"/>
      <c r="BA4064" s="73" t="s">
        <v>357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359</v>
      </c>
      <c r="E4065" s="1" t="s">
        <v>344</v>
      </c>
      <c r="F4065" s="26">
        <v>203</v>
      </c>
      <c r="G4065" s="25" t="s">
        <v>295</v>
      </c>
      <c r="H4065" s="25"/>
      <c r="BA4065" s="73" t="s">
        <v>357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359</v>
      </c>
      <c r="E4066" s="1" t="s">
        <v>119</v>
      </c>
      <c r="F4066" s="26">
        <v>90</v>
      </c>
      <c r="G4066" s="25" t="s">
        <v>295</v>
      </c>
      <c r="H4066" s="25"/>
      <c r="BA4066" s="73" t="s">
        <v>357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359</v>
      </c>
      <c r="E4067" s="1" t="s">
        <v>120</v>
      </c>
      <c r="F4067" s="26">
        <v>27</v>
      </c>
      <c r="G4067" s="25" t="s">
        <v>295</v>
      </c>
      <c r="H4067" s="25"/>
      <c r="BA4067" s="73" t="s">
        <v>357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359</v>
      </c>
      <c r="E4068" s="1" t="s">
        <v>117</v>
      </c>
      <c r="F4068" s="26">
        <v>6.22</v>
      </c>
      <c r="G4068" s="25" t="s">
        <v>295</v>
      </c>
      <c r="H4068" s="25"/>
      <c r="BA4068" s="73" t="s">
        <v>357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359</v>
      </c>
      <c r="E4069" s="1" t="s">
        <v>346</v>
      </c>
      <c r="F4069" s="26">
        <v>69</v>
      </c>
      <c r="G4069" s="25" t="s">
        <v>295</v>
      </c>
      <c r="H4069" s="25"/>
      <c r="BA4069" s="73" t="s">
        <v>357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359</v>
      </c>
      <c r="E4070" s="1" t="s">
        <v>132</v>
      </c>
      <c r="F4070" s="26">
        <v>7.2</v>
      </c>
      <c r="G4070" s="25" t="s">
        <v>295</v>
      </c>
      <c r="H4070" s="25"/>
      <c r="BA4070" s="73" t="s">
        <v>357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359</v>
      </c>
      <c r="E4071" s="1" t="s">
        <v>111</v>
      </c>
      <c r="F4071" s="26">
        <v>281</v>
      </c>
      <c r="G4071" s="25" t="s">
        <v>295</v>
      </c>
      <c r="H4071" s="25"/>
      <c r="BA4071" s="73" t="s">
        <v>357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359</v>
      </c>
      <c r="E4072" s="1" t="s">
        <v>347</v>
      </c>
      <c r="F4072" s="26">
        <v>9.89</v>
      </c>
      <c r="G4072" s="25" t="s">
        <v>295</v>
      </c>
      <c r="H4072" s="25"/>
      <c r="BA4072" s="73" t="s">
        <v>357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359</v>
      </c>
      <c r="E4073" s="1" t="s">
        <v>349</v>
      </c>
      <c r="F4073" s="26">
        <v>4.72</v>
      </c>
      <c r="G4073" s="25" t="s">
        <v>295</v>
      </c>
      <c r="H4073" s="25"/>
      <c r="BA4073" s="73" t="s">
        <v>357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359</v>
      </c>
      <c r="E4074" s="1" t="s">
        <v>128</v>
      </c>
      <c r="F4074" s="26">
        <v>4.4000000000000004</v>
      </c>
      <c r="G4074" s="25" t="s">
        <v>295</v>
      </c>
      <c r="H4074" s="25"/>
      <c r="BA4074" s="73" t="s">
        <v>357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359</v>
      </c>
      <c r="E4075" s="1" t="s">
        <v>121</v>
      </c>
      <c r="F4075" s="26">
        <v>80</v>
      </c>
      <c r="G4075" s="25" t="s">
        <v>295</v>
      </c>
      <c r="H4075" s="25"/>
      <c r="BA4075" s="73" t="s">
        <v>357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359</v>
      </c>
      <c r="E4076" s="1" t="s">
        <v>115</v>
      </c>
      <c r="F4076" s="26">
        <v>94</v>
      </c>
      <c r="G4076" s="25" t="s">
        <v>295</v>
      </c>
      <c r="H4076" s="25"/>
      <c r="BA4076" s="73" t="s">
        <v>357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359</v>
      </c>
      <c r="E4077" s="1" t="s">
        <v>137</v>
      </c>
      <c r="F4077" s="26">
        <v>484</v>
      </c>
      <c r="G4077" s="25" t="s">
        <v>295</v>
      </c>
      <c r="H4077" s="25"/>
      <c r="BA4077" s="73" t="s">
        <v>357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359</v>
      </c>
      <c r="E4078" s="1" t="s">
        <v>350</v>
      </c>
      <c r="F4078" s="26">
        <v>431</v>
      </c>
      <c r="G4078" s="25" t="s">
        <v>295</v>
      </c>
      <c r="H4078" s="25"/>
      <c r="BA4078" s="73" t="s">
        <v>357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359</v>
      </c>
      <c r="E4079" s="1" t="s">
        <v>125</v>
      </c>
      <c r="F4079" s="26">
        <v>416</v>
      </c>
      <c r="G4079" s="25" t="s">
        <v>295</v>
      </c>
      <c r="H4079" s="25"/>
      <c r="BA4079" s="73" t="s">
        <v>357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359</v>
      </c>
      <c r="E4080" s="1" t="s">
        <v>126</v>
      </c>
      <c r="F4080" s="26">
        <v>154</v>
      </c>
      <c r="G4080" s="25" t="s">
        <v>295</v>
      </c>
      <c r="H4080" s="25"/>
      <c r="BA4080" s="73" t="s">
        <v>357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359</v>
      </c>
      <c r="E4081" s="1" t="s">
        <v>351</v>
      </c>
      <c r="F4081" s="26">
        <v>351</v>
      </c>
      <c r="G4081" s="25" t="s">
        <v>295</v>
      </c>
      <c r="H4081" s="25"/>
      <c r="BA4081" s="73" t="s">
        <v>357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359</v>
      </c>
      <c r="E4082" s="1" t="s">
        <v>352</v>
      </c>
      <c r="F4082" s="26">
        <v>84</v>
      </c>
      <c r="G4082" s="25" t="s">
        <v>295</v>
      </c>
      <c r="H4082" s="25"/>
      <c r="BA4082" s="73" t="s">
        <v>357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359</v>
      </c>
      <c r="E4083" s="1" t="s">
        <v>122</v>
      </c>
      <c r="F4083" s="26">
        <v>222</v>
      </c>
      <c r="G4083" s="25" t="s">
        <v>295</v>
      </c>
      <c r="H4083" s="25"/>
      <c r="BA4083" s="73" t="s">
        <v>357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359</v>
      </c>
      <c r="E4084" s="1" t="s">
        <v>124</v>
      </c>
      <c r="F4084" s="26">
        <v>104</v>
      </c>
      <c r="G4084" s="25" t="s">
        <v>295</v>
      </c>
      <c r="H4084" s="25"/>
      <c r="BA4084" s="73" t="s">
        <v>357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359</v>
      </c>
      <c r="E4085" s="1" t="s">
        <v>353</v>
      </c>
      <c r="F4085" s="26">
        <v>3.56</v>
      </c>
      <c r="G4085" s="25" t="s">
        <v>295</v>
      </c>
      <c r="H4085" s="25"/>
      <c r="BA4085" s="73" t="s">
        <v>357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359</v>
      </c>
      <c r="E4086" s="1" t="s">
        <v>355</v>
      </c>
      <c r="F4086" s="26">
        <v>19.7</v>
      </c>
      <c r="G4086" s="25" t="s">
        <v>295</v>
      </c>
      <c r="H4086" s="25"/>
      <c r="BA4086" s="73" t="s">
        <v>357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359</v>
      </c>
      <c r="E4087" s="1" t="s">
        <v>133</v>
      </c>
      <c r="F4087" s="26">
        <v>127</v>
      </c>
      <c r="G4087" s="25" t="s">
        <v>295</v>
      </c>
      <c r="H4087" s="25"/>
      <c r="BA4087" s="73" t="s">
        <v>357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359</v>
      </c>
      <c r="E4088" s="1" t="s">
        <v>135</v>
      </c>
      <c r="F4088" s="26">
        <v>6.5</v>
      </c>
      <c r="G4088" s="25" t="s">
        <v>295</v>
      </c>
      <c r="H4088" s="25"/>
      <c r="BA4088" s="73" t="s">
        <v>357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359</v>
      </c>
      <c r="E4089" s="1" t="s">
        <v>136</v>
      </c>
      <c r="F4089" s="26">
        <v>94</v>
      </c>
      <c r="G4089" s="25" t="s">
        <v>295</v>
      </c>
      <c r="H4089" s="25"/>
      <c r="BA4089" s="73" t="s">
        <v>357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359</v>
      </c>
      <c r="E4090" s="1" t="s">
        <v>341</v>
      </c>
      <c r="F4090" s="26">
        <v>1.06</v>
      </c>
      <c r="G4090" s="25" t="s">
        <v>295</v>
      </c>
      <c r="H4090" s="25"/>
      <c r="BA4090" s="73" t="s">
        <v>357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359</v>
      </c>
      <c r="E4091" s="1" t="s">
        <v>118</v>
      </c>
      <c r="F4091" s="26">
        <v>9.6999999999999993</v>
      </c>
      <c r="G4091" s="25" t="s">
        <v>295</v>
      </c>
      <c r="H4091" s="25"/>
      <c r="BA4091" s="73" t="s">
        <v>357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359</v>
      </c>
      <c r="E4092" s="1" t="s">
        <v>130</v>
      </c>
      <c r="F4092" s="26">
        <v>2.44</v>
      </c>
      <c r="G4092" s="25" t="s">
        <v>295</v>
      </c>
      <c r="H4092" s="25"/>
      <c r="BA4092" s="73" t="s">
        <v>357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359</v>
      </c>
      <c r="E4093" s="1" t="s">
        <v>343</v>
      </c>
      <c r="F4093" s="26">
        <v>1.1299999999999999</v>
      </c>
      <c r="G4093" s="25" t="s">
        <v>295</v>
      </c>
      <c r="H4093" s="25"/>
      <c r="BA4093" s="73" t="s">
        <v>357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359</v>
      </c>
      <c r="E4094" s="1" t="s">
        <v>127</v>
      </c>
      <c r="F4094" s="26">
        <v>4.59</v>
      </c>
      <c r="G4094" s="25" t="s">
        <v>295</v>
      </c>
      <c r="H4094" s="25"/>
      <c r="BA4094" s="73" t="s">
        <v>357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359</v>
      </c>
      <c r="E4095" s="1" t="s">
        <v>131</v>
      </c>
      <c r="F4095" s="26">
        <v>12.1</v>
      </c>
      <c r="G4095" s="25" t="s">
        <v>295</v>
      </c>
      <c r="H4095" s="25"/>
      <c r="BA4095" s="73" t="s">
        <v>357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359</v>
      </c>
      <c r="E4096" s="1" t="s">
        <v>344</v>
      </c>
      <c r="F4096" s="26">
        <v>214</v>
      </c>
      <c r="G4096" s="25" t="s">
        <v>295</v>
      </c>
      <c r="H4096" s="25"/>
      <c r="BA4096" s="73" t="s">
        <v>357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359</v>
      </c>
      <c r="E4097" s="1" t="s">
        <v>119</v>
      </c>
      <c r="F4097" s="26">
        <v>88</v>
      </c>
      <c r="G4097" s="25" t="s">
        <v>295</v>
      </c>
      <c r="H4097" s="25"/>
      <c r="BA4097" s="73" t="s">
        <v>357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359</v>
      </c>
      <c r="E4098" s="1" t="s">
        <v>120</v>
      </c>
      <c r="F4098" s="26">
        <v>27</v>
      </c>
      <c r="G4098" s="25" t="s">
        <v>295</v>
      </c>
      <c r="H4098" s="25"/>
      <c r="BA4098" s="73" t="s">
        <v>357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359</v>
      </c>
      <c r="E4099" s="1" t="s">
        <v>117</v>
      </c>
      <c r="F4099" s="26">
        <v>6.17</v>
      </c>
      <c r="G4099" s="25" t="s">
        <v>295</v>
      </c>
      <c r="H4099" s="25"/>
      <c r="BA4099" s="73" t="s">
        <v>357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359</v>
      </c>
      <c r="E4100" s="1" t="s">
        <v>346</v>
      </c>
      <c r="F4100" s="26">
        <v>69</v>
      </c>
      <c r="G4100" s="25" t="s">
        <v>295</v>
      </c>
      <c r="H4100" s="25"/>
      <c r="BA4100" s="73" t="s">
        <v>357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359</v>
      </c>
      <c r="E4101" s="1" t="s">
        <v>132</v>
      </c>
      <c r="F4101" s="26">
        <v>7.19</v>
      </c>
      <c r="G4101" s="25" t="s">
        <v>295</v>
      </c>
      <c r="H4101" s="25"/>
      <c r="BA4101" s="73" t="s">
        <v>357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359</v>
      </c>
      <c r="E4102" s="1" t="s">
        <v>111</v>
      </c>
      <c r="F4102" s="26">
        <v>283</v>
      </c>
      <c r="G4102" s="25" t="s">
        <v>295</v>
      </c>
      <c r="H4102" s="25"/>
      <c r="BA4102" s="73" t="s">
        <v>357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359</v>
      </c>
      <c r="E4103" s="1" t="s">
        <v>347</v>
      </c>
      <c r="F4103" s="26">
        <v>9.89</v>
      </c>
      <c r="G4103" s="25" t="s">
        <v>295</v>
      </c>
      <c r="H4103" s="25"/>
      <c r="BA4103" s="73" t="s">
        <v>357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359</v>
      </c>
      <c r="E4104" s="1" t="s">
        <v>349</v>
      </c>
      <c r="F4104" s="26">
        <v>4.8499999999999996</v>
      </c>
      <c r="G4104" s="25" t="s">
        <v>295</v>
      </c>
      <c r="H4104" s="25"/>
      <c r="BA4104" s="73" t="s">
        <v>357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359</v>
      </c>
      <c r="E4105" s="1" t="s">
        <v>128</v>
      </c>
      <c r="F4105" s="26">
        <v>4.5</v>
      </c>
      <c r="G4105" s="25" t="s">
        <v>295</v>
      </c>
      <c r="H4105" s="25"/>
      <c r="BA4105" s="73" t="s">
        <v>357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359</v>
      </c>
      <c r="E4106" s="1" t="s">
        <v>121</v>
      </c>
      <c r="F4106" s="26">
        <v>82</v>
      </c>
      <c r="G4106" s="25" t="s">
        <v>295</v>
      </c>
      <c r="H4106" s="25"/>
      <c r="BA4106" s="73" t="s">
        <v>357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359</v>
      </c>
      <c r="E4107" s="1" t="s">
        <v>115</v>
      </c>
      <c r="F4107" s="26">
        <v>94</v>
      </c>
      <c r="G4107" s="25" t="s">
        <v>295</v>
      </c>
      <c r="H4107" s="25"/>
      <c r="BA4107" s="73" t="s">
        <v>357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359</v>
      </c>
      <c r="E4108" s="1" t="s">
        <v>137</v>
      </c>
      <c r="F4108" s="26">
        <v>489</v>
      </c>
      <c r="G4108" s="25" t="s">
        <v>295</v>
      </c>
      <c r="H4108" s="25"/>
      <c r="BA4108" s="73" t="s">
        <v>357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359</v>
      </c>
      <c r="E4109" s="1" t="s">
        <v>350</v>
      </c>
      <c r="F4109" s="26">
        <v>436</v>
      </c>
      <c r="G4109" s="25" t="s">
        <v>295</v>
      </c>
      <c r="H4109" s="25"/>
      <c r="BA4109" s="73" t="s">
        <v>357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359</v>
      </c>
      <c r="E4110" s="1" t="s">
        <v>125</v>
      </c>
      <c r="F4110" s="26">
        <v>419</v>
      </c>
      <c r="G4110" s="25" t="s">
        <v>295</v>
      </c>
      <c r="H4110" s="25"/>
      <c r="BA4110" s="73" t="s">
        <v>357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359</v>
      </c>
      <c r="E4111" s="1" t="s">
        <v>126</v>
      </c>
      <c r="F4111" s="26">
        <v>152</v>
      </c>
      <c r="G4111" s="25" t="s">
        <v>295</v>
      </c>
      <c r="H4111" s="25"/>
      <c r="BA4111" s="73" t="s">
        <v>357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359</v>
      </c>
      <c r="E4112" s="1" t="s">
        <v>351</v>
      </c>
      <c r="F4112" s="26">
        <v>378</v>
      </c>
      <c r="G4112" s="25" t="s">
        <v>295</v>
      </c>
      <c r="H4112" s="25"/>
      <c r="BA4112" s="73" t="s">
        <v>357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359</v>
      </c>
      <c r="E4113" s="1" t="s">
        <v>352</v>
      </c>
      <c r="F4113" s="26">
        <v>84</v>
      </c>
      <c r="G4113" s="25" t="s">
        <v>295</v>
      </c>
      <c r="H4113" s="25"/>
      <c r="BA4113" s="73" t="s">
        <v>357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359</v>
      </c>
      <c r="E4114" s="1" t="s">
        <v>122</v>
      </c>
      <c r="F4114" s="26">
        <v>215</v>
      </c>
      <c r="G4114" s="25" t="s">
        <v>295</v>
      </c>
      <c r="H4114" s="25"/>
      <c r="BA4114" s="73" t="s">
        <v>357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359</v>
      </c>
      <c r="E4115" s="1" t="s">
        <v>124</v>
      </c>
      <c r="F4115" s="26">
        <v>105</v>
      </c>
      <c r="G4115" s="25" t="s">
        <v>295</v>
      </c>
      <c r="H4115" s="25"/>
      <c r="BA4115" s="73" t="s">
        <v>357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359</v>
      </c>
      <c r="E4116" s="1" t="s">
        <v>353</v>
      </c>
      <c r="F4116" s="26">
        <v>3.6</v>
      </c>
      <c r="G4116" s="25" t="s">
        <v>295</v>
      </c>
      <c r="H4116" s="25"/>
      <c r="BA4116" s="73" t="s">
        <v>357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359</v>
      </c>
      <c r="E4117" s="1" t="s">
        <v>355</v>
      </c>
      <c r="F4117" s="26">
        <v>21.1</v>
      </c>
      <c r="G4117" s="25" t="s">
        <v>295</v>
      </c>
      <c r="H4117" s="25"/>
      <c r="BA4117" s="73" t="s">
        <v>357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359</v>
      </c>
      <c r="E4118" s="1" t="s">
        <v>133</v>
      </c>
      <c r="F4118" s="26">
        <v>127</v>
      </c>
      <c r="G4118" s="25" t="s">
        <v>295</v>
      </c>
      <c r="H4118" s="25"/>
      <c r="BA4118" s="73" t="s">
        <v>357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359</v>
      </c>
      <c r="E4119" s="1" t="s">
        <v>135</v>
      </c>
      <c r="F4119" s="26">
        <v>6.4</v>
      </c>
      <c r="G4119" s="25" t="s">
        <v>295</v>
      </c>
      <c r="H4119" s="25"/>
      <c r="BA4119" s="73" t="s">
        <v>357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359</v>
      </c>
      <c r="E4120" s="1" t="s">
        <v>136</v>
      </c>
      <c r="F4120" s="26">
        <v>93</v>
      </c>
      <c r="G4120" s="25" t="s">
        <v>295</v>
      </c>
      <c r="H4120" s="25"/>
      <c r="BA4120" s="73" t="s">
        <v>357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359</v>
      </c>
      <c r="E4121" s="1" t="s">
        <v>341</v>
      </c>
      <c r="F4121" s="26">
        <v>1.1200000000000001</v>
      </c>
      <c r="G4121" s="25" t="s">
        <v>295</v>
      </c>
      <c r="H4121" s="25"/>
      <c r="BA4121" s="73" t="s">
        <v>357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359</v>
      </c>
      <c r="E4122" s="1" t="s">
        <v>118</v>
      </c>
      <c r="F4122" s="26">
        <v>9.6999999999999993</v>
      </c>
      <c r="G4122" s="25" t="s">
        <v>295</v>
      </c>
      <c r="H4122" s="25"/>
      <c r="BA4122" s="73" t="s">
        <v>357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359</v>
      </c>
      <c r="E4123" s="1" t="s">
        <v>130</v>
      </c>
      <c r="F4123" s="26">
        <v>2.4700000000000002</v>
      </c>
      <c r="G4123" s="25" t="s">
        <v>295</v>
      </c>
      <c r="H4123" s="25"/>
      <c r="BA4123" s="73" t="s">
        <v>357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359</v>
      </c>
      <c r="E4124" s="1" t="s">
        <v>343</v>
      </c>
      <c r="F4124" s="26">
        <v>1.1599999999999999</v>
      </c>
      <c r="G4124" s="25" t="s">
        <v>295</v>
      </c>
      <c r="H4124" s="25"/>
      <c r="BA4124" s="73" t="s">
        <v>357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359</v>
      </c>
      <c r="E4125" s="1" t="s">
        <v>127</v>
      </c>
      <c r="F4125" s="26">
        <v>4.5599999999999996</v>
      </c>
      <c r="G4125" s="25" t="s">
        <v>295</v>
      </c>
      <c r="H4125" s="25"/>
      <c r="BA4125" s="73" t="s">
        <v>357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359</v>
      </c>
      <c r="E4126" s="1" t="s">
        <v>131</v>
      </c>
      <c r="F4126" s="26">
        <v>12.1</v>
      </c>
      <c r="G4126" s="25" t="s">
        <v>295</v>
      </c>
      <c r="H4126" s="25"/>
      <c r="BA4126" s="73" t="s">
        <v>357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359</v>
      </c>
      <c r="E4127" s="1" t="s">
        <v>344</v>
      </c>
      <c r="F4127" s="26">
        <v>216</v>
      </c>
      <c r="G4127" s="25" t="s">
        <v>295</v>
      </c>
      <c r="H4127" s="25"/>
      <c r="BA4127" s="73" t="s">
        <v>357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359</v>
      </c>
      <c r="E4128" s="1" t="s">
        <v>119</v>
      </c>
      <c r="F4128" s="26">
        <v>90</v>
      </c>
      <c r="G4128" s="25" t="s">
        <v>295</v>
      </c>
      <c r="H4128" s="25"/>
      <c r="BA4128" s="73" t="s">
        <v>357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359</v>
      </c>
      <c r="E4129" s="1" t="s">
        <v>120</v>
      </c>
      <c r="F4129" s="26">
        <v>27</v>
      </c>
      <c r="G4129" s="25" t="s">
        <v>295</v>
      </c>
      <c r="H4129" s="25"/>
      <c r="BA4129" s="73" t="s">
        <v>357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359</v>
      </c>
      <c r="E4130" s="1" t="s">
        <v>117</v>
      </c>
      <c r="F4130" s="26">
        <v>6.2</v>
      </c>
      <c r="G4130" s="25" t="s">
        <v>295</v>
      </c>
      <c r="H4130" s="25"/>
      <c r="BA4130" s="73" t="s">
        <v>357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359</v>
      </c>
      <c r="E4131" s="1" t="s">
        <v>346</v>
      </c>
      <c r="F4131" s="26">
        <v>69</v>
      </c>
      <c r="G4131" s="25" t="s">
        <v>295</v>
      </c>
      <c r="H4131" s="25"/>
      <c r="BA4131" s="73" t="s">
        <v>357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359</v>
      </c>
      <c r="E4132" s="1" t="s">
        <v>132</v>
      </c>
      <c r="F4132" s="26">
        <v>7.15</v>
      </c>
      <c r="G4132" s="25" t="s">
        <v>295</v>
      </c>
      <c r="H4132" s="25"/>
      <c r="BA4132" s="73" t="s">
        <v>357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359</v>
      </c>
      <c r="E4133" s="1" t="s">
        <v>111</v>
      </c>
      <c r="F4133" s="26">
        <v>282</v>
      </c>
      <c r="G4133" s="25" t="s">
        <v>295</v>
      </c>
      <c r="H4133" s="25"/>
      <c r="BA4133" s="73" t="s">
        <v>357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359</v>
      </c>
      <c r="E4134" s="1" t="s">
        <v>347</v>
      </c>
      <c r="F4134" s="26">
        <v>9.9499999999999993</v>
      </c>
      <c r="G4134" s="25" t="s">
        <v>295</v>
      </c>
      <c r="H4134" s="25"/>
      <c r="BA4134" s="73" t="s">
        <v>357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359</v>
      </c>
      <c r="E4135" s="1" t="s">
        <v>349</v>
      </c>
      <c r="F4135" s="26">
        <v>4.7699999999999996</v>
      </c>
      <c r="G4135" s="25" t="s">
        <v>295</v>
      </c>
      <c r="H4135" s="25"/>
      <c r="BA4135" s="73" t="s">
        <v>357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359</v>
      </c>
      <c r="E4136" s="1" t="s">
        <v>128</v>
      </c>
      <c r="F4136" s="26">
        <v>4.4000000000000004</v>
      </c>
      <c r="G4136" s="25" t="s">
        <v>295</v>
      </c>
      <c r="H4136" s="25"/>
      <c r="BA4136" s="73" t="s">
        <v>357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359</v>
      </c>
      <c r="E4137" s="1" t="s">
        <v>121</v>
      </c>
      <c r="F4137" s="26">
        <v>80</v>
      </c>
      <c r="G4137" s="25" t="s">
        <v>295</v>
      </c>
      <c r="H4137" s="25"/>
      <c r="BA4137" s="73" t="s">
        <v>357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359</v>
      </c>
      <c r="E4138" s="1" t="s">
        <v>115</v>
      </c>
      <c r="F4138" s="26">
        <v>94</v>
      </c>
      <c r="G4138" s="25" t="s">
        <v>295</v>
      </c>
      <c r="H4138" s="25"/>
      <c r="BA4138" s="73" t="s">
        <v>357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359</v>
      </c>
      <c r="E4139" s="1" t="s">
        <v>137</v>
      </c>
      <c r="F4139" s="26">
        <v>486</v>
      </c>
      <c r="G4139" s="25" t="s">
        <v>295</v>
      </c>
      <c r="H4139" s="25"/>
      <c r="BA4139" s="73" t="s">
        <v>357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359</v>
      </c>
      <c r="E4140" s="1" t="s">
        <v>350</v>
      </c>
      <c r="F4140" s="26">
        <v>435</v>
      </c>
      <c r="G4140" s="25" t="s">
        <v>295</v>
      </c>
      <c r="H4140" s="25"/>
      <c r="BA4140" s="73" t="s">
        <v>357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359</v>
      </c>
      <c r="E4141" s="1" t="s">
        <v>125</v>
      </c>
      <c r="F4141" s="26">
        <v>428</v>
      </c>
      <c r="G4141" s="25" t="s">
        <v>295</v>
      </c>
      <c r="H4141" s="25"/>
      <c r="BA4141" s="73" t="s">
        <v>357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359</v>
      </c>
      <c r="E4142" s="1" t="s">
        <v>126</v>
      </c>
      <c r="F4142" s="26">
        <v>156</v>
      </c>
      <c r="G4142" s="25" t="s">
        <v>295</v>
      </c>
      <c r="H4142" s="25"/>
      <c r="BA4142" s="73" t="s">
        <v>357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359</v>
      </c>
      <c r="E4143" s="1" t="s">
        <v>351</v>
      </c>
      <c r="F4143" s="26">
        <v>362</v>
      </c>
      <c r="G4143" s="25" t="s">
        <v>295</v>
      </c>
      <c r="H4143" s="25"/>
      <c r="BA4143" s="73" t="s">
        <v>357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359</v>
      </c>
      <c r="E4144" s="1" t="s">
        <v>352</v>
      </c>
      <c r="F4144" s="26">
        <v>83</v>
      </c>
      <c r="G4144" s="25" t="s">
        <v>295</v>
      </c>
      <c r="H4144" s="25"/>
      <c r="BA4144" s="73" t="s">
        <v>357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359</v>
      </c>
      <c r="E4145" s="1" t="s">
        <v>122</v>
      </c>
      <c r="F4145" s="26">
        <v>214</v>
      </c>
      <c r="G4145" s="25" t="s">
        <v>295</v>
      </c>
      <c r="H4145" s="25"/>
      <c r="BA4145" s="73" t="s">
        <v>357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359</v>
      </c>
      <c r="E4146" s="1" t="s">
        <v>124</v>
      </c>
      <c r="F4146" s="26">
        <v>104</v>
      </c>
      <c r="G4146" s="25" t="s">
        <v>295</v>
      </c>
      <c r="H4146" s="25"/>
      <c r="BA4146" s="73" t="s">
        <v>357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359</v>
      </c>
      <c r="E4147" s="1" t="s">
        <v>353</v>
      </c>
      <c r="F4147" s="26">
        <v>3.56</v>
      </c>
      <c r="G4147" s="25" t="s">
        <v>295</v>
      </c>
      <c r="H4147" s="25"/>
      <c r="BA4147" s="73" t="s">
        <v>357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359</v>
      </c>
      <c r="E4148" s="1" t="s">
        <v>355</v>
      </c>
      <c r="F4148" s="26">
        <v>19.8</v>
      </c>
      <c r="G4148" s="25" t="s">
        <v>295</v>
      </c>
      <c r="H4148" s="25"/>
      <c r="BA4148" s="73" t="s">
        <v>357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359</v>
      </c>
      <c r="E4149" s="1" t="s">
        <v>133</v>
      </c>
      <c r="F4149" s="26">
        <v>127</v>
      </c>
      <c r="G4149" s="25" t="s">
        <v>295</v>
      </c>
      <c r="H4149" s="25"/>
      <c r="BA4149" s="73" t="s">
        <v>357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359</v>
      </c>
      <c r="E4150" s="1" t="s">
        <v>135</v>
      </c>
      <c r="F4150" s="26">
        <v>6.4</v>
      </c>
      <c r="G4150" s="25" t="s">
        <v>295</v>
      </c>
      <c r="H4150" s="25"/>
      <c r="BA4150" s="73" t="s">
        <v>357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359</v>
      </c>
      <c r="E4151" s="1" t="s">
        <v>136</v>
      </c>
      <c r="F4151" s="26">
        <v>94</v>
      </c>
      <c r="G4151" s="25" t="s">
        <v>295</v>
      </c>
      <c r="H4151" s="25"/>
      <c r="BA4151" s="73" t="s">
        <v>357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359</v>
      </c>
      <c r="E4152" s="1" t="s">
        <v>341</v>
      </c>
      <c r="F4152" s="26">
        <v>1.18</v>
      </c>
      <c r="G4152" s="25" t="s">
        <v>295</v>
      </c>
      <c r="H4152" s="25"/>
      <c r="BA4152" s="73" t="s">
        <v>357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359</v>
      </c>
      <c r="E4153" s="1" t="s">
        <v>118</v>
      </c>
      <c r="F4153" s="26">
        <v>9.5</v>
      </c>
      <c r="G4153" s="25" t="s">
        <v>295</v>
      </c>
      <c r="H4153" s="25"/>
      <c r="BA4153" s="73" t="s">
        <v>357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359</v>
      </c>
      <c r="E4154" s="1" t="s">
        <v>130</v>
      </c>
      <c r="F4154" s="26">
        <v>2.4300000000000002</v>
      </c>
      <c r="G4154" s="25" t="s">
        <v>295</v>
      </c>
      <c r="H4154" s="25"/>
      <c r="BA4154" s="73" t="s">
        <v>357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359</v>
      </c>
      <c r="E4155" s="1" t="s">
        <v>343</v>
      </c>
      <c r="F4155" s="26">
        <v>1.1399999999999999</v>
      </c>
      <c r="G4155" s="25" t="s">
        <v>295</v>
      </c>
      <c r="H4155" s="25"/>
      <c r="BA4155" s="73" t="s">
        <v>357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359</v>
      </c>
      <c r="E4156" s="1" t="s">
        <v>127</v>
      </c>
      <c r="F4156" s="26">
        <v>4.5999999999999996</v>
      </c>
      <c r="G4156" s="25" t="s">
        <v>295</v>
      </c>
      <c r="H4156" s="25"/>
      <c r="BA4156" s="73" t="s">
        <v>357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359</v>
      </c>
      <c r="E4157" s="1" t="s">
        <v>131</v>
      </c>
      <c r="F4157" s="26">
        <v>12.1</v>
      </c>
      <c r="G4157" s="25" t="s">
        <v>295</v>
      </c>
      <c r="H4157" s="25"/>
      <c r="BA4157" s="73" t="s">
        <v>357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359</v>
      </c>
      <c r="E4158" s="1" t="s">
        <v>344</v>
      </c>
      <c r="F4158" s="26">
        <v>215</v>
      </c>
      <c r="G4158" s="25" t="s">
        <v>295</v>
      </c>
      <c r="H4158" s="25"/>
      <c r="BA4158" s="73" t="s">
        <v>357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359</v>
      </c>
      <c r="E4159" s="1" t="s">
        <v>119</v>
      </c>
      <c r="F4159" s="26">
        <v>90</v>
      </c>
      <c r="G4159" s="25" t="s">
        <v>295</v>
      </c>
      <c r="H4159" s="25"/>
      <c r="BA4159" s="73" t="s">
        <v>357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359</v>
      </c>
      <c r="E4160" s="1" t="s">
        <v>120</v>
      </c>
      <c r="F4160" s="26">
        <v>27</v>
      </c>
      <c r="G4160" s="25" t="s">
        <v>295</v>
      </c>
      <c r="H4160" s="25"/>
      <c r="BA4160" s="73" t="s">
        <v>357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359</v>
      </c>
      <c r="E4161" s="1" t="s">
        <v>117</v>
      </c>
      <c r="F4161" s="26">
        <v>6.4</v>
      </c>
      <c r="G4161" s="25" t="s">
        <v>295</v>
      </c>
      <c r="H4161" s="25"/>
      <c r="BA4161" s="73" t="s">
        <v>357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359</v>
      </c>
      <c r="E4162" s="1" t="s">
        <v>346</v>
      </c>
      <c r="F4162" s="26">
        <v>70</v>
      </c>
      <c r="G4162" s="25" t="s">
        <v>295</v>
      </c>
      <c r="H4162" s="25"/>
      <c r="BA4162" s="73" t="s">
        <v>357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359</v>
      </c>
      <c r="E4163" s="1" t="s">
        <v>132</v>
      </c>
      <c r="F4163" s="26">
        <v>6.97</v>
      </c>
      <c r="G4163" s="25" t="s">
        <v>295</v>
      </c>
      <c r="H4163" s="25"/>
      <c r="BA4163" s="73" t="s">
        <v>357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359</v>
      </c>
      <c r="E4164" s="1" t="s">
        <v>111</v>
      </c>
      <c r="F4164" s="26">
        <v>281</v>
      </c>
      <c r="G4164" s="25" t="s">
        <v>295</v>
      </c>
      <c r="H4164" s="25"/>
      <c r="BA4164" s="73" t="s">
        <v>357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359</v>
      </c>
      <c r="E4165" s="1" t="s">
        <v>347</v>
      </c>
      <c r="F4165" s="26">
        <v>10</v>
      </c>
      <c r="G4165" s="25" t="s">
        <v>295</v>
      </c>
      <c r="H4165" s="25"/>
      <c r="BA4165" s="73" t="s">
        <v>357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359</v>
      </c>
      <c r="E4166" s="1" t="s">
        <v>349</v>
      </c>
      <c r="F4166" s="26">
        <v>4.8600000000000003</v>
      </c>
      <c r="G4166" s="25" t="s">
        <v>295</v>
      </c>
      <c r="H4166" s="25"/>
      <c r="BA4166" s="73" t="s">
        <v>357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359</v>
      </c>
      <c r="E4167" s="1" t="s">
        <v>128</v>
      </c>
      <c r="F4167" s="26">
        <v>4.4000000000000004</v>
      </c>
      <c r="G4167" s="25" t="s">
        <v>295</v>
      </c>
      <c r="H4167" s="25"/>
      <c r="BA4167" s="73" t="s">
        <v>357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359</v>
      </c>
      <c r="E4168" s="1" t="s">
        <v>121</v>
      </c>
      <c r="F4168" s="26">
        <v>78</v>
      </c>
      <c r="G4168" s="25" t="s">
        <v>295</v>
      </c>
      <c r="H4168" s="25"/>
      <c r="BA4168" s="73" t="s">
        <v>357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359</v>
      </c>
      <c r="E4169" s="1" t="s">
        <v>115</v>
      </c>
      <c r="F4169" s="26">
        <v>96</v>
      </c>
      <c r="G4169" s="25" t="s">
        <v>295</v>
      </c>
      <c r="H4169" s="25"/>
      <c r="BA4169" s="73" t="s">
        <v>357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359</v>
      </c>
      <c r="E4170" s="1" t="s">
        <v>137</v>
      </c>
      <c r="F4170" s="26">
        <v>486</v>
      </c>
      <c r="G4170" s="25" t="s">
        <v>295</v>
      </c>
      <c r="H4170" s="25"/>
      <c r="BA4170" s="73" t="s">
        <v>357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359</v>
      </c>
      <c r="E4171" s="1" t="s">
        <v>350</v>
      </c>
      <c r="F4171" s="26">
        <v>424</v>
      </c>
      <c r="G4171" s="25" t="s">
        <v>295</v>
      </c>
      <c r="H4171" s="25"/>
      <c r="BA4171" s="73" t="s">
        <v>357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359</v>
      </c>
      <c r="E4172" s="1" t="s">
        <v>125</v>
      </c>
      <c r="F4172" s="26">
        <v>419</v>
      </c>
      <c r="G4172" s="25" t="s">
        <v>295</v>
      </c>
      <c r="H4172" s="25"/>
      <c r="BA4172" s="73" t="s">
        <v>357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359</v>
      </c>
      <c r="E4173" s="1" t="s">
        <v>126</v>
      </c>
      <c r="F4173" s="26">
        <v>153</v>
      </c>
      <c r="G4173" s="25" t="s">
        <v>295</v>
      </c>
      <c r="H4173" s="25"/>
      <c r="BA4173" s="73" t="s">
        <v>357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359</v>
      </c>
      <c r="E4174" s="1" t="s">
        <v>351</v>
      </c>
      <c r="F4174" s="26">
        <v>380</v>
      </c>
      <c r="G4174" s="25" t="s">
        <v>295</v>
      </c>
      <c r="H4174" s="25"/>
      <c r="BA4174" s="73" t="s">
        <v>357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359</v>
      </c>
      <c r="E4175" s="1" t="s">
        <v>352</v>
      </c>
      <c r="F4175" s="26">
        <v>84</v>
      </c>
      <c r="G4175" s="25" t="s">
        <v>295</v>
      </c>
      <c r="H4175" s="25"/>
      <c r="BA4175" s="73" t="s">
        <v>357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359</v>
      </c>
      <c r="E4176" s="1" t="s">
        <v>122</v>
      </c>
      <c r="F4176" s="26">
        <v>216</v>
      </c>
      <c r="G4176" s="25" t="s">
        <v>295</v>
      </c>
      <c r="H4176" s="25"/>
      <c r="BA4176" s="73" t="s">
        <v>357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359</v>
      </c>
      <c r="E4177" s="1" t="s">
        <v>124</v>
      </c>
      <c r="F4177" s="26">
        <v>103</v>
      </c>
      <c r="G4177" s="25" t="s">
        <v>295</v>
      </c>
      <c r="H4177" s="25"/>
      <c r="BA4177" s="73" t="s">
        <v>357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359</v>
      </c>
      <c r="E4178" s="1" t="s">
        <v>353</v>
      </c>
      <c r="F4178" s="26">
        <v>3.54</v>
      </c>
      <c r="G4178" s="25" t="s">
        <v>295</v>
      </c>
      <c r="H4178" s="25"/>
      <c r="BA4178" s="73" t="s">
        <v>357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359</v>
      </c>
      <c r="E4179" s="1" t="s">
        <v>355</v>
      </c>
      <c r="F4179" s="26">
        <v>16.399999999999999</v>
      </c>
      <c r="G4179" s="25" t="s">
        <v>295</v>
      </c>
      <c r="H4179" s="25"/>
      <c r="BA4179" s="73" t="s">
        <v>357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359</v>
      </c>
      <c r="E4180" s="1" t="s">
        <v>133</v>
      </c>
      <c r="F4180" s="26">
        <v>125</v>
      </c>
      <c r="G4180" s="25" t="s">
        <v>295</v>
      </c>
      <c r="H4180" s="25"/>
      <c r="BA4180" s="73" t="s">
        <v>357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359</v>
      </c>
      <c r="E4181" s="1" t="s">
        <v>135</v>
      </c>
      <c r="F4181" s="26">
        <v>6.3</v>
      </c>
      <c r="G4181" s="25" t="s">
        <v>295</v>
      </c>
      <c r="H4181" s="25"/>
      <c r="BA4181" s="73" t="s">
        <v>357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359</v>
      </c>
      <c r="E4182" s="1" t="s">
        <v>136</v>
      </c>
      <c r="F4182" s="26">
        <v>94</v>
      </c>
      <c r="G4182" s="25" t="s">
        <v>295</v>
      </c>
      <c r="H4182" s="25"/>
      <c r="BA4182" s="73" t="s">
        <v>357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359</v>
      </c>
      <c r="E4183" s="1" t="s">
        <v>341</v>
      </c>
      <c r="F4183" s="26">
        <v>1.07</v>
      </c>
      <c r="G4183" s="25" t="s">
        <v>295</v>
      </c>
      <c r="H4183" s="25"/>
      <c r="BA4183" s="73" t="s">
        <v>357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359</v>
      </c>
      <c r="E4184" s="1" t="s">
        <v>118</v>
      </c>
      <c r="F4184" s="26">
        <v>9.5</v>
      </c>
      <c r="G4184" s="25" t="s">
        <v>295</v>
      </c>
      <c r="H4184" s="25"/>
      <c r="BA4184" s="73" t="s">
        <v>357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359</v>
      </c>
      <c r="E4185" s="1" t="s">
        <v>130</v>
      </c>
      <c r="F4185" s="26">
        <v>2.4</v>
      </c>
      <c r="G4185" s="25" t="s">
        <v>295</v>
      </c>
      <c r="H4185" s="25"/>
      <c r="BA4185" s="73" t="s">
        <v>357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359</v>
      </c>
      <c r="E4186" s="1" t="s">
        <v>343</v>
      </c>
      <c r="F4186" s="26">
        <v>1.18</v>
      </c>
      <c r="G4186" s="25" t="s">
        <v>295</v>
      </c>
      <c r="H4186" s="25"/>
      <c r="BA4186" s="73" t="s">
        <v>357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359</v>
      </c>
      <c r="E4187" s="1" t="s">
        <v>127</v>
      </c>
      <c r="F4187" s="26">
        <v>4.4800000000000004</v>
      </c>
      <c r="G4187" s="25" t="s">
        <v>295</v>
      </c>
      <c r="H4187" s="25"/>
      <c r="BA4187" s="73" t="s">
        <v>357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359</v>
      </c>
      <c r="E4188" s="1" t="s">
        <v>131</v>
      </c>
      <c r="F4188" s="26">
        <v>12.2</v>
      </c>
      <c r="G4188" s="25" t="s">
        <v>295</v>
      </c>
      <c r="H4188" s="25"/>
      <c r="BA4188" s="73" t="s">
        <v>357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359</v>
      </c>
      <c r="E4189" s="1" t="s">
        <v>344</v>
      </c>
      <c r="F4189" s="26">
        <v>218</v>
      </c>
      <c r="G4189" s="25" t="s">
        <v>295</v>
      </c>
      <c r="H4189" s="25"/>
      <c r="BA4189" s="73" t="s">
        <v>357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359</v>
      </c>
      <c r="E4190" s="1" t="s">
        <v>119</v>
      </c>
      <c r="F4190" s="26">
        <v>88</v>
      </c>
      <c r="G4190" s="25" t="s">
        <v>295</v>
      </c>
      <c r="H4190" s="25"/>
      <c r="BA4190" s="73" t="s">
        <v>357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359</v>
      </c>
      <c r="E4191" s="1" t="s">
        <v>120</v>
      </c>
      <c r="F4191" s="26">
        <v>27</v>
      </c>
      <c r="G4191" s="25" t="s">
        <v>295</v>
      </c>
      <c r="H4191" s="25"/>
      <c r="BA4191" s="73" t="s">
        <v>357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359</v>
      </c>
      <c r="E4192" s="1" t="s">
        <v>117</v>
      </c>
      <c r="F4192" s="26">
        <v>6.2</v>
      </c>
      <c r="G4192" s="25" t="s">
        <v>295</v>
      </c>
      <c r="H4192" s="25"/>
      <c r="BA4192" s="73" t="s">
        <v>357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359</v>
      </c>
      <c r="E4193" s="1" t="s">
        <v>346</v>
      </c>
      <c r="F4193" s="26">
        <v>69</v>
      </c>
      <c r="G4193" s="25" t="s">
        <v>295</v>
      </c>
      <c r="H4193" s="25"/>
      <c r="BA4193" s="73" t="s">
        <v>357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359</v>
      </c>
      <c r="E4194" s="1" t="s">
        <v>132</v>
      </c>
      <c r="F4194" s="26">
        <v>7.1</v>
      </c>
      <c r="G4194" s="25" t="s">
        <v>295</v>
      </c>
      <c r="H4194" s="25"/>
      <c r="BA4194" s="73" t="s">
        <v>357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359</v>
      </c>
      <c r="E4195" s="1" t="s">
        <v>111</v>
      </c>
      <c r="F4195" s="26">
        <v>279</v>
      </c>
      <c r="G4195" s="25" t="s">
        <v>295</v>
      </c>
      <c r="H4195" s="25"/>
      <c r="BA4195" s="73" t="s">
        <v>357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359</v>
      </c>
      <c r="E4196" s="1" t="s">
        <v>347</v>
      </c>
      <c r="F4196" s="26">
        <v>9.85</v>
      </c>
      <c r="G4196" s="25" t="s">
        <v>295</v>
      </c>
      <c r="H4196" s="25"/>
      <c r="BA4196" s="73" t="s">
        <v>357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359</v>
      </c>
      <c r="E4197" s="1" t="s">
        <v>349</v>
      </c>
      <c r="F4197" s="26">
        <v>4.84</v>
      </c>
      <c r="G4197" s="25" t="s">
        <v>295</v>
      </c>
      <c r="H4197" s="25"/>
      <c r="BA4197" s="73" t="s">
        <v>357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359</v>
      </c>
      <c r="E4198" s="1" t="s">
        <v>128</v>
      </c>
      <c r="F4198" s="26">
        <v>4.5</v>
      </c>
      <c r="G4198" s="25" t="s">
        <v>295</v>
      </c>
      <c r="H4198" s="25"/>
      <c r="BA4198" s="73" t="s">
        <v>357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359</v>
      </c>
      <c r="E4199" s="1" t="s">
        <v>121</v>
      </c>
      <c r="F4199" s="26">
        <v>79</v>
      </c>
      <c r="G4199" s="25" t="s">
        <v>295</v>
      </c>
      <c r="H4199" s="25"/>
      <c r="BA4199" s="73" t="s">
        <v>357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359</v>
      </c>
      <c r="E4200" s="1" t="s">
        <v>115</v>
      </c>
      <c r="F4200" s="26">
        <v>98</v>
      </c>
      <c r="G4200" s="25" t="s">
        <v>295</v>
      </c>
      <c r="H4200" s="25"/>
      <c r="BA4200" s="73" t="s">
        <v>357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359</v>
      </c>
      <c r="E4201" s="1" t="s">
        <v>137</v>
      </c>
      <c r="F4201" s="26">
        <v>481</v>
      </c>
      <c r="G4201" s="25" t="s">
        <v>295</v>
      </c>
      <c r="H4201" s="25"/>
      <c r="BA4201" s="73" t="s">
        <v>357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359</v>
      </c>
      <c r="E4202" s="1" t="s">
        <v>350</v>
      </c>
      <c r="F4202" s="26">
        <v>423</v>
      </c>
      <c r="G4202" s="25" t="s">
        <v>295</v>
      </c>
      <c r="H4202" s="25"/>
      <c r="BA4202" s="73" t="s">
        <v>357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359</v>
      </c>
      <c r="E4203" s="1" t="s">
        <v>125</v>
      </c>
      <c r="F4203" s="26">
        <v>421</v>
      </c>
      <c r="G4203" s="25" t="s">
        <v>295</v>
      </c>
      <c r="H4203" s="25"/>
      <c r="BA4203" s="73" t="s">
        <v>357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359</v>
      </c>
      <c r="E4204" s="1" t="s">
        <v>126</v>
      </c>
      <c r="F4204" s="26">
        <v>152</v>
      </c>
      <c r="G4204" s="25" t="s">
        <v>295</v>
      </c>
      <c r="H4204" s="25"/>
      <c r="BA4204" s="73" t="s">
        <v>357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359</v>
      </c>
      <c r="E4205" s="1" t="s">
        <v>351</v>
      </c>
      <c r="F4205" s="26">
        <v>375</v>
      </c>
      <c r="G4205" s="25" t="s">
        <v>295</v>
      </c>
      <c r="H4205" s="25"/>
      <c r="BA4205" s="73" t="s">
        <v>357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359</v>
      </c>
      <c r="E4206" s="1" t="s">
        <v>352</v>
      </c>
      <c r="F4206" s="26">
        <v>84</v>
      </c>
      <c r="G4206" s="25" t="s">
        <v>295</v>
      </c>
      <c r="H4206" s="25"/>
      <c r="BA4206" s="73" t="s">
        <v>357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359</v>
      </c>
      <c r="E4207" s="1" t="s">
        <v>122</v>
      </c>
      <c r="F4207" s="26">
        <v>211</v>
      </c>
      <c r="G4207" s="25" t="s">
        <v>295</v>
      </c>
      <c r="H4207" s="25"/>
      <c r="BA4207" s="73" t="s">
        <v>357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359</v>
      </c>
      <c r="E4208" s="1" t="s">
        <v>124</v>
      </c>
      <c r="F4208" s="26">
        <v>101</v>
      </c>
      <c r="G4208" s="25" t="s">
        <v>295</v>
      </c>
      <c r="H4208" s="25"/>
      <c r="BA4208" s="73" t="s">
        <v>357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359</v>
      </c>
      <c r="E4209" s="1" t="s">
        <v>353</v>
      </c>
      <c r="F4209" s="26">
        <v>3.63</v>
      </c>
      <c r="G4209" s="25" t="s">
        <v>295</v>
      </c>
      <c r="H4209" s="25"/>
      <c r="BA4209" s="73" t="s">
        <v>357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359</v>
      </c>
      <c r="E4210" s="1" t="s">
        <v>355</v>
      </c>
      <c r="F4210" s="26">
        <v>17.3</v>
      </c>
      <c r="G4210" s="25" t="s">
        <v>295</v>
      </c>
      <c r="H4210" s="25"/>
      <c r="BA4210" s="73" t="s">
        <v>357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359</v>
      </c>
      <c r="E4211" s="1" t="s">
        <v>133</v>
      </c>
      <c r="F4211" s="26">
        <v>126</v>
      </c>
      <c r="G4211" s="25" t="s">
        <v>295</v>
      </c>
      <c r="H4211" s="25"/>
      <c r="BA4211" s="73" t="s">
        <v>357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359</v>
      </c>
      <c r="E4212" s="1" t="s">
        <v>135</v>
      </c>
      <c r="F4212" s="26">
        <v>6.4</v>
      </c>
      <c r="G4212" s="25" t="s">
        <v>295</v>
      </c>
      <c r="H4212" s="25"/>
      <c r="BA4212" s="73" t="s">
        <v>357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359</v>
      </c>
      <c r="E4213" s="1" t="s">
        <v>136</v>
      </c>
      <c r="F4213" s="26">
        <v>93</v>
      </c>
      <c r="G4213" s="25" t="s">
        <v>295</v>
      </c>
      <c r="H4213" s="25"/>
      <c r="BA4213" s="73" t="s">
        <v>357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359</v>
      </c>
      <c r="E4214" s="1" t="s">
        <v>341</v>
      </c>
      <c r="F4214" s="26">
        <v>1.1000000000000001</v>
      </c>
      <c r="G4214" s="25" t="s">
        <v>295</v>
      </c>
      <c r="H4214" s="25"/>
      <c r="BA4214" s="73" t="s">
        <v>357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359</v>
      </c>
      <c r="E4215" s="1" t="s">
        <v>118</v>
      </c>
      <c r="F4215" s="26">
        <v>9.5</v>
      </c>
      <c r="G4215" s="25" t="s">
        <v>295</v>
      </c>
      <c r="H4215" s="25"/>
      <c r="BA4215" s="73" t="s">
        <v>357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359</v>
      </c>
      <c r="E4216" s="1" t="s">
        <v>130</v>
      </c>
      <c r="F4216" s="26">
        <v>2.39</v>
      </c>
      <c r="G4216" s="25" t="s">
        <v>295</v>
      </c>
      <c r="H4216" s="25"/>
      <c r="BA4216" s="73" t="s">
        <v>357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359</v>
      </c>
      <c r="E4217" s="1" t="s">
        <v>343</v>
      </c>
      <c r="F4217" s="26">
        <v>1.1399999999999999</v>
      </c>
      <c r="G4217" s="25" t="s">
        <v>295</v>
      </c>
      <c r="H4217" s="25"/>
      <c r="BA4217" s="73" t="s">
        <v>357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359</v>
      </c>
      <c r="E4218" s="1" t="s">
        <v>127</v>
      </c>
      <c r="F4218" s="26">
        <v>4.46</v>
      </c>
      <c r="G4218" s="25" t="s">
        <v>295</v>
      </c>
      <c r="H4218" s="25"/>
      <c r="BA4218" s="73" t="s">
        <v>357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359</v>
      </c>
      <c r="E4219" s="1" t="s">
        <v>131</v>
      </c>
      <c r="F4219" s="26">
        <v>12.1</v>
      </c>
      <c r="G4219" s="25" t="s">
        <v>295</v>
      </c>
      <c r="H4219" s="25"/>
      <c r="BA4219" s="73" t="s">
        <v>357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359</v>
      </c>
      <c r="E4220" s="1" t="s">
        <v>344</v>
      </c>
      <c r="F4220" s="26">
        <v>217</v>
      </c>
      <c r="G4220" s="25" t="s">
        <v>295</v>
      </c>
      <c r="H4220" s="25"/>
      <c r="BA4220" s="73" t="s">
        <v>357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359</v>
      </c>
      <c r="E4221" s="1" t="s">
        <v>119</v>
      </c>
      <c r="F4221" s="26">
        <v>90</v>
      </c>
      <c r="G4221" s="25" t="s">
        <v>295</v>
      </c>
      <c r="H4221" s="25"/>
      <c r="BA4221" s="73" t="s">
        <v>357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359</v>
      </c>
      <c r="E4222" s="1" t="s">
        <v>120</v>
      </c>
      <c r="F4222" s="26">
        <v>27</v>
      </c>
      <c r="G4222" s="25" t="s">
        <v>295</v>
      </c>
      <c r="H4222" s="25"/>
      <c r="BA4222" s="73" t="s">
        <v>357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359</v>
      </c>
      <c r="E4223" s="1" t="s">
        <v>117</v>
      </c>
      <c r="F4223" s="26">
        <v>6.36</v>
      </c>
      <c r="G4223" s="25" t="s">
        <v>295</v>
      </c>
      <c r="H4223" s="25"/>
      <c r="BA4223" s="73" t="s">
        <v>357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359</v>
      </c>
      <c r="E4224" s="1" t="s">
        <v>346</v>
      </c>
      <c r="F4224" s="26">
        <v>70</v>
      </c>
      <c r="G4224" s="25" t="s">
        <v>295</v>
      </c>
      <c r="H4224" s="25"/>
      <c r="BA4224" s="73" t="s">
        <v>357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359</v>
      </c>
      <c r="E4225" s="1" t="s">
        <v>132</v>
      </c>
      <c r="F4225" s="26">
        <v>7.15</v>
      </c>
      <c r="G4225" s="25" t="s">
        <v>295</v>
      </c>
      <c r="H4225" s="25"/>
      <c r="BA4225" s="73" t="s">
        <v>357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359</v>
      </c>
      <c r="E4226" s="1" t="s">
        <v>111</v>
      </c>
      <c r="F4226" s="26">
        <v>281</v>
      </c>
      <c r="G4226" s="25" t="s">
        <v>295</v>
      </c>
      <c r="H4226" s="25"/>
      <c r="BA4226" s="73" t="s">
        <v>357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359</v>
      </c>
      <c r="E4227" s="1" t="s">
        <v>347</v>
      </c>
      <c r="F4227" s="26">
        <v>9.9499999999999993</v>
      </c>
      <c r="G4227" s="25" t="s">
        <v>295</v>
      </c>
      <c r="H4227" s="25"/>
      <c r="BA4227" s="73" t="s">
        <v>357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359</v>
      </c>
      <c r="E4228" s="1" t="s">
        <v>349</v>
      </c>
      <c r="F4228" s="26">
        <v>4.7699999999999996</v>
      </c>
      <c r="G4228" s="25" t="s">
        <v>295</v>
      </c>
      <c r="H4228" s="25"/>
      <c r="BA4228" s="73" t="s">
        <v>357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359</v>
      </c>
      <c r="E4229" s="1" t="s">
        <v>128</v>
      </c>
      <c r="F4229" s="26">
        <v>4.5</v>
      </c>
      <c r="G4229" s="25" t="s">
        <v>295</v>
      </c>
      <c r="H4229" s="25"/>
      <c r="BA4229" s="73" t="s">
        <v>357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359</v>
      </c>
      <c r="E4230" s="1" t="s">
        <v>121</v>
      </c>
      <c r="F4230" s="26">
        <v>81</v>
      </c>
      <c r="G4230" s="25" t="s">
        <v>295</v>
      </c>
      <c r="H4230" s="25"/>
      <c r="BA4230" s="73" t="s">
        <v>357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359</v>
      </c>
      <c r="E4231" s="1" t="s">
        <v>115</v>
      </c>
      <c r="F4231" s="26">
        <v>94</v>
      </c>
      <c r="G4231" s="25" t="s">
        <v>295</v>
      </c>
      <c r="H4231" s="25"/>
      <c r="BA4231" s="73" t="s">
        <v>357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359</v>
      </c>
      <c r="E4232" s="1" t="s">
        <v>137</v>
      </c>
      <c r="F4232" s="26">
        <v>484</v>
      </c>
      <c r="G4232" s="25" t="s">
        <v>295</v>
      </c>
      <c r="H4232" s="25"/>
      <c r="BA4232" s="73" t="s">
        <v>357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359</v>
      </c>
      <c r="E4233" s="1" t="s">
        <v>350</v>
      </c>
      <c r="F4233" s="26">
        <v>424</v>
      </c>
      <c r="G4233" s="25" t="s">
        <v>295</v>
      </c>
      <c r="H4233" s="25"/>
      <c r="BA4233" s="73" t="s">
        <v>357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359</v>
      </c>
      <c r="E4234" s="1" t="s">
        <v>125</v>
      </c>
      <c r="F4234" s="26">
        <v>425</v>
      </c>
      <c r="G4234" s="25" t="s">
        <v>295</v>
      </c>
      <c r="H4234" s="25"/>
      <c r="BA4234" s="73" t="s">
        <v>357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359</v>
      </c>
      <c r="E4235" s="1" t="s">
        <v>126</v>
      </c>
      <c r="F4235" s="26">
        <v>152</v>
      </c>
      <c r="G4235" s="25" t="s">
        <v>295</v>
      </c>
      <c r="H4235" s="25"/>
      <c r="BA4235" s="73" t="s">
        <v>357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359</v>
      </c>
      <c r="E4236" s="1" t="s">
        <v>351</v>
      </c>
      <c r="F4236" s="26">
        <v>382</v>
      </c>
      <c r="G4236" s="25" t="s">
        <v>295</v>
      </c>
      <c r="H4236" s="25"/>
      <c r="BA4236" s="73" t="s">
        <v>357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359</v>
      </c>
      <c r="E4237" s="1" t="s">
        <v>352</v>
      </c>
      <c r="F4237" s="26">
        <v>83</v>
      </c>
      <c r="G4237" s="25" t="s">
        <v>295</v>
      </c>
      <c r="H4237" s="25"/>
      <c r="BA4237" s="73" t="s">
        <v>357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359</v>
      </c>
      <c r="E4238" s="1" t="s">
        <v>122</v>
      </c>
      <c r="F4238" s="26">
        <v>209</v>
      </c>
      <c r="G4238" s="25" t="s">
        <v>295</v>
      </c>
      <c r="H4238" s="25"/>
      <c r="BA4238" s="73" t="s">
        <v>357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359</v>
      </c>
      <c r="E4239" s="1" t="s">
        <v>124</v>
      </c>
      <c r="F4239" s="26">
        <v>99</v>
      </c>
      <c r="G4239" s="25" t="s">
        <v>295</v>
      </c>
      <c r="H4239" s="25"/>
      <c r="BA4239" s="73" t="s">
        <v>357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359</v>
      </c>
      <c r="E4240" s="1" t="s">
        <v>353</v>
      </c>
      <c r="F4240" s="26">
        <v>3.6</v>
      </c>
      <c r="G4240" s="25" t="s">
        <v>295</v>
      </c>
      <c r="H4240" s="25"/>
      <c r="BA4240" s="73" t="s">
        <v>357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359</v>
      </c>
      <c r="E4241" s="1" t="s">
        <v>355</v>
      </c>
      <c r="F4241" s="26">
        <v>16.8</v>
      </c>
      <c r="G4241" s="25" t="s">
        <v>295</v>
      </c>
      <c r="H4241" s="25"/>
      <c r="BA4241" s="73" t="s">
        <v>357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359</v>
      </c>
      <c r="E4242" s="1" t="s">
        <v>133</v>
      </c>
      <c r="F4242" s="26">
        <v>125</v>
      </c>
      <c r="G4242" s="25" t="s">
        <v>295</v>
      </c>
      <c r="H4242" s="25"/>
      <c r="BA4242" s="73" t="s">
        <v>357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359</v>
      </c>
      <c r="E4243" s="1" t="s">
        <v>135</v>
      </c>
      <c r="F4243" s="26">
        <v>6.3</v>
      </c>
      <c r="G4243" s="25" t="s">
        <v>295</v>
      </c>
      <c r="H4243" s="25"/>
      <c r="BA4243" s="73" t="s">
        <v>357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359</v>
      </c>
      <c r="E4244" s="1" t="s">
        <v>136</v>
      </c>
      <c r="F4244" s="26">
        <v>94</v>
      </c>
      <c r="G4244" s="25" t="s">
        <v>295</v>
      </c>
      <c r="H4244" s="25"/>
      <c r="BA4244" s="73" t="s">
        <v>357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359</v>
      </c>
      <c r="E4245" s="1" t="s">
        <v>341</v>
      </c>
      <c r="F4245" s="26">
        <v>1.07</v>
      </c>
      <c r="G4245" s="25" t="s">
        <v>295</v>
      </c>
      <c r="H4245" s="25"/>
      <c r="BA4245" s="73" t="s">
        <v>357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359</v>
      </c>
      <c r="E4246" s="1" t="s">
        <v>118</v>
      </c>
      <c r="F4246" s="26">
        <v>9.4</v>
      </c>
      <c r="G4246" s="25" t="s">
        <v>295</v>
      </c>
      <c r="H4246" s="25"/>
      <c r="BA4246" s="73" t="s">
        <v>357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359</v>
      </c>
      <c r="E4247" s="1" t="s">
        <v>130</v>
      </c>
      <c r="F4247" s="26">
        <v>2.5099999999999998</v>
      </c>
      <c r="G4247" s="25" t="s">
        <v>295</v>
      </c>
      <c r="H4247" s="25"/>
      <c r="BA4247" s="73" t="s">
        <v>357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359</v>
      </c>
      <c r="E4248" s="1" t="s">
        <v>343</v>
      </c>
      <c r="F4248" s="26">
        <v>1.1399999999999999</v>
      </c>
      <c r="G4248" s="25" t="s">
        <v>295</v>
      </c>
      <c r="H4248" s="25"/>
      <c r="BA4248" s="73" t="s">
        <v>357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359</v>
      </c>
      <c r="E4249" s="1" t="s">
        <v>127</v>
      </c>
      <c r="F4249" s="26">
        <v>4.5</v>
      </c>
      <c r="G4249" s="25" t="s">
        <v>295</v>
      </c>
      <c r="H4249" s="25"/>
      <c r="BA4249" s="73" t="s">
        <v>357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359</v>
      </c>
      <c r="E4250" s="1" t="s">
        <v>131</v>
      </c>
      <c r="F4250" s="26">
        <v>11.8</v>
      </c>
      <c r="G4250" s="25" t="s">
        <v>295</v>
      </c>
      <c r="H4250" s="25"/>
      <c r="BA4250" s="73" t="s">
        <v>357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359</v>
      </c>
      <c r="E4251" s="1" t="s">
        <v>344</v>
      </c>
      <c r="F4251" s="26">
        <v>210</v>
      </c>
      <c r="G4251" s="25" t="s">
        <v>295</v>
      </c>
      <c r="H4251" s="25"/>
      <c r="BA4251" s="73" t="s">
        <v>357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359</v>
      </c>
      <c r="E4252" s="1" t="s">
        <v>119</v>
      </c>
      <c r="F4252" s="26">
        <v>89</v>
      </c>
      <c r="G4252" s="25" t="s">
        <v>295</v>
      </c>
      <c r="H4252" s="25"/>
      <c r="BA4252" s="73" t="s">
        <v>357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359</v>
      </c>
      <c r="E4253" s="1" t="s">
        <v>120</v>
      </c>
      <c r="F4253" s="26">
        <v>26</v>
      </c>
      <c r="G4253" s="25" t="s">
        <v>295</v>
      </c>
      <c r="H4253" s="25"/>
      <c r="BA4253" s="73" t="s">
        <v>357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359</v>
      </c>
      <c r="E4254" s="1" t="s">
        <v>117</v>
      </c>
      <c r="F4254" s="26">
        <v>6.15</v>
      </c>
      <c r="G4254" s="25" t="s">
        <v>295</v>
      </c>
      <c r="H4254" s="25"/>
      <c r="BA4254" s="73" t="s">
        <v>357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359</v>
      </c>
      <c r="E4255" s="1" t="s">
        <v>346</v>
      </c>
      <c r="F4255" s="26">
        <v>70</v>
      </c>
      <c r="G4255" s="25" t="s">
        <v>295</v>
      </c>
      <c r="H4255" s="25"/>
      <c r="BA4255" s="73" t="s">
        <v>357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359</v>
      </c>
      <c r="E4256" s="1" t="s">
        <v>132</v>
      </c>
      <c r="F4256" s="26">
        <v>7.11</v>
      </c>
      <c r="G4256" s="25" t="s">
        <v>295</v>
      </c>
      <c r="H4256" s="25"/>
      <c r="BA4256" s="73" t="s">
        <v>357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359</v>
      </c>
      <c r="E4257" s="1" t="s">
        <v>111</v>
      </c>
      <c r="F4257" s="26">
        <v>279</v>
      </c>
      <c r="G4257" s="25" t="s">
        <v>295</v>
      </c>
      <c r="H4257" s="25"/>
      <c r="BA4257" s="73" t="s">
        <v>357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359</v>
      </c>
      <c r="E4258" s="1" t="s">
        <v>347</v>
      </c>
      <c r="F4258" s="26">
        <v>9.8699999999999992</v>
      </c>
      <c r="G4258" s="25" t="s">
        <v>295</v>
      </c>
      <c r="H4258" s="25"/>
      <c r="BA4258" s="73" t="s">
        <v>357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359</v>
      </c>
      <c r="E4259" s="1" t="s">
        <v>349</v>
      </c>
      <c r="F4259" s="26">
        <v>4.83</v>
      </c>
      <c r="G4259" s="25" t="s">
        <v>295</v>
      </c>
      <c r="H4259" s="25"/>
      <c r="BA4259" s="73" t="s">
        <v>357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359</v>
      </c>
      <c r="E4260" s="1" t="s">
        <v>128</v>
      </c>
      <c r="F4260" s="26">
        <v>4.5</v>
      </c>
      <c r="G4260" s="25" t="s">
        <v>295</v>
      </c>
      <c r="H4260" s="25"/>
      <c r="BA4260" s="73" t="s">
        <v>357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359</v>
      </c>
      <c r="E4261" s="1" t="s">
        <v>121</v>
      </c>
      <c r="F4261" s="26">
        <v>80</v>
      </c>
      <c r="G4261" s="25" t="s">
        <v>295</v>
      </c>
      <c r="H4261" s="25"/>
      <c r="BA4261" s="73" t="s">
        <v>357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359</v>
      </c>
      <c r="E4262" s="1" t="s">
        <v>115</v>
      </c>
      <c r="F4262" s="26">
        <v>96</v>
      </c>
      <c r="G4262" s="25" t="s">
        <v>295</v>
      </c>
      <c r="H4262" s="25"/>
      <c r="BA4262" s="73" t="s">
        <v>357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359</v>
      </c>
      <c r="E4263" s="1" t="s">
        <v>137</v>
      </c>
      <c r="F4263" s="26">
        <v>475</v>
      </c>
      <c r="G4263" s="25" t="s">
        <v>295</v>
      </c>
      <c r="H4263" s="25"/>
      <c r="BA4263" s="73" t="s">
        <v>357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359</v>
      </c>
      <c r="E4264" s="1" t="s">
        <v>350</v>
      </c>
      <c r="F4264" s="26">
        <v>420</v>
      </c>
      <c r="G4264" s="25" t="s">
        <v>295</v>
      </c>
      <c r="H4264" s="25"/>
      <c r="BA4264" s="73" t="s">
        <v>357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359</v>
      </c>
      <c r="E4265" s="1" t="s">
        <v>125</v>
      </c>
      <c r="F4265" s="26">
        <v>422</v>
      </c>
      <c r="G4265" s="25" t="s">
        <v>295</v>
      </c>
      <c r="H4265" s="25"/>
      <c r="BA4265" s="73" t="s">
        <v>357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359</v>
      </c>
      <c r="E4266" s="1" t="s">
        <v>126</v>
      </c>
      <c r="F4266" s="26">
        <v>153</v>
      </c>
      <c r="G4266" s="25" t="s">
        <v>295</v>
      </c>
      <c r="H4266" s="25"/>
      <c r="BA4266" s="73" t="s">
        <v>357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359</v>
      </c>
      <c r="E4267" s="1" t="s">
        <v>351</v>
      </c>
      <c r="F4267" s="26">
        <v>363</v>
      </c>
      <c r="G4267" s="25" t="s">
        <v>295</v>
      </c>
      <c r="H4267" s="25"/>
      <c r="BA4267" s="73" t="s">
        <v>357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359</v>
      </c>
      <c r="E4268" s="1" t="s">
        <v>352</v>
      </c>
      <c r="F4268" s="26">
        <v>83</v>
      </c>
      <c r="G4268" s="25" t="s">
        <v>295</v>
      </c>
      <c r="H4268" s="25"/>
      <c r="BA4268" s="73" t="s">
        <v>357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359</v>
      </c>
      <c r="E4269" s="1" t="s">
        <v>122</v>
      </c>
      <c r="F4269" s="26">
        <v>211</v>
      </c>
      <c r="G4269" s="25" t="s">
        <v>295</v>
      </c>
      <c r="H4269" s="25"/>
      <c r="BA4269" s="73" t="s">
        <v>357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359</v>
      </c>
      <c r="E4270" s="1" t="s">
        <v>124</v>
      </c>
      <c r="F4270" s="26">
        <v>98</v>
      </c>
      <c r="G4270" s="25" t="s">
        <v>295</v>
      </c>
      <c r="H4270" s="25"/>
      <c r="BA4270" s="73" t="s">
        <v>357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359</v>
      </c>
      <c r="E4271" s="1" t="s">
        <v>353</v>
      </c>
      <c r="F4271" s="26">
        <v>3.59</v>
      </c>
      <c r="G4271" s="25" t="s">
        <v>295</v>
      </c>
      <c r="H4271" s="25"/>
      <c r="BA4271" s="73" t="s">
        <v>357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359</v>
      </c>
      <c r="E4272" s="1" t="s">
        <v>355</v>
      </c>
      <c r="F4272" s="26">
        <v>19.3</v>
      </c>
      <c r="G4272" s="25" t="s">
        <v>295</v>
      </c>
      <c r="H4272" s="25"/>
      <c r="BA4272" s="73" t="s">
        <v>357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359</v>
      </c>
      <c r="E4273" s="1" t="s">
        <v>133</v>
      </c>
      <c r="F4273" s="26">
        <v>125</v>
      </c>
      <c r="G4273" s="25" t="s">
        <v>295</v>
      </c>
      <c r="H4273" s="25"/>
      <c r="BA4273" s="73" t="s">
        <v>357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359</v>
      </c>
      <c r="E4274" s="1" t="s">
        <v>135</v>
      </c>
      <c r="F4274" s="26">
        <v>6.4</v>
      </c>
      <c r="G4274" s="25" t="s">
        <v>295</v>
      </c>
      <c r="H4274" s="25"/>
      <c r="BA4274" s="73" t="s">
        <v>357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359</v>
      </c>
      <c r="E4275" s="1" t="s">
        <v>136</v>
      </c>
      <c r="F4275" s="26">
        <v>92</v>
      </c>
      <c r="G4275" s="25" t="s">
        <v>295</v>
      </c>
      <c r="H4275" s="25"/>
      <c r="BA4275" s="73" t="s">
        <v>357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359</v>
      </c>
      <c r="E4276" s="1" t="s">
        <v>341</v>
      </c>
      <c r="F4276" s="26">
        <v>1.26</v>
      </c>
      <c r="G4276" s="25" t="s">
        <v>295</v>
      </c>
      <c r="H4276" s="25"/>
      <c r="BA4276" s="73" t="s">
        <v>357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359</v>
      </c>
      <c r="E4277" s="1" t="s">
        <v>118</v>
      </c>
      <c r="F4277" s="26">
        <v>9.5</v>
      </c>
      <c r="G4277" s="25" t="s">
        <v>295</v>
      </c>
      <c r="H4277" s="25"/>
      <c r="BA4277" s="73" t="s">
        <v>357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359</v>
      </c>
      <c r="E4278" s="1" t="s">
        <v>130</v>
      </c>
      <c r="F4278" s="26">
        <v>2.5</v>
      </c>
      <c r="G4278" s="25" t="s">
        <v>295</v>
      </c>
      <c r="H4278" s="25"/>
      <c r="BA4278" s="73" t="s">
        <v>357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359</v>
      </c>
      <c r="E4279" s="1" t="s">
        <v>343</v>
      </c>
      <c r="F4279" s="26">
        <v>1.17</v>
      </c>
      <c r="G4279" s="25" t="s">
        <v>295</v>
      </c>
      <c r="H4279" s="25"/>
      <c r="BA4279" s="73" t="s">
        <v>357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359</v>
      </c>
      <c r="E4280" s="1" t="s">
        <v>127</v>
      </c>
      <c r="F4280" s="26">
        <v>4.6100000000000003</v>
      </c>
      <c r="G4280" s="25" t="s">
        <v>295</v>
      </c>
      <c r="H4280" s="25"/>
      <c r="BA4280" s="73" t="s">
        <v>357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359</v>
      </c>
      <c r="E4281" s="1" t="s">
        <v>131</v>
      </c>
      <c r="F4281" s="26">
        <v>12.2</v>
      </c>
      <c r="G4281" s="25" t="s">
        <v>295</v>
      </c>
      <c r="H4281" s="25"/>
      <c r="BA4281" s="73" t="s">
        <v>357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359</v>
      </c>
      <c r="E4282" s="1" t="s">
        <v>344</v>
      </c>
      <c r="F4282" s="26">
        <v>218</v>
      </c>
      <c r="G4282" s="25" t="s">
        <v>295</v>
      </c>
      <c r="H4282" s="25"/>
      <c r="BA4282" s="73" t="s">
        <v>357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359</v>
      </c>
      <c r="E4283" s="1" t="s">
        <v>119</v>
      </c>
      <c r="F4283" s="26">
        <v>86</v>
      </c>
      <c r="G4283" s="25" t="s">
        <v>295</v>
      </c>
      <c r="H4283" s="25"/>
      <c r="BA4283" s="73" t="s">
        <v>357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359</v>
      </c>
      <c r="E4284" s="1" t="s">
        <v>120</v>
      </c>
      <c r="F4284" s="26">
        <v>27</v>
      </c>
      <c r="G4284" s="25" t="s">
        <v>295</v>
      </c>
      <c r="H4284" s="25"/>
      <c r="BA4284" s="73" t="s">
        <v>357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359</v>
      </c>
      <c r="E4285" s="1" t="s">
        <v>117</v>
      </c>
      <c r="F4285" s="26">
        <v>6.28</v>
      </c>
      <c r="G4285" s="25" t="s">
        <v>295</v>
      </c>
      <c r="H4285" s="25"/>
      <c r="BA4285" s="73" t="s">
        <v>357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359</v>
      </c>
      <c r="E4286" s="1" t="s">
        <v>346</v>
      </c>
      <c r="F4286" s="26">
        <v>69</v>
      </c>
      <c r="G4286" s="25" t="s">
        <v>295</v>
      </c>
      <c r="H4286" s="25"/>
      <c r="BA4286" s="73" t="s">
        <v>357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359</v>
      </c>
      <c r="E4287" s="1" t="s">
        <v>132</v>
      </c>
      <c r="F4287" s="26">
        <v>7.2</v>
      </c>
      <c r="G4287" s="25" t="s">
        <v>295</v>
      </c>
      <c r="H4287" s="25"/>
      <c r="BA4287" s="73" t="s">
        <v>357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359</v>
      </c>
      <c r="E4288" s="1" t="s">
        <v>111</v>
      </c>
      <c r="F4288" s="26">
        <v>279</v>
      </c>
      <c r="G4288" s="25" t="s">
        <v>295</v>
      </c>
      <c r="H4288" s="25"/>
      <c r="BA4288" s="73" t="s">
        <v>357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359</v>
      </c>
      <c r="E4289" s="1" t="s">
        <v>347</v>
      </c>
      <c r="F4289" s="26">
        <v>9.9</v>
      </c>
      <c r="G4289" s="25" t="s">
        <v>295</v>
      </c>
      <c r="H4289" s="25"/>
      <c r="BA4289" s="73" t="s">
        <v>357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359</v>
      </c>
      <c r="E4290" s="1" t="s">
        <v>349</v>
      </c>
      <c r="F4290" s="26">
        <v>4.96</v>
      </c>
      <c r="G4290" s="25" t="s">
        <v>295</v>
      </c>
      <c r="H4290" s="25"/>
      <c r="BA4290" s="73" t="s">
        <v>357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359</v>
      </c>
      <c r="E4291" s="1" t="s">
        <v>128</v>
      </c>
      <c r="F4291" s="26">
        <v>4.5</v>
      </c>
      <c r="G4291" s="25" t="s">
        <v>295</v>
      </c>
      <c r="H4291" s="25"/>
      <c r="BA4291" s="73" t="s">
        <v>357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359</v>
      </c>
      <c r="E4292" s="1" t="s">
        <v>121</v>
      </c>
      <c r="F4292" s="26">
        <v>82</v>
      </c>
      <c r="G4292" s="25" t="s">
        <v>295</v>
      </c>
      <c r="H4292" s="25"/>
      <c r="BA4292" s="73" t="s">
        <v>357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359</v>
      </c>
      <c r="E4293" s="1" t="s">
        <v>115</v>
      </c>
      <c r="F4293" s="26">
        <v>97</v>
      </c>
      <c r="G4293" s="25" t="s">
        <v>295</v>
      </c>
      <c r="H4293" s="25"/>
      <c r="BA4293" s="73" t="s">
        <v>357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359</v>
      </c>
      <c r="E4294" s="1" t="s">
        <v>137</v>
      </c>
      <c r="F4294" s="26">
        <v>489</v>
      </c>
      <c r="G4294" s="25" t="s">
        <v>295</v>
      </c>
      <c r="H4294" s="25"/>
      <c r="BA4294" s="73" t="s">
        <v>357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359</v>
      </c>
      <c r="E4295" s="1" t="s">
        <v>350</v>
      </c>
      <c r="F4295" s="26">
        <v>431</v>
      </c>
      <c r="G4295" s="25" t="s">
        <v>295</v>
      </c>
      <c r="H4295" s="25"/>
      <c r="BA4295" s="73" t="s">
        <v>357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359</v>
      </c>
      <c r="E4296" s="1" t="s">
        <v>125</v>
      </c>
      <c r="F4296" s="26">
        <v>409</v>
      </c>
      <c r="G4296" s="25" t="s">
        <v>295</v>
      </c>
      <c r="H4296" s="25"/>
      <c r="BA4296" s="73" t="s">
        <v>357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359</v>
      </c>
      <c r="E4297" s="1" t="s">
        <v>126</v>
      </c>
      <c r="F4297" s="26">
        <v>156</v>
      </c>
      <c r="G4297" s="25" t="s">
        <v>295</v>
      </c>
      <c r="H4297" s="25"/>
      <c r="BA4297" s="73" t="s">
        <v>357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359</v>
      </c>
      <c r="E4298" s="1" t="s">
        <v>351</v>
      </c>
      <c r="F4298" s="26">
        <v>382</v>
      </c>
      <c r="G4298" s="25" t="s">
        <v>295</v>
      </c>
      <c r="H4298" s="25"/>
      <c r="BA4298" s="73" t="s">
        <v>357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359</v>
      </c>
      <c r="E4299" s="1" t="s">
        <v>352</v>
      </c>
      <c r="F4299" s="26">
        <v>83</v>
      </c>
      <c r="G4299" s="25" t="s">
        <v>295</v>
      </c>
      <c r="H4299" s="25"/>
      <c r="BA4299" s="73" t="s">
        <v>357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359</v>
      </c>
      <c r="E4300" s="1" t="s">
        <v>122</v>
      </c>
      <c r="F4300" s="26">
        <v>218</v>
      </c>
      <c r="G4300" s="25" t="s">
        <v>295</v>
      </c>
      <c r="H4300" s="25"/>
      <c r="BA4300" s="73" t="s">
        <v>357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359</v>
      </c>
      <c r="E4301" s="1" t="s">
        <v>124</v>
      </c>
      <c r="F4301" s="26">
        <v>106</v>
      </c>
      <c r="G4301" s="25" t="s">
        <v>295</v>
      </c>
      <c r="H4301" s="25"/>
      <c r="BA4301" s="73" t="s">
        <v>357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359</v>
      </c>
      <c r="E4302" s="1" t="s">
        <v>353</v>
      </c>
      <c r="F4302" s="26">
        <v>3.6</v>
      </c>
      <c r="G4302" s="25" t="s">
        <v>295</v>
      </c>
      <c r="H4302" s="25"/>
      <c r="BA4302" s="73" t="s">
        <v>357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359</v>
      </c>
      <c r="E4303" s="1" t="s">
        <v>355</v>
      </c>
      <c r="F4303" s="26">
        <v>20</v>
      </c>
      <c r="G4303" s="25" t="s">
        <v>295</v>
      </c>
      <c r="H4303" s="25"/>
      <c r="BA4303" s="73" t="s">
        <v>357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359</v>
      </c>
      <c r="E4304" s="1" t="s">
        <v>133</v>
      </c>
      <c r="F4304" s="26">
        <v>127</v>
      </c>
      <c r="G4304" s="25" t="s">
        <v>295</v>
      </c>
      <c r="H4304" s="25"/>
      <c r="BA4304" s="73" t="s">
        <v>357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359</v>
      </c>
      <c r="E4305" s="1" t="s">
        <v>135</v>
      </c>
      <c r="F4305" s="26">
        <v>6.5</v>
      </c>
      <c r="G4305" s="25" t="s">
        <v>295</v>
      </c>
      <c r="H4305" s="25"/>
      <c r="BA4305" s="73" t="s">
        <v>357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359</v>
      </c>
      <c r="E4306" s="1" t="s">
        <v>136</v>
      </c>
      <c r="F4306" s="26">
        <v>94</v>
      </c>
      <c r="G4306" s="25" t="s">
        <v>295</v>
      </c>
      <c r="H4306" s="25"/>
      <c r="BA4306" s="73" t="s">
        <v>357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359</v>
      </c>
      <c r="E4307" s="1" t="s">
        <v>341</v>
      </c>
      <c r="F4307" s="26">
        <v>1.26</v>
      </c>
      <c r="G4307" s="25" t="s">
        <v>295</v>
      </c>
      <c r="H4307" s="25"/>
      <c r="BA4307" s="73" t="s">
        <v>357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359</v>
      </c>
      <c r="E4308" s="1" t="s">
        <v>118</v>
      </c>
      <c r="F4308" s="26">
        <v>9.6999999999999993</v>
      </c>
      <c r="G4308" s="25" t="s">
        <v>295</v>
      </c>
      <c r="H4308" s="25"/>
      <c r="BA4308" s="73" t="s">
        <v>357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359</v>
      </c>
      <c r="E4309" s="1" t="s">
        <v>130</v>
      </c>
      <c r="F4309" s="26">
        <v>2.5099999999999998</v>
      </c>
      <c r="G4309" s="25" t="s">
        <v>295</v>
      </c>
      <c r="H4309" s="25"/>
      <c r="BA4309" s="73" t="s">
        <v>357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359</v>
      </c>
      <c r="E4310" s="1" t="s">
        <v>343</v>
      </c>
      <c r="F4310" s="26">
        <v>1.19</v>
      </c>
      <c r="G4310" s="25" t="s">
        <v>295</v>
      </c>
      <c r="H4310" s="25"/>
      <c r="BA4310" s="73" t="s">
        <v>357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359</v>
      </c>
      <c r="E4311" s="1" t="s">
        <v>127</v>
      </c>
      <c r="F4311" s="26">
        <v>4.57</v>
      </c>
      <c r="G4311" s="25" t="s">
        <v>295</v>
      </c>
      <c r="H4311" s="25"/>
      <c r="BA4311" s="73" t="s">
        <v>357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359</v>
      </c>
      <c r="E4312" s="1" t="s">
        <v>131</v>
      </c>
      <c r="F4312" s="26">
        <v>12</v>
      </c>
      <c r="G4312" s="25" t="s">
        <v>295</v>
      </c>
      <c r="H4312" s="25"/>
      <c r="BA4312" s="73" t="s">
        <v>357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359</v>
      </c>
      <c r="E4313" s="1" t="s">
        <v>344</v>
      </c>
      <c r="F4313" s="26">
        <v>220</v>
      </c>
      <c r="G4313" s="25" t="s">
        <v>295</v>
      </c>
      <c r="H4313" s="25"/>
      <c r="BA4313" s="73" t="s">
        <v>357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359</v>
      </c>
      <c r="E4314" s="1" t="s">
        <v>119</v>
      </c>
      <c r="F4314" s="26">
        <v>90</v>
      </c>
      <c r="G4314" s="25" t="s">
        <v>295</v>
      </c>
      <c r="H4314" s="25"/>
      <c r="BA4314" s="73" t="s">
        <v>357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359</v>
      </c>
      <c r="E4315" s="1" t="s">
        <v>120</v>
      </c>
      <c r="F4315" s="26">
        <v>27</v>
      </c>
      <c r="G4315" s="25" t="s">
        <v>295</v>
      </c>
      <c r="H4315" s="25"/>
      <c r="BA4315" s="73" t="s">
        <v>357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359</v>
      </c>
      <c r="E4316" s="1" t="s">
        <v>117</v>
      </c>
      <c r="F4316" s="26">
        <v>6.25</v>
      </c>
      <c r="G4316" s="25" t="s">
        <v>295</v>
      </c>
      <c r="H4316" s="25"/>
      <c r="BA4316" s="73" t="s">
        <v>357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359</v>
      </c>
      <c r="E4317" s="1" t="s">
        <v>346</v>
      </c>
      <c r="F4317" s="26">
        <v>70</v>
      </c>
      <c r="G4317" s="25" t="s">
        <v>295</v>
      </c>
      <c r="H4317" s="25"/>
      <c r="BA4317" s="73" t="s">
        <v>357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359</v>
      </c>
      <c r="E4318" s="1" t="s">
        <v>132</v>
      </c>
      <c r="F4318" s="26">
        <v>7.24</v>
      </c>
      <c r="G4318" s="25" t="s">
        <v>295</v>
      </c>
      <c r="H4318" s="25"/>
      <c r="BA4318" s="73" t="s">
        <v>357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359</v>
      </c>
      <c r="E4319" s="1" t="s">
        <v>111</v>
      </c>
      <c r="F4319" s="26">
        <v>279</v>
      </c>
      <c r="G4319" s="25" t="s">
        <v>295</v>
      </c>
      <c r="H4319" s="25"/>
      <c r="BA4319" s="73" t="s">
        <v>357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359</v>
      </c>
      <c r="E4320" s="1" t="s">
        <v>347</v>
      </c>
      <c r="F4320" s="26">
        <v>9.82</v>
      </c>
      <c r="G4320" s="25" t="s">
        <v>295</v>
      </c>
      <c r="H4320" s="25"/>
      <c r="BA4320" s="73" t="s">
        <v>357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359</v>
      </c>
      <c r="E4321" s="1" t="s">
        <v>349</v>
      </c>
      <c r="F4321" s="26">
        <v>4.9000000000000004</v>
      </c>
      <c r="G4321" s="25" t="s">
        <v>295</v>
      </c>
      <c r="H4321" s="25"/>
      <c r="BA4321" s="73" t="s">
        <v>357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359</v>
      </c>
      <c r="E4322" s="1" t="s">
        <v>128</v>
      </c>
      <c r="F4322" s="26">
        <v>4.5</v>
      </c>
      <c r="G4322" s="25" t="s">
        <v>295</v>
      </c>
      <c r="H4322" s="25"/>
      <c r="BA4322" s="73" t="s">
        <v>357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359</v>
      </c>
      <c r="E4323" s="1" t="s">
        <v>121</v>
      </c>
      <c r="F4323" s="26">
        <v>82</v>
      </c>
      <c r="G4323" s="25" t="s">
        <v>295</v>
      </c>
      <c r="H4323" s="25"/>
      <c r="BA4323" s="73" t="s">
        <v>357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359</v>
      </c>
      <c r="E4324" s="1" t="s">
        <v>115</v>
      </c>
      <c r="F4324" s="26">
        <v>94</v>
      </c>
      <c r="G4324" s="25" t="s">
        <v>295</v>
      </c>
      <c r="H4324" s="25"/>
      <c r="BA4324" s="73" t="s">
        <v>357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359</v>
      </c>
      <c r="E4325" s="1" t="s">
        <v>137</v>
      </c>
      <c r="F4325" s="26">
        <v>489</v>
      </c>
      <c r="G4325" s="25" t="s">
        <v>295</v>
      </c>
      <c r="H4325" s="25"/>
      <c r="BA4325" s="73" t="s">
        <v>357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359</v>
      </c>
      <c r="E4326" s="1" t="s">
        <v>350</v>
      </c>
      <c r="F4326" s="26">
        <v>430</v>
      </c>
      <c r="G4326" s="25" t="s">
        <v>295</v>
      </c>
      <c r="H4326" s="25"/>
      <c r="BA4326" s="73" t="s">
        <v>357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359</v>
      </c>
      <c r="E4327" s="1" t="s">
        <v>125</v>
      </c>
      <c r="F4327" s="26">
        <v>416</v>
      </c>
      <c r="G4327" s="25" t="s">
        <v>295</v>
      </c>
      <c r="H4327" s="25"/>
      <c r="BA4327" s="73" t="s">
        <v>357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359</v>
      </c>
      <c r="E4328" s="1" t="s">
        <v>126</v>
      </c>
      <c r="F4328" s="26">
        <v>152</v>
      </c>
      <c r="G4328" s="25" t="s">
        <v>295</v>
      </c>
      <c r="H4328" s="25"/>
      <c r="BA4328" s="73" t="s">
        <v>357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359</v>
      </c>
      <c r="E4329" s="1" t="s">
        <v>351</v>
      </c>
      <c r="F4329" s="26">
        <v>387</v>
      </c>
      <c r="G4329" s="25" t="s">
        <v>295</v>
      </c>
      <c r="H4329" s="25"/>
      <c r="BA4329" s="73" t="s">
        <v>357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359</v>
      </c>
      <c r="E4330" s="1" t="s">
        <v>352</v>
      </c>
      <c r="F4330" s="26">
        <v>84</v>
      </c>
      <c r="G4330" s="25" t="s">
        <v>295</v>
      </c>
      <c r="H4330" s="25"/>
      <c r="BA4330" s="73" t="s">
        <v>357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359</v>
      </c>
      <c r="E4331" s="1" t="s">
        <v>122</v>
      </c>
      <c r="F4331" s="26">
        <v>213</v>
      </c>
      <c r="G4331" s="25" t="s">
        <v>295</v>
      </c>
      <c r="H4331" s="25"/>
      <c r="BA4331" s="73" t="s">
        <v>357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359</v>
      </c>
      <c r="E4332" s="1" t="s">
        <v>124</v>
      </c>
      <c r="F4332" s="26">
        <v>104</v>
      </c>
      <c r="G4332" s="25" t="s">
        <v>295</v>
      </c>
      <c r="H4332" s="25"/>
      <c r="BA4332" s="73" t="s">
        <v>357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359</v>
      </c>
      <c r="E4333" s="1" t="s">
        <v>353</v>
      </c>
      <c r="F4333" s="26">
        <v>3.36</v>
      </c>
      <c r="G4333" s="25" t="s">
        <v>295</v>
      </c>
      <c r="H4333" s="25"/>
      <c r="BA4333" s="73" t="s">
        <v>357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359</v>
      </c>
      <c r="E4334" s="1" t="s">
        <v>355</v>
      </c>
      <c r="F4334" s="26">
        <v>18.100000000000001</v>
      </c>
      <c r="G4334" s="25" t="s">
        <v>295</v>
      </c>
      <c r="H4334" s="25"/>
      <c r="BA4334" s="73" t="s">
        <v>357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359</v>
      </c>
      <c r="E4335" s="1" t="s">
        <v>133</v>
      </c>
      <c r="F4335" s="26">
        <v>127</v>
      </c>
      <c r="G4335" s="25" t="s">
        <v>295</v>
      </c>
      <c r="H4335" s="25"/>
      <c r="BA4335" s="73" t="s">
        <v>357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359</v>
      </c>
      <c r="E4336" s="1" t="s">
        <v>135</v>
      </c>
      <c r="F4336" s="26">
        <v>6.5</v>
      </c>
      <c r="G4336" s="25" t="s">
        <v>295</v>
      </c>
      <c r="H4336" s="25"/>
      <c r="BA4336" s="73" t="s">
        <v>357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359</v>
      </c>
      <c r="E4337" s="1" t="s">
        <v>136</v>
      </c>
      <c r="F4337" s="26">
        <v>93</v>
      </c>
      <c r="G4337" s="25" t="s">
        <v>295</v>
      </c>
      <c r="H4337" s="25"/>
      <c r="BA4337" s="73" t="s">
        <v>357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358</v>
      </c>
      <c r="E4338" s="1" t="s">
        <v>341</v>
      </c>
      <c r="F4338" s="26">
        <v>4.58</v>
      </c>
      <c r="G4338" s="25" t="s">
        <v>295</v>
      </c>
      <c r="H4338" s="25"/>
      <c r="BA4338" s="73" t="s">
        <v>357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358</v>
      </c>
      <c r="E4339" s="1" t="s">
        <v>118</v>
      </c>
      <c r="F4339" s="26">
        <v>4.5</v>
      </c>
      <c r="G4339" s="25" t="s">
        <v>295</v>
      </c>
      <c r="H4339" s="25"/>
      <c r="BA4339" s="73" t="s">
        <v>357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358</v>
      </c>
      <c r="E4340" s="1" t="s">
        <v>130</v>
      </c>
      <c r="F4340" s="26">
        <v>3.93</v>
      </c>
      <c r="G4340" s="25" t="s">
        <v>295</v>
      </c>
      <c r="H4340" s="25"/>
      <c r="BA4340" s="73" t="s">
        <v>357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358</v>
      </c>
      <c r="E4341" s="1" t="s">
        <v>343</v>
      </c>
      <c r="F4341" s="26">
        <v>0.308</v>
      </c>
      <c r="G4341" s="25" t="s">
        <v>295</v>
      </c>
      <c r="H4341" s="25"/>
      <c r="BA4341" s="73" t="s">
        <v>357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358</v>
      </c>
      <c r="E4342" s="1" t="s">
        <v>127</v>
      </c>
      <c r="F4342" s="26">
        <v>1.1819999999999999</v>
      </c>
      <c r="G4342" s="25" t="s">
        <v>295</v>
      </c>
      <c r="H4342" s="25"/>
      <c r="BA4342" s="73" t="s">
        <v>357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358</v>
      </c>
      <c r="E4343" s="1" t="s">
        <v>131</v>
      </c>
      <c r="F4343" s="26">
        <v>9</v>
      </c>
      <c r="G4343" s="25" t="s">
        <v>295</v>
      </c>
      <c r="H4343" s="25"/>
      <c r="BA4343" s="73" t="s">
        <v>357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358</v>
      </c>
      <c r="E4344" s="1" t="s">
        <v>344</v>
      </c>
      <c r="F4344" s="26">
        <v>365</v>
      </c>
      <c r="G4344" s="25" t="s">
        <v>295</v>
      </c>
      <c r="H4344" s="25"/>
      <c r="BA4344" s="73" t="s">
        <v>357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358</v>
      </c>
      <c r="E4345" s="1" t="s">
        <v>119</v>
      </c>
      <c r="F4345" s="26">
        <v>234</v>
      </c>
      <c r="G4345" s="25" t="s">
        <v>295</v>
      </c>
      <c r="H4345" s="25"/>
      <c r="BA4345" s="73" t="s">
        <v>357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358</v>
      </c>
      <c r="E4346" s="1" t="s">
        <v>120</v>
      </c>
      <c r="F4346" s="26">
        <v>78</v>
      </c>
      <c r="G4346" s="25" t="s">
        <v>295</v>
      </c>
      <c r="H4346" s="25"/>
      <c r="BA4346" s="73" t="s">
        <v>357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358</v>
      </c>
      <c r="E4347" s="1" t="s">
        <v>117</v>
      </c>
      <c r="F4347" s="26">
        <v>2.8</v>
      </c>
      <c r="G4347" s="25" t="s">
        <v>295</v>
      </c>
      <c r="H4347" s="25"/>
      <c r="BA4347" s="73" t="s">
        <v>357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358</v>
      </c>
      <c r="E4348" s="1" t="s">
        <v>346</v>
      </c>
      <c r="F4348" s="26">
        <v>236</v>
      </c>
      <c r="G4348" s="25" t="s">
        <v>295</v>
      </c>
      <c r="H4348" s="25"/>
      <c r="BA4348" s="73" t="s">
        <v>357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358</v>
      </c>
      <c r="E4349" s="1" t="s">
        <v>132</v>
      </c>
      <c r="F4349" s="26">
        <v>3.59</v>
      </c>
      <c r="G4349" s="25" t="s">
        <v>295</v>
      </c>
      <c r="H4349" s="25"/>
      <c r="BA4349" s="73" t="s">
        <v>357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358</v>
      </c>
      <c r="E4350" s="1" t="s">
        <v>111</v>
      </c>
      <c r="F4350" s="26">
        <v>90</v>
      </c>
      <c r="G4350" s="25" t="s">
        <v>295</v>
      </c>
      <c r="H4350" s="25"/>
      <c r="BA4350" s="73" t="s">
        <v>357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358</v>
      </c>
      <c r="E4351" s="1" t="s">
        <v>347</v>
      </c>
      <c r="F4351" s="26">
        <v>5.29</v>
      </c>
      <c r="G4351" s="25" t="s">
        <v>295</v>
      </c>
      <c r="H4351" s="25"/>
      <c r="BA4351" s="73" t="s">
        <v>357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358</v>
      </c>
      <c r="E4352" s="1" t="s">
        <v>349</v>
      </c>
      <c r="F4352" s="26">
        <v>2.38</v>
      </c>
      <c r="G4352" s="25" t="s">
        <v>295</v>
      </c>
      <c r="H4352" s="25"/>
      <c r="BA4352" s="73" t="s">
        <v>357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358</v>
      </c>
      <c r="E4353" s="1" t="s">
        <v>128</v>
      </c>
      <c r="F4353" s="26">
        <v>7</v>
      </c>
      <c r="G4353" s="25" t="s">
        <v>295</v>
      </c>
      <c r="H4353" s="25"/>
      <c r="BA4353" s="73" t="s">
        <v>357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358</v>
      </c>
      <c r="E4354" s="1" t="s">
        <v>121</v>
      </c>
      <c r="F4354" s="26">
        <v>164</v>
      </c>
      <c r="G4354" s="25" t="s">
        <v>295</v>
      </c>
      <c r="H4354" s="25"/>
      <c r="BA4354" s="73" t="s">
        <v>357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358</v>
      </c>
      <c r="E4355" s="1" t="s">
        <v>115</v>
      </c>
      <c r="F4355" s="26">
        <v>32</v>
      </c>
      <c r="G4355" s="25" t="s">
        <v>295</v>
      </c>
      <c r="H4355" s="25"/>
      <c r="BA4355" s="73" t="s">
        <v>357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358</v>
      </c>
      <c r="E4356" s="1" t="s">
        <v>137</v>
      </c>
      <c r="F4356" s="26">
        <v>75</v>
      </c>
      <c r="G4356" s="25" t="s">
        <v>295</v>
      </c>
      <c r="H4356" s="25"/>
      <c r="BA4356" s="73" t="s">
        <v>357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358</v>
      </c>
      <c r="E4357" s="1" t="s">
        <v>350</v>
      </c>
      <c r="F4357" s="26">
        <v>140</v>
      </c>
      <c r="G4357" s="25" t="s">
        <v>295</v>
      </c>
      <c r="H4357" s="25"/>
      <c r="BA4357" s="73" t="s">
        <v>357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358</v>
      </c>
      <c r="E4358" s="1" t="s">
        <v>125</v>
      </c>
      <c r="F4358" s="26">
        <v>106</v>
      </c>
      <c r="G4358" s="25" t="s">
        <v>295</v>
      </c>
      <c r="H4358" s="25"/>
      <c r="BA4358" s="73" t="s">
        <v>357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358</v>
      </c>
      <c r="E4359" s="1" t="s">
        <v>126</v>
      </c>
      <c r="F4359" s="26">
        <v>81</v>
      </c>
      <c r="G4359" s="25" t="s">
        <v>295</v>
      </c>
      <c r="H4359" s="25"/>
      <c r="BA4359" s="73" t="s">
        <v>357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358</v>
      </c>
      <c r="E4360" s="1" t="s">
        <v>351</v>
      </c>
      <c r="F4360" s="26">
        <v>169</v>
      </c>
      <c r="G4360" s="25" t="s">
        <v>295</v>
      </c>
      <c r="H4360" s="25"/>
      <c r="BA4360" s="73" t="s">
        <v>357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358</v>
      </c>
      <c r="E4361" s="1" t="s">
        <v>352</v>
      </c>
      <c r="F4361" s="26">
        <v>59</v>
      </c>
      <c r="G4361" s="25" t="s">
        <v>295</v>
      </c>
      <c r="H4361" s="25"/>
      <c r="BA4361" s="73" t="s">
        <v>357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358</v>
      </c>
      <c r="E4362" s="1" t="s">
        <v>122</v>
      </c>
      <c r="F4362" s="26">
        <v>46</v>
      </c>
      <c r="G4362" s="25" t="s">
        <v>295</v>
      </c>
      <c r="H4362" s="25"/>
      <c r="BA4362" s="73" t="s">
        <v>357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358</v>
      </c>
      <c r="E4363" s="1" t="s">
        <v>124</v>
      </c>
      <c r="F4363" s="26">
        <v>29</v>
      </c>
      <c r="G4363" s="25" t="s">
        <v>295</v>
      </c>
      <c r="H4363" s="25"/>
      <c r="BA4363" s="73" t="s">
        <v>357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358</v>
      </c>
      <c r="E4364" s="1" t="s">
        <v>353</v>
      </c>
      <c r="F4364" s="26">
        <v>0.99</v>
      </c>
      <c r="G4364" s="25" t="s">
        <v>295</v>
      </c>
      <c r="H4364" s="25"/>
      <c r="BA4364" s="73" t="s">
        <v>357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358</v>
      </c>
      <c r="E4365" s="1" t="s">
        <v>355</v>
      </c>
      <c r="F4365" s="26">
        <v>33.799999999999997</v>
      </c>
      <c r="G4365" s="25" t="s">
        <v>295</v>
      </c>
      <c r="H4365" s="25"/>
      <c r="BA4365" s="73" t="s">
        <v>357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358</v>
      </c>
      <c r="E4366" s="1" t="s">
        <v>133</v>
      </c>
      <c r="F4366" s="26">
        <v>146</v>
      </c>
      <c r="G4366" s="25" t="s">
        <v>295</v>
      </c>
      <c r="H4366" s="25"/>
      <c r="BA4366" s="73" t="s">
        <v>357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358</v>
      </c>
      <c r="E4367" s="1" t="s">
        <v>135</v>
      </c>
      <c r="F4367" s="26">
        <v>3.9</v>
      </c>
      <c r="G4367" s="25" t="s">
        <v>295</v>
      </c>
      <c r="H4367" s="25"/>
      <c r="BA4367" s="73" t="s">
        <v>357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358</v>
      </c>
      <c r="E4368" s="1" t="s">
        <v>136</v>
      </c>
      <c r="F4368" s="26">
        <v>118</v>
      </c>
      <c r="G4368" s="25" t="s">
        <v>295</v>
      </c>
      <c r="H4368" s="25"/>
      <c r="BA4368" s="73" t="s">
        <v>357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358</v>
      </c>
      <c r="E4369" s="1" t="s">
        <v>341</v>
      </c>
      <c r="F4369" s="26">
        <v>4.5999999999999996</v>
      </c>
      <c r="G4369" s="25" t="s">
        <v>295</v>
      </c>
      <c r="H4369" s="25"/>
      <c r="BA4369" s="73" t="s">
        <v>357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358</v>
      </c>
      <c r="E4370" s="1" t="s">
        <v>118</v>
      </c>
      <c r="F4370" s="26">
        <v>4.5999999999999996</v>
      </c>
      <c r="G4370" s="25" t="s">
        <v>295</v>
      </c>
      <c r="H4370" s="25"/>
      <c r="BA4370" s="73" t="s">
        <v>357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358</v>
      </c>
      <c r="E4371" s="1" t="s">
        <v>130</v>
      </c>
      <c r="F4371" s="26">
        <v>3.84</v>
      </c>
      <c r="G4371" s="25" t="s">
        <v>295</v>
      </c>
      <c r="H4371" s="25"/>
      <c r="BA4371" s="73" t="s">
        <v>357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358</v>
      </c>
      <c r="E4372" s="1" t="s">
        <v>343</v>
      </c>
      <c r="F4372" s="26">
        <v>0.313</v>
      </c>
      <c r="G4372" s="25" t="s">
        <v>295</v>
      </c>
      <c r="H4372" s="25"/>
      <c r="BA4372" s="73" t="s">
        <v>357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358</v>
      </c>
      <c r="E4373" s="1" t="s">
        <v>127</v>
      </c>
      <c r="F4373" s="26">
        <v>1.173</v>
      </c>
      <c r="G4373" s="25" t="s">
        <v>295</v>
      </c>
      <c r="H4373" s="25"/>
      <c r="BA4373" s="73" t="s">
        <v>357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358</v>
      </c>
      <c r="E4374" s="1" t="s">
        <v>131</v>
      </c>
      <c r="F4374" s="26">
        <v>8.8000000000000007</v>
      </c>
      <c r="G4374" s="25" t="s">
        <v>295</v>
      </c>
      <c r="H4374" s="25"/>
      <c r="BA4374" s="73" t="s">
        <v>357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358</v>
      </c>
      <c r="E4375" s="1" t="s">
        <v>344</v>
      </c>
      <c r="F4375" s="26">
        <v>355</v>
      </c>
      <c r="G4375" s="25" t="s">
        <v>295</v>
      </c>
      <c r="H4375" s="25"/>
      <c r="BA4375" s="73" t="s">
        <v>357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358</v>
      </c>
      <c r="E4376" s="1" t="s">
        <v>119</v>
      </c>
      <c r="F4376" s="26">
        <v>231</v>
      </c>
      <c r="G4376" s="25" t="s">
        <v>295</v>
      </c>
      <c r="H4376" s="25"/>
      <c r="BA4376" s="73" t="s">
        <v>357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358</v>
      </c>
      <c r="E4377" s="1" t="s">
        <v>120</v>
      </c>
      <c r="F4377" s="26">
        <v>74</v>
      </c>
      <c r="G4377" s="25" t="s">
        <v>295</v>
      </c>
      <c r="H4377" s="25"/>
      <c r="BA4377" s="73" t="s">
        <v>357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358</v>
      </c>
      <c r="E4378" s="1" t="s">
        <v>117</v>
      </c>
      <c r="F4378" s="26">
        <v>2.62</v>
      </c>
      <c r="G4378" s="25" t="s">
        <v>295</v>
      </c>
      <c r="H4378" s="25"/>
      <c r="BA4378" s="73" t="s">
        <v>357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358</v>
      </c>
      <c r="E4379" s="1" t="s">
        <v>346</v>
      </c>
      <c r="F4379" s="26">
        <v>231</v>
      </c>
      <c r="G4379" s="25" t="s">
        <v>295</v>
      </c>
      <c r="H4379" s="25"/>
      <c r="BA4379" s="73" t="s">
        <v>357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358</v>
      </c>
      <c r="E4380" s="1" t="s">
        <v>132</v>
      </c>
      <c r="F4380" s="26">
        <v>3.49</v>
      </c>
      <c r="G4380" s="25" t="s">
        <v>295</v>
      </c>
      <c r="H4380" s="25"/>
      <c r="BA4380" s="73" t="s">
        <v>357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358</v>
      </c>
      <c r="E4381" s="1" t="s">
        <v>111</v>
      </c>
      <c r="F4381" s="26">
        <v>89</v>
      </c>
      <c r="G4381" s="25" t="s">
        <v>295</v>
      </c>
      <c r="H4381" s="25"/>
      <c r="BA4381" s="73" t="s">
        <v>357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358</v>
      </c>
      <c r="E4382" s="1" t="s">
        <v>347</v>
      </c>
      <c r="F4382" s="26">
        <v>5.16</v>
      </c>
      <c r="G4382" s="25" t="s">
        <v>295</v>
      </c>
      <c r="H4382" s="25"/>
      <c r="BA4382" s="73" t="s">
        <v>357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358</v>
      </c>
      <c r="E4383" s="1" t="s">
        <v>349</v>
      </c>
      <c r="F4383" s="26">
        <v>2.11</v>
      </c>
      <c r="G4383" s="25" t="s">
        <v>295</v>
      </c>
      <c r="H4383" s="25"/>
      <c r="BA4383" s="73" t="s">
        <v>357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358</v>
      </c>
      <c r="E4384" s="1" t="s">
        <v>128</v>
      </c>
      <c r="F4384" s="26">
        <v>7.1</v>
      </c>
      <c r="G4384" s="25" t="s">
        <v>295</v>
      </c>
      <c r="H4384" s="25"/>
      <c r="BA4384" s="73" t="s">
        <v>357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358</v>
      </c>
      <c r="E4385" s="1" t="s">
        <v>121</v>
      </c>
      <c r="F4385" s="26">
        <v>160</v>
      </c>
      <c r="G4385" s="25" t="s">
        <v>295</v>
      </c>
      <c r="H4385" s="25"/>
      <c r="BA4385" s="73" t="s">
        <v>357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358</v>
      </c>
      <c r="E4386" s="1" t="s">
        <v>115</v>
      </c>
      <c r="F4386" s="26">
        <v>33</v>
      </c>
      <c r="G4386" s="25" t="s">
        <v>295</v>
      </c>
      <c r="H4386" s="25"/>
      <c r="BA4386" s="73" t="s">
        <v>357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358</v>
      </c>
      <c r="E4387" s="1" t="s">
        <v>137</v>
      </c>
      <c r="F4387" s="26">
        <v>75</v>
      </c>
      <c r="G4387" s="25" t="s">
        <v>295</v>
      </c>
      <c r="H4387" s="25"/>
      <c r="BA4387" s="73" t="s">
        <v>357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358</v>
      </c>
      <c r="E4388" s="1" t="s">
        <v>350</v>
      </c>
      <c r="F4388" s="26">
        <v>139</v>
      </c>
      <c r="G4388" s="25" t="s">
        <v>295</v>
      </c>
      <c r="H4388" s="25"/>
      <c r="BA4388" s="73" t="s">
        <v>357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358</v>
      </c>
      <c r="E4389" s="1" t="s">
        <v>125</v>
      </c>
      <c r="F4389" s="26">
        <v>115</v>
      </c>
      <c r="G4389" s="25" t="s">
        <v>295</v>
      </c>
      <c r="H4389" s="25"/>
      <c r="BA4389" s="73" t="s">
        <v>357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358</v>
      </c>
      <c r="E4390" s="1" t="s">
        <v>126</v>
      </c>
      <c r="F4390" s="26">
        <v>80</v>
      </c>
      <c r="G4390" s="25" t="s">
        <v>295</v>
      </c>
      <c r="H4390" s="25"/>
      <c r="BA4390" s="73" t="s">
        <v>357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358</v>
      </c>
      <c r="E4391" s="1" t="s">
        <v>351</v>
      </c>
      <c r="F4391" s="26">
        <v>157</v>
      </c>
      <c r="G4391" s="25" t="s">
        <v>295</v>
      </c>
      <c r="H4391" s="25"/>
      <c r="BA4391" s="73" t="s">
        <v>357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358</v>
      </c>
      <c r="E4392" s="1" t="s">
        <v>352</v>
      </c>
      <c r="F4392" s="26">
        <v>58</v>
      </c>
      <c r="G4392" s="25" t="s">
        <v>295</v>
      </c>
      <c r="H4392" s="25"/>
      <c r="BA4392" s="73" t="s">
        <v>357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358</v>
      </c>
      <c r="E4393" s="1" t="s">
        <v>122</v>
      </c>
      <c r="F4393" s="26">
        <v>46</v>
      </c>
      <c r="G4393" s="25" t="s">
        <v>295</v>
      </c>
      <c r="H4393" s="25"/>
      <c r="BA4393" s="73" t="s">
        <v>357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358</v>
      </c>
      <c r="E4394" s="1" t="s">
        <v>124</v>
      </c>
      <c r="F4394" s="26">
        <v>29</v>
      </c>
      <c r="G4394" s="25" t="s">
        <v>295</v>
      </c>
      <c r="H4394" s="25"/>
      <c r="BA4394" s="73" t="s">
        <v>357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358</v>
      </c>
      <c r="E4395" s="1" t="s">
        <v>353</v>
      </c>
      <c r="F4395" s="26">
        <v>0.93</v>
      </c>
      <c r="G4395" s="25" t="s">
        <v>295</v>
      </c>
      <c r="H4395" s="25"/>
      <c r="BA4395" s="73" t="s">
        <v>357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358</v>
      </c>
      <c r="E4396" s="1" t="s">
        <v>355</v>
      </c>
      <c r="F4396" s="26">
        <v>36.299999999999997</v>
      </c>
      <c r="G4396" s="25" t="s">
        <v>295</v>
      </c>
      <c r="H4396" s="25"/>
      <c r="BA4396" s="73" t="s">
        <v>357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358</v>
      </c>
      <c r="E4397" s="1" t="s">
        <v>133</v>
      </c>
      <c r="F4397" s="26">
        <v>147</v>
      </c>
      <c r="G4397" s="25" t="s">
        <v>295</v>
      </c>
      <c r="H4397" s="25"/>
      <c r="BA4397" s="73" t="s">
        <v>357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358</v>
      </c>
      <c r="E4398" s="1" t="s">
        <v>135</v>
      </c>
      <c r="F4398" s="26">
        <v>3.8</v>
      </c>
      <c r="G4398" s="25" t="s">
        <v>295</v>
      </c>
      <c r="H4398" s="25"/>
      <c r="BA4398" s="73" t="s">
        <v>357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358</v>
      </c>
      <c r="E4399" s="1" t="s">
        <v>136</v>
      </c>
      <c r="F4399" s="26">
        <v>118</v>
      </c>
      <c r="G4399" s="25" t="s">
        <v>295</v>
      </c>
      <c r="H4399" s="25"/>
      <c r="BA4399" s="73" t="s">
        <v>357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358</v>
      </c>
      <c r="E4400" s="1" t="s">
        <v>341</v>
      </c>
      <c r="F4400" s="26">
        <v>4.53</v>
      </c>
      <c r="G4400" s="25" t="s">
        <v>295</v>
      </c>
      <c r="H4400" s="25"/>
      <c r="BA4400" s="73" t="s">
        <v>357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358</v>
      </c>
      <c r="E4401" s="1" t="s">
        <v>118</v>
      </c>
      <c r="F4401" s="26">
        <v>4.5999999999999996</v>
      </c>
      <c r="G4401" s="25" t="s">
        <v>295</v>
      </c>
      <c r="H4401" s="25"/>
      <c r="BA4401" s="73" t="s">
        <v>357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358</v>
      </c>
      <c r="E4402" s="1" t="s">
        <v>130</v>
      </c>
      <c r="F4402" s="26">
        <v>3.9</v>
      </c>
      <c r="G4402" s="25" t="s">
        <v>295</v>
      </c>
      <c r="H4402" s="25"/>
      <c r="BA4402" s="73" t="s">
        <v>357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358</v>
      </c>
      <c r="E4403" s="1" t="s">
        <v>343</v>
      </c>
      <c r="F4403" s="26">
        <v>0.33700000000000002</v>
      </c>
      <c r="G4403" s="25" t="s">
        <v>295</v>
      </c>
      <c r="H4403" s="25"/>
      <c r="BA4403" s="73" t="s">
        <v>357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358</v>
      </c>
      <c r="E4404" s="1" t="s">
        <v>127</v>
      </c>
      <c r="F4404" s="26">
        <v>1.1859999999999999</v>
      </c>
      <c r="G4404" s="25" t="s">
        <v>295</v>
      </c>
      <c r="H4404" s="25"/>
      <c r="BA4404" s="73" t="s">
        <v>357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358</v>
      </c>
      <c r="E4405" s="1" t="s">
        <v>131</v>
      </c>
      <c r="F4405" s="26">
        <v>8.6</v>
      </c>
      <c r="G4405" s="25" t="s">
        <v>295</v>
      </c>
      <c r="H4405" s="25"/>
      <c r="BA4405" s="73" t="s">
        <v>357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358</v>
      </c>
      <c r="E4406" s="1" t="s">
        <v>344</v>
      </c>
      <c r="F4406" s="26">
        <v>318</v>
      </c>
      <c r="G4406" s="25" t="s">
        <v>295</v>
      </c>
      <c r="H4406" s="25"/>
      <c r="BA4406" s="73" t="s">
        <v>357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358</v>
      </c>
      <c r="E4407" s="1" t="s">
        <v>119</v>
      </c>
      <c r="F4407" s="26">
        <v>238</v>
      </c>
      <c r="G4407" s="25" t="s">
        <v>295</v>
      </c>
      <c r="H4407" s="25"/>
      <c r="BA4407" s="73" t="s">
        <v>357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358</v>
      </c>
      <c r="E4408" s="1" t="s">
        <v>120</v>
      </c>
      <c r="F4408" s="26">
        <v>78</v>
      </c>
      <c r="G4408" s="25" t="s">
        <v>295</v>
      </c>
      <c r="H4408" s="25"/>
      <c r="BA4408" s="73" t="s">
        <v>357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358</v>
      </c>
      <c r="E4409" s="1" t="s">
        <v>117</v>
      </c>
      <c r="F4409" s="26">
        <v>2.71</v>
      </c>
      <c r="G4409" s="25" t="s">
        <v>295</v>
      </c>
      <c r="H4409" s="25"/>
      <c r="BA4409" s="73" t="s">
        <v>357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358</v>
      </c>
      <c r="E4410" s="1" t="s">
        <v>346</v>
      </c>
      <c r="F4410" s="26">
        <v>233</v>
      </c>
      <c r="G4410" s="25" t="s">
        <v>295</v>
      </c>
      <c r="H4410" s="25"/>
      <c r="BA4410" s="73" t="s">
        <v>357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358</v>
      </c>
      <c r="E4411" s="1" t="s">
        <v>132</v>
      </c>
      <c r="F4411" s="26">
        <v>3.46</v>
      </c>
      <c r="G4411" s="25" t="s">
        <v>295</v>
      </c>
      <c r="H4411" s="25"/>
      <c r="BA4411" s="73" t="s">
        <v>357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358</v>
      </c>
      <c r="E4412" s="1" t="s">
        <v>111</v>
      </c>
      <c r="F4412" s="26">
        <v>87</v>
      </c>
      <c r="G4412" s="25" t="s">
        <v>295</v>
      </c>
      <c r="H4412" s="25"/>
      <c r="BA4412" s="73" t="s">
        <v>357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358</v>
      </c>
      <c r="E4413" s="1" t="s">
        <v>347</v>
      </c>
      <c r="F4413" s="26">
        <v>5.19</v>
      </c>
      <c r="G4413" s="25" t="s">
        <v>295</v>
      </c>
      <c r="H4413" s="25"/>
      <c r="BA4413" s="73" t="s">
        <v>357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358</v>
      </c>
      <c r="E4414" s="1" t="s">
        <v>349</v>
      </c>
      <c r="F4414" s="26">
        <v>2.12</v>
      </c>
      <c r="G4414" s="25" t="s">
        <v>295</v>
      </c>
      <c r="H4414" s="25"/>
      <c r="BA4414" s="73" t="s">
        <v>357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358</v>
      </c>
      <c r="E4415" s="1" t="s">
        <v>128</v>
      </c>
      <c r="F4415" s="26">
        <v>7</v>
      </c>
      <c r="G4415" s="25" t="s">
        <v>295</v>
      </c>
      <c r="H4415" s="25"/>
      <c r="BA4415" s="73" t="s">
        <v>357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358</v>
      </c>
      <c r="E4416" s="1" t="s">
        <v>121</v>
      </c>
      <c r="F4416" s="26">
        <v>159</v>
      </c>
      <c r="G4416" s="25" t="s">
        <v>295</v>
      </c>
      <c r="H4416" s="25"/>
      <c r="BA4416" s="73" t="s">
        <v>357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358</v>
      </c>
      <c r="E4417" s="1" t="s">
        <v>115</v>
      </c>
      <c r="F4417" s="26">
        <v>33</v>
      </c>
      <c r="G4417" s="25" t="s">
        <v>295</v>
      </c>
      <c r="H4417" s="25"/>
      <c r="BA4417" s="73" t="s">
        <v>357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358</v>
      </c>
      <c r="E4418" s="1" t="s">
        <v>137</v>
      </c>
      <c r="F4418" s="26">
        <v>74</v>
      </c>
      <c r="G4418" s="25" t="s">
        <v>295</v>
      </c>
      <c r="H4418" s="25"/>
      <c r="BA4418" s="73" t="s">
        <v>357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358</v>
      </c>
      <c r="E4419" s="1" t="s">
        <v>350</v>
      </c>
      <c r="F4419" s="26">
        <v>140</v>
      </c>
      <c r="G4419" s="25" t="s">
        <v>295</v>
      </c>
      <c r="H4419" s="25"/>
      <c r="BA4419" s="73" t="s">
        <v>357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358</v>
      </c>
      <c r="E4420" s="1" t="s">
        <v>125</v>
      </c>
      <c r="F4420" s="26">
        <v>112</v>
      </c>
      <c r="G4420" s="25" t="s">
        <v>295</v>
      </c>
      <c r="H4420" s="25"/>
      <c r="BA4420" s="73" t="s">
        <v>357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358</v>
      </c>
      <c r="E4421" s="1" t="s">
        <v>126</v>
      </c>
      <c r="F4421" s="26">
        <v>80</v>
      </c>
      <c r="G4421" s="25" t="s">
        <v>295</v>
      </c>
      <c r="H4421" s="25"/>
      <c r="BA4421" s="73" t="s">
        <v>357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358</v>
      </c>
      <c r="E4422" s="1" t="s">
        <v>351</v>
      </c>
      <c r="F4422" s="26">
        <v>142</v>
      </c>
      <c r="G4422" s="25" t="s">
        <v>295</v>
      </c>
      <c r="H4422" s="25"/>
      <c r="BA4422" s="73" t="s">
        <v>357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358</v>
      </c>
      <c r="E4423" s="1" t="s">
        <v>352</v>
      </c>
      <c r="F4423" s="26">
        <v>59</v>
      </c>
      <c r="G4423" s="25" t="s">
        <v>295</v>
      </c>
      <c r="H4423" s="25"/>
      <c r="BA4423" s="73" t="s">
        <v>357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358</v>
      </c>
      <c r="E4424" s="1" t="s">
        <v>122</v>
      </c>
      <c r="F4424" s="26">
        <v>45</v>
      </c>
      <c r="G4424" s="25" t="s">
        <v>295</v>
      </c>
      <c r="H4424" s="25"/>
      <c r="BA4424" s="73" t="s">
        <v>357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358</v>
      </c>
      <c r="E4425" s="1" t="s">
        <v>124</v>
      </c>
      <c r="F4425" s="26">
        <v>30</v>
      </c>
      <c r="G4425" s="25" t="s">
        <v>295</v>
      </c>
      <c r="H4425" s="25"/>
      <c r="BA4425" s="73" t="s">
        <v>357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358</v>
      </c>
      <c r="E4426" s="1" t="s">
        <v>353</v>
      </c>
      <c r="F4426" s="26">
        <v>0.96</v>
      </c>
      <c r="G4426" s="25" t="s">
        <v>295</v>
      </c>
      <c r="H4426" s="25"/>
      <c r="BA4426" s="73" t="s">
        <v>357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358</v>
      </c>
      <c r="E4427" s="1" t="s">
        <v>355</v>
      </c>
      <c r="F4427" s="26">
        <v>34.1</v>
      </c>
      <c r="G4427" s="25" t="s">
        <v>295</v>
      </c>
      <c r="H4427" s="25"/>
      <c r="BA4427" s="73" t="s">
        <v>357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358</v>
      </c>
      <c r="E4428" s="1" t="s">
        <v>133</v>
      </c>
      <c r="F4428" s="26">
        <v>147</v>
      </c>
      <c r="G4428" s="25" t="s">
        <v>295</v>
      </c>
      <c r="H4428" s="25"/>
      <c r="BA4428" s="73" t="s">
        <v>357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358</v>
      </c>
      <c r="E4429" s="1" t="s">
        <v>135</v>
      </c>
      <c r="F4429" s="26">
        <v>3.8</v>
      </c>
      <c r="G4429" s="25" t="s">
        <v>295</v>
      </c>
      <c r="H4429" s="25"/>
      <c r="BA4429" s="73" t="s">
        <v>357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358</v>
      </c>
      <c r="E4430" s="1" t="s">
        <v>136</v>
      </c>
      <c r="F4430" s="26">
        <v>118</v>
      </c>
      <c r="G4430" s="25" t="s">
        <v>295</v>
      </c>
      <c r="H4430" s="25"/>
      <c r="BA4430" s="73" t="s">
        <v>357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358</v>
      </c>
      <c r="E4431" s="1" t="s">
        <v>341</v>
      </c>
      <c r="F4431" s="26">
        <v>4.55</v>
      </c>
      <c r="G4431" s="25" t="s">
        <v>295</v>
      </c>
      <c r="H4431" s="25"/>
      <c r="BA4431" s="73" t="s">
        <v>357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358</v>
      </c>
      <c r="E4432" s="1" t="s">
        <v>118</v>
      </c>
      <c r="F4432" s="26">
        <v>4.5999999999999996</v>
      </c>
      <c r="G4432" s="25" t="s">
        <v>295</v>
      </c>
      <c r="H4432" s="25"/>
      <c r="BA4432" s="73" t="s">
        <v>357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358</v>
      </c>
      <c r="E4433" s="1" t="s">
        <v>130</v>
      </c>
      <c r="F4433" s="26">
        <v>3.97</v>
      </c>
      <c r="G4433" s="25" t="s">
        <v>295</v>
      </c>
      <c r="H4433" s="25"/>
      <c r="BA4433" s="73" t="s">
        <v>357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358</v>
      </c>
      <c r="E4434" s="1" t="s">
        <v>343</v>
      </c>
      <c r="F4434" s="26">
        <v>0.33</v>
      </c>
      <c r="G4434" s="25" t="s">
        <v>295</v>
      </c>
      <c r="H4434" s="25"/>
      <c r="BA4434" s="73" t="s">
        <v>357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358</v>
      </c>
      <c r="E4435" s="1" t="s">
        <v>127</v>
      </c>
      <c r="F4435" s="26">
        <v>1.1819999999999999</v>
      </c>
      <c r="G4435" s="25" t="s">
        <v>295</v>
      </c>
      <c r="H4435" s="25"/>
      <c r="BA4435" s="73" t="s">
        <v>357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358</v>
      </c>
      <c r="E4436" s="1" t="s">
        <v>131</v>
      </c>
      <c r="F4436" s="26">
        <v>8.5</v>
      </c>
      <c r="G4436" s="25" t="s">
        <v>295</v>
      </c>
      <c r="H4436" s="25"/>
      <c r="BA4436" s="73" t="s">
        <v>357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358</v>
      </c>
      <c r="E4437" s="1" t="s">
        <v>344</v>
      </c>
      <c r="F4437" s="26">
        <v>337</v>
      </c>
      <c r="G4437" s="25" t="s">
        <v>295</v>
      </c>
      <c r="H4437" s="25"/>
      <c r="BA4437" s="73" t="s">
        <v>357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358</v>
      </c>
      <c r="E4438" s="1" t="s">
        <v>119</v>
      </c>
      <c r="F4438" s="26">
        <v>240</v>
      </c>
      <c r="G4438" s="25" t="s">
        <v>295</v>
      </c>
      <c r="H4438" s="25"/>
      <c r="BA4438" s="73" t="s">
        <v>357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358</v>
      </c>
      <c r="E4439" s="1" t="s">
        <v>120</v>
      </c>
      <c r="F4439" s="26">
        <v>80</v>
      </c>
      <c r="G4439" s="25" t="s">
        <v>295</v>
      </c>
      <c r="H4439" s="25"/>
      <c r="BA4439" s="73" t="s">
        <v>357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358</v>
      </c>
      <c r="E4440" s="1" t="s">
        <v>117</v>
      </c>
      <c r="F4440" s="26">
        <v>2.63</v>
      </c>
      <c r="G4440" s="25" t="s">
        <v>295</v>
      </c>
      <c r="H4440" s="25"/>
      <c r="BA4440" s="73" t="s">
        <v>357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358</v>
      </c>
      <c r="E4441" s="1" t="s">
        <v>346</v>
      </c>
      <c r="F4441" s="26">
        <v>234</v>
      </c>
      <c r="G4441" s="25" t="s">
        <v>295</v>
      </c>
      <c r="H4441" s="25"/>
      <c r="BA4441" s="73" t="s">
        <v>357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358</v>
      </c>
      <c r="E4442" s="1" t="s">
        <v>132</v>
      </c>
      <c r="F4442" s="26">
        <v>3.42</v>
      </c>
      <c r="G4442" s="25" t="s">
        <v>295</v>
      </c>
      <c r="H4442" s="25"/>
      <c r="BA4442" s="73" t="s">
        <v>357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358</v>
      </c>
      <c r="E4443" s="1" t="s">
        <v>111</v>
      </c>
      <c r="F4443" s="26">
        <v>88</v>
      </c>
      <c r="G4443" s="25" t="s">
        <v>295</v>
      </c>
      <c r="H4443" s="25"/>
      <c r="BA4443" s="73" t="s">
        <v>357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358</v>
      </c>
      <c r="E4444" s="1" t="s">
        <v>347</v>
      </c>
      <c r="F4444" s="26">
        <v>5.22</v>
      </c>
      <c r="G4444" s="25" t="s">
        <v>295</v>
      </c>
      <c r="H4444" s="25"/>
      <c r="BA4444" s="73" t="s">
        <v>357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358</v>
      </c>
      <c r="E4445" s="1" t="s">
        <v>349</v>
      </c>
      <c r="F4445" s="26">
        <v>2.17</v>
      </c>
      <c r="G4445" s="25" t="s">
        <v>295</v>
      </c>
      <c r="H4445" s="25"/>
      <c r="BA4445" s="73" t="s">
        <v>357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358</v>
      </c>
      <c r="E4446" s="1" t="s">
        <v>128</v>
      </c>
      <c r="F4446" s="26">
        <v>7.1</v>
      </c>
      <c r="G4446" s="25" t="s">
        <v>295</v>
      </c>
      <c r="H4446" s="25"/>
      <c r="BA4446" s="73" t="s">
        <v>357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358</v>
      </c>
      <c r="E4447" s="1" t="s">
        <v>121</v>
      </c>
      <c r="F4447" s="26">
        <v>160</v>
      </c>
      <c r="G4447" s="25" t="s">
        <v>295</v>
      </c>
      <c r="H4447" s="25"/>
      <c r="BA4447" s="73" t="s">
        <v>357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358</v>
      </c>
      <c r="E4448" s="1" t="s">
        <v>115</v>
      </c>
      <c r="F4448" s="26">
        <v>31</v>
      </c>
      <c r="G4448" s="25" t="s">
        <v>295</v>
      </c>
      <c r="H4448" s="25"/>
      <c r="BA4448" s="73" t="s">
        <v>357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358</v>
      </c>
      <c r="E4449" s="1" t="s">
        <v>137</v>
      </c>
      <c r="F4449" s="26">
        <v>75</v>
      </c>
      <c r="G4449" s="25" t="s">
        <v>295</v>
      </c>
      <c r="H4449" s="25"/>
      <c r="BA4449" s="73" t="s">
        <v>357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358</v>
      </c>
      <c r="E4450" s="1" t="s">
        <v>350</v>
      </c>
      <c r="F4450" s="26">
        <v>142</v>
      </c>
      <c r="G4450" s="25" t="s">
        <v>295</v>
      </c>
      <c r="H4450" s="25"/>
      <c r="BA4450" s="73" t="s">
        <v>357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358</v>
      </c>
      <c r="E4451" s="1" t="s">
        <v>125</v>
      </c>
      <c r="F4451" s="26">
        <v>115</v>
      </c>
      <c r="G4451" s="25" t="s">
        <v>295</v>
      </c>
      <c r="H4451" s="25"/>
      <c r="BA4451" s="73" t="s">
        <v>357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358</v>
      </c>
      <c r="E4452" s="1" t="s">
        <v>126</v>
      </c>
      <c r="F4452" s="26">
        <v>81</v>
      </c>
      <c r="G4452" s="25" t="s">
        <v>295</v>
      </c>
      <c r="H4452" s="25"/>
      <c r="BA4452" s="73" t="s">
        <v>357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358</v>
      </c>
      <c r="E4453" s="1" t="s">
        <v>351</v>
      </c>
      <c r="F4453" s="26">
        <v>143</v>
      </c>
      <c r="G4453" s="25" t="s">
        <v>295</v>
      </c>
      <c r="H4453" s="25"/>
      <c r="BA4453" s="73" t="s">
        <v>357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358</v>
      </c>
      <c r="E4454" s="1" t="s">
        <v>352</v>
      </c>
      <c r="F4454" s="26">
        <v>57</v>
      </c>
      <c r="G4454" s="25" t="s">
        <v>295</v>
      </c>
      <c r="H4454" s="25"/>
      <c r="BA4454" s="73" t="s">
        <v>357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358</v>
      </c>
      <c r="E4455" s="1" t="s">
        <v>122</v>
      </c>
      <c r="F4455" s="26">
        <v>46</v>
      </c>
      <c r="G4455" s="25" t="s">
        <v>295</v>
      </c>
      <c r="H4455" s="25"/>
      <c r="BA4455" s="73" t="s">
        <v>357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358</v>
      </c>
      <c r="E4456" s="1" t="s">
        <v>124</v>
      </c>
      <c r="F4456" s="26">
        <v>31</v>
      </c>
      <c r="G4456" s="25" t="s">
        <v>295</v>
      </c>
      <c r="H4456" s="25"/>
      <c r="BA4456" s="73" t="s">
        <v>357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358</v>
      </c>
      <c r="E4457" s="1" t="s">
        <v>353</v>
      </c>
      <c r="F4457" s="26">
        <v>0.97</v>
      </c>
      <c r="G4457" s="25" t="s">
        <v>295</v>
      </c>
      <c r="H4457" s="25"/>
      <c r="BA4457" s="73" t="s">
        <v>357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358</v>
      </c>
      <c r="E4458" s="1" t="s">
        <v>355</v>
      </c>
      <c r="F4458" s="26">
        <v>37.4</v>
      </c>
      <c r="G4458" s="25" t="s">
        <v>295</v>
      </c>
      <c r="H4458" s="25"/>
      <c r="BA4458" s="73" t="s">
        <v>357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358</v>
      </c>
      <c r="E4459" s="1" t="s">
        <v>133</v>
      </c>
      <c r="F4459" s="26">
        <v>148</v>
      </c>
      <c r="G4459" s="25" t="s">
        <v>295</v>
      </c>
      <c r="H4459" s="25"/>
      <c r="BA4459" s="73" t="s">
        <v>357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358</v>
      </c>
      <c r="E4460" s="1" t="s">
        <v>135</v>
      </c>
      <c r="F4460" s="26">
        <v>3.9</v>
      </c>
      <c r="G4460" s="25" t="s">
        <v>295</v>
      </c>
      <c r="H4460" s="25"/>
      <c r="BA4460" s="73" t="s">
        <v>357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358</v>
      </c>
      <c r="E4461" s="1" t="s">
        <v>136</v>
      </c>
      <c r="F4461" s="26">
        <v>119</v>
      </c>
      <c r="G4461" s="25" t="s">
        <v>295</v>
      </c>
      <c r="H4461" s="25"/>
      <c r="BA4461" s="73" t="s">
        <v>357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358</v>
      </c>
      <c r="E4462" s="1" t="s">
        <v>341</v>
      </c>
      <c r="F4462" s="26">
        <v>4.55</v>
      </c>
      <c r="G4462" s="25" t="s">
        <v>295</v>
      </c>
      <c r="H4462" s="25"/>
      <c r="BA4462" s="73" t="s">
        <v>357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358</v>
      </c>
      <c r="E4463" s="1" t="s">
        <v>118</v>
      </c>
      <c r="F4463" s="26">
        <v>4.5</v>
      </c>
      <c r="G4463" s="25" t="s">
        <v>295</v>
      </c>
      <c r="H4463" s="25"/>
      <c r="BA4463" s="73" t="s">
        <v>357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358</v>
      </c>
      <c r="E4464" s="1" t="s">
        <v>130</v>
      </c>
      <c r="F4464" s="26">
        <v>3.98</v>
      </c>
      <c r="G4464" s="25" t="s">
        <v>295</v>
      </c>
      <c r="H4464" s="25"/>
      <c r="BA4464" s="73" t="s">
        <v>357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358</v>
      </c>
      <c r="E4465" s="1" t="s">
        <v>343</v>
      </c>
      <c r="F4465" s="26">
        <v>0.30499999999999999</v>
      </c>
      <c r="G4465" s="25" t="s">
        <v>295</v>
      </c>
      <c r="H4465" s="25"/>
      <c r="BA4465" s="73" t="s">
        <v>357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358</v>
      </c>
      <c r="E4466" s="1" t="s">
        <v>127</v>
      </c>
      <c r="F4466" s="26">
        <v>1.1739999999999999</v>
      </c>
      <c r="G4466" s="25" t="s">
        <v>295</v>
      </c>
      <c r="H4466" s="25"/>
      <c r="BA4466" s="73" t="s">
        <v>357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358</v>
      </c>
      <c r="E4467" s="1" t="s">
        <v>131</v>
      </c>
      <c r="F4467" s="26">
        <v>8.6</v>
      </c>
      <c r="G4467" s="25" t="s">
        <v>295</v>
      </c>
      <c r="H4467" s="25"/>
      <c r="BA4467" s="73" t="s">
        <v>357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358</v>
      </c>
      <c r="E4468" s="1" t="s">
        <v>344</v>
      </c>
      <c r="F4468" s="26">
        <v>336</v>
      </c>
      <c r="G4468" s="25" t="s">
        <v>295</v>
      </c>
      <c r="H4468" s="25"/>
      <c r="BA4468" s="73" t="s">
        <v>357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358</v>
      </c>
      <c r="E4469" s="1" t="s">
        <v>119</v>
      </c>
      <c r="F4469" s="26">
        <v>251</v>
      </c>
      <c r="G4469" s="25" t="s">
        <v>295</v>
      </c>
      <c r="H4469" s="25"/>
      <c r="BA4469" s="73" t="s">
        <v>357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358</v>
      </c>
      <c r="E4470" s="1" t="s">
        <v>120</v>
      </c>
      <c r="F4470" s="26">
        <v>77</v>
      </c>
      <c r="G4470" s="25" t="s">
        <v>295</v>
      </c>
      <c r="H4470" s="25"/>
      <c r="BA4470" s="73" t="s">
        <v>357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358</v>
      </c>
      <c r="E4471" s="1" t="s">
        <v>117</v>
      </c>
      <c r="F4471" s="26">
        <v>2.61</v>
      </c>
      <c r="G4471" s="25" t="s">
        <v>295</v>
      </c>
      <c r="H4471" s="25"/>
      <c r="BA4471" s="73" t="s">
        <v>357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358</v>
      </c>
      <c r="E4472" s="1" t="s">
        <v>346</v>
      </c>
      <c r="F4472" s="26">
        <v>234</v>
      </c>
      <c r="G4472" s="25" t="s">
        <v>295</v>
      </c>
      <c r="H4472" s="25"/>
      <c r="BA4472" s="73" t="s">
        <v>357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358</v>
      </c>
      <c r="E4473" s="1" t="s">
        <v>132</v>
      </c>
      <c r="F4473" s="26">
        <v>3.6</v>
      </c>
      <c r="G4473" s="25" t="s">
        <v>295</v>
      </c>
      <c r="H4473" s="25"/>
      <c r="BA4473" s="73" t="s">
        <v>357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358</v>
      </c>
      <c r="E4474" s="1" t="s">
        <v>111</v>
      </c>
      <c r="F4474" s="26">
        <v>88</v>
      </c>
      <c r="G4474" s="25" t="s">
        <v>295</v>
      </c>
      <c r="H4474" s="25"/>
      <c r="BA4474" s="73" t="s">
        <v>357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358</v>
      </c>
      <c r="E4475" s="1" t="s">
        <v>347</v>
      </c>
      <c r="F4475" s="26">
        <v>5.17</v>
      </c>
      <c r="G4475" s="25" t="s">
        <v>295</v>
      </c>
      <c r="H4475" s="25"/>
      <c r="BA4475" s="73" t="s">
        <v>357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358</v>
      </c>
      <c r="E4476" s="1" t="s">
        <v>349</v>
      </c>
      <c r="F4476" s="26">
        <v>2.137</v>
      </c>
      <c r="G4476" s="25" t="s">
        <v>295</v>
      </c>
      <c r="H4476" s="25"/>
      <c r="BA4476" s="73" t="s">
        <v>357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358</v>
      </c>
      <c r="E4477" s="1" t="s">
        <v>128</v>
      </c>
      <c r="F4477" s="26">
        <v>7.1</v>
      </c>
      <c r="G4477" s="25" t="s">
        <v>295</v>
      </c>
      <c r="H4477" s="25"/>
      <c r="BA4477" s="73" t="s">
        <v>357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358</v>
      </c>
      <c r="E4478" s="1" t="s">
        <v>121</v>
      </c>
      <c r="F4478" s="26">
        <v>159</v>
      </c>
      <c r="G4478" s="25" t="s">
        <v>295</v>
      </c>
      <c r="H4478" s="25"/>
      <c r="BA4478" s="73" t="s">
        <v>357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358</v>
      </c>
      <c r="E4479" s="1" t="s">
        <v>115</v>
      </c>
      <c r="F4479" s="26">
        <v>32</v>
      </c>
      <c r="G4479" s="25" t="s">
        <v>295</v>
      </c>
      <c r="H4479" s="25"/>
      <c r="BA4479" s="73" t="s">
        <v>357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358</v>
      </c>
      <c r="E4480" s="1" t="s">
        <v>137</v>
      </c>
      <c r="F4480" s="26">
        <v>75</v>
      </c>
      <c r="G4480" s="25" t="s">
        <v>295</v>
      </c>
      <c r="H4480" s="25"/>
      <c r="BA4480" s="73" t="s">
        <v>357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358</v>
      </c>
      <c r="E4481" s="1" t="s">
        <v>350</v>
      </c>
      <c r="F4481" s="26">
        <v>140</v>
      </c>
      <c r="G4481" s="25" t="s">
        <v>295</v>
      </c>
      <c r="H4481" s="25"/>
      <c r="BA4481" s="73" t="s">
        <v>357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358</v>
      </c>
      <c r="E4482" s="1" t="s">
        <v>125</v>
      </c>
      <c r="F4482" s="26">
        <v>112</v>
      </c>
      <c r="G4482" s="25" t="s">
        <v>295</v>
      </c>
      <c r="H4482" s="25"/>
      <c r="BA4482" s="73" t="s">
        <v>357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358</v>
      </c>
      <c r="E4483" s="1" t="s">
        <v>126</v>
      </c>
      <c r="F4483" s="26">
        <v>81</v>
      </c>
      <c r="G4483" s="25" t="s">
        <v>295</v>
      </c>
      <c r="H4483" s="25"/>
      <c r="BA4483" s="73" t="s">
        <v>357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358</v>
      </c>
      <c r="E4484" s="1" t="s">
        <v>351</v>
      </c>
      <c r="F4484" s="26">
        <v>137</v>
      </c>
      <c r="G4484" s="25" t="s">
        <v>295</v>
      </c>
      <c r="H4484" s="25"/>
      <c r="BA4484" s="73" t="s">
        <v>357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358</v>
      </c>
      <c r="E4485" s="1" t="s">
        <v>352</v>
      </c>
      <c r="F4485" s="26">
        <v>58</v>
      </c>
      <c r="G4485" s="25" t="s">
        <v>295</v>
      </c>
      <c r="H4485" s="25"/>
      <c r="BA4485" s="73" t="s">
        <v>357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358</v>
      </c>
      <c r="E4486" s="1" t="s">
        <v>122</v>
      </c>
      <c r="F4486" s="26">
        <v>46</v>
      </c>
      <c r="G4486" s="25" t="s">
        <v>295</v>
      </c>
      <c r="H4486" s="25"/>
      <c r="BA4486" s="73" t="s">
        <v>357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358</v>
      </c>
      <c r="E4487" s="1" t="s">
        <v>124</v>
      </c>
      <c r="F4487" s="26">
        <v>30</v>
      </c>
      <c r="G4487" s="25" t="s">
        <v>295</v>
      </c>
      <c r="H4487" s="25"/>
      <c r="BA4487" s="73" t="s">
        <v>357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358</v>
      </c>
      <c r="E4488" s="1" t="s">
        <v>353</v>
      </c>
      <c r="F4488" s="26">
        <v>0.96</v>
      </c>
      <c r="G4488" s="25" t="s">
        <v>295</v>
      </c>
      <c r="H4488" s="25"/>
      <c r="BA4488" s="73" t="s">
        <v>357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358</v>
      </c>
      <c r="E4489" s="1" t="s">
        <v>355</v>
      </c>
      <c r="F4489" s="26">
        <v>34.6</v>
      </c>
      <c r="G4489" s="25" t="s">
        <v>295</v>
      </c>
      <c r="H4489" s="25"/>
      <c r="BA4489" s="73" t="s">
        <v>357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358</v>
      </c>
      <c r="E4490" s="1" t="s">
        <v>133</v>
      </c>
      <c r="F4490" s="26">
        <v>147</v>
      </c>
      <c r="G4490" s="25" t="s">
        <v>295</v>
      </c>
      <c r="H4490" s="25"/>
      <c r="BA4490" s="73" t="s">
        <v>357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358</v>
      </c>
      <c r="E4491" s="1" t="s">
        <v>135</v>
      </c>
      <c r="F4491" s="26">
        <v>3.8</v>
      </c>
      <c r="G4491" s="25" t="s">
        <v>295</v>
      </c>
      <c r="H4491" s="25"/>
      <c r="BA4491" s="73" t="s">
        <v>357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358</v>
      </c>
      <c r="E4492" s="1" t="s">
        <v>136</v>
      </c>
      <c r="F4492" s="26">
        <v>117</v>
      </c>
      <c r="G4492" s="25" t="s">
        <v>295</v>
      </c>
      <c r="H4492" s="25"/>
      <c r="BA4492" s="73" t="s">
        <v>357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358</v>
      </c>
      <c r="E4493" s="1" t="s">
        <v>341</v>
      </c>
      <c r="F4493" s="26">
        <v>4.67</v>
      </c>
      <c r="G4493" s="25" t="s">
        <v>295</v>
      </c>
      <c r="H4493" s="25"/>
      <c r="BA4493" s="73" t="s">
        <v>357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358</v>
      </c>
      <c r="E4494" s="1" t="s">
        <v>118</v>
      </c>
      <c r="F4494" s="26">
        <v>4.4000000000000004</v>
      </c>
      <c r="G4494" s="25" t="s">
        <v>295</v>
      </c>
      <c r="H4494" s="25"/>
      <c r="BA4494" s="73" t="s">
        <v>357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358</v>
      </c>
      <c r="E4495" s="1" t="s">
        <v>130</v>
      </c>
      <c r="F4495" s="26">
        <v>3.99</v>
      </c>
      <c r="G4495" s="25" t="s">
        <v>295</v>
      </c>
      <c r="H4495" s="25"/>
      <c r="BA4495" s="73" t="s">
        <v>357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358</v>
      </c>
      <c r="E4496" s="1" t="s">
        <v>343</v>
      </c>
      <c r="F4496" s="26">
        <v>0.33</v>
      </c>
      <c r="G4496" s="25" t="s">
        <v>295</v>
      </c>
      <c r="H4496" s="25"/>
      <c r="BA4496" s="73" t="s">
        <v>357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358</v>
      </c>
      <c r="E4497" s="1" t="s">
        <v>127</v>
      </c>
      <c r="F4497" s="26">
        <v>1.2070000000000001</v>
      </c>
      <c r="G4497" s="25" t="s">
        <v>295</v>
      </c>
      <c r="H4497" s="25"/>
      <c r="BA4497" s="73" t="s">
        <v>357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358</v>
      </c>
      <c r="E4498" s="1" t="s">
        <v>131</v>
      </c>
      <c r="F4498" s="26">
        <v>8.6999999999999993</v>
      </c>
      <c r="G4498" s="25" t="s">
        <v>295</v>
      </c>
      <c r="H4498" s="25"/>
      <c r="BA4498" s="73" t="s">
        <v>357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358</v>
      </c>
      <c r="E4499" s="1" t="s">
        <v>344</v>
      </c>
      <c r="F4499" s="26">
        <v>305</v>
      </c>
      <c r="G4499" s="25" t="s">
        <v>295</v>
      </c>
      <c r="H4499" s="25"/>
      <c r="BA4499" s="73" t="s">
        <v>357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358</v>
      </c>
      <c r="E4500" s="1" t="s">
        <v>119</v>
      </c>
      <c r="F4500" s="26">
        <v>250</v>
      </c>
      <c r="G4500" s="25" t="s">
        <v>295</v>
      </c>
      <c r="H4500" s="25"/>
      <c r="BA4500" s="73" t="s">
        <v>357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358</v>
      </c>
      <c r="E4501" s="1" t="s">
        <v>120</v>
      </c>
      <c r="F4501" s="26">
        <v>77</v>
      </c>
      <c r="G4501" s="25" t="s">
        <v>295</v>
      </c>
      <c r="H4501" s="25"/>
      <c r="BA4501" s="73" t="s">
        <v>357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358</v>
      </c>
      <c r="E4502" s="1" t="s">
        <v>117</v>
      </c>
      <c r="F4502" s="26">
        <v>2.79</v>
      </c>
      <c r="G4502" s="25" t="s">
        <v>295</v>
      </c>
      <c r="H4502" s="25"/>
      <c r="BA4502" s="73" t="s">
        <v>357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358</v>
      </c>
      <c r="E4503" s="1" t="s">
        <v>346</v>
      </c>
      <c r="F4503" s="26">
        <v>233</v>
      </c>
      <c r="G4503" s="25" t="s">
        <v>295</v>
      </c>
      <c r="H4503" s="25"/>
      <c r="BA4503" s="73" t="s">
        <v>357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358</v>
      </c>
      <c r="E4504" s="1" t="s">
        <v>132</v>
      </c>
      <c r="F4504" s="26">
        <v>3.58</v>
      </c>
      <c r="G4504" s="25" t="s">
        <v>295</v>
      </c>
      <c r="H4504" s="25"/>
      <c r="BA4504" s="73" t="s">
        <v>357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358</v>
      </c>
      <c r="E4505" s="1" t="s">
        <v>111</v>
      </c>
      <c r="F4505" s="26">
        <v>88</v>
      </c>
      <c r="G4505" s="25" t="s">
        <v>295</v>
      </c>
      <c r="H4505" s="25"/>
      <c r="BA4505" s="73" t="s">
        <v>357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358</v>
      </c>
      <c r="E4506" s="1" t="s">
        <v>347</v>
      </c>
      <c r="F4506" s="26">
        <v>5.15</v>
      </c>
      <c r="G4506" s="25" t="s">
        <v>295</v>
      </c>
      <c r="H4506" s="25"/>
      <c r="BA4506" s="73" t="s">
        <v>357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358</v>
      </c>
      <c r="E4507" s="1" t="s">
        <v>349</v>
      </c>
      <c r="F4507" s="26">
        <v>2.2200000000000002</v>
      </c>
      <c r="G4507" s="25" t="s">
        <v>295</v>
      </c>
      <c r="H4507" s="25"/>
      <c r="BA4507" s="73" t="s">
        <v>357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358</v>
      </c>
      <c r="E4508" s="1" t="s">
        <v>128</v>
      </c>
      <c r="F4508" s="26">
        <v>7</v>
      </c>
      <c r="G4508" s="25" t="s">
        <v>295</v>
      </c>
      <c r="H4508" s="25"/>
      <c r="BA4508" s="73" t="s">
        <v>357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358</v>
      </c>
      <c r="E4509" s="1" t="s">
        <v>121</v>
      </c>
      <c r="F4509" s="26">
        <v>161</v>
      </c>
      <c r="G4509" s="25" t="s">
        <v>295</v>
      </c>
      <c r="H4509" s="25"/>
      <c r="BA4509" s="73" t="s">
        <v>357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358</v>
      </c>
      <c r="E4510" s="1" t="s">
        <v>115</v>
      </c>
      <c r="F4510" s="26">
        <v>30</v>
      </c>
      <c r="G4510" s="25" t="s">
        <v>295</v>
      </c>
      <c r="H4510" s="25"/>
      <c r="BA4510" s="73" t="s">
        <v>357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358</v>
      </c>
      <c r="E4511" s="1" t="s">
        <v>137</v>
      </c>
      <c r="F4511" s="26">
        <v>77</v>
      </c>
      <c r="G4511" s="25" t="s">
        <v>295</v>
      </c>
      <c r="H4511" s="25"/>
      <c r="BA4511" s="73" t="s">
        <v>357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358</v>
      </c>
      <c r="E4512" s="1" t="s">
        <v>350</v>
      </c>
      <c r="F4512" s="26">
        <v>139</v>
      </c>
      <c r="G4512" s="25" t="s">
        <v>295</v>
      </c>
      <c r="H4512" s="25"/>
      <c r="BA4512" s="73" t="s">
        <v>357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358</v>
      </c>
      <c r="E4513" s="1" t="s">
        <v>125</v>
      </c>
      <c r="F4513" s="26">
        <v>118</v>
      </c>
      <c r="G4513" s="25" t="s">
        <v>295</v>
      </c>
      <c r="H4513" s="25"/>
      <c r="BA4513" s="73" t="s">
        <v>357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358</v>
      </c>
      <c r="E4514" s="1" t="s">
        <v>126</v>
      </c>
      <c r="F4514" s="26">
        <v>81</v>
      </c>
      <c r="G4514" s="25" t="s">
        <v>295</v>
      </c>
      <c r="H4514" s="25"/>
      <c r="BA4514" s="73" t="s">
        <v>357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358</v>
      </c>
      <c r="E4515" s="1" t="s">
        <v>351</v>
      </c>
      <c r="F4515" s="26">
        <v>150</v>
      </c>
      <c r="G4515" s="25" t="s">
        <v>295</v>
      </c>
      <c r="H4515" s="25"/>
      <c r="BA4515" s="73" t="s">
        <v>357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358</v>
      </c>
      <c r="E4516" s="1" t="s">
        <v>352</v>
      </c>
      <c r="F4516" s="26">
        <v>56</v>
      </c>
      <c r="G4516" s="25" t="s">
        <v>295</v>
      </c>
      <c r="H4516" s="25"/>
      <c r="BA4516" s="73" t="s">
        <v>357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358</v>
      </c>
      <c r="E4517" s="1" t="s">
        <v>122</v>
      </c>
      <c r="F4517" s="26">
        <v>46</v>
      </c>
      <c r="G4517" s="25" t="s">
        <v>295</v>
      </c>
      <c r="H4517" s="25"/>
      <c r="BA4517" s="73" t="s">
        <v>357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358</v>
      </c>
      <c r="E4518" s="1" t="s">
        <v>124</v>
      </c>
      <c r="F4518" s="26">
        <v>28</v>
      </c>
      <c r="G4518" s="25" t="s">
        <v>295</v>
      </c>
      <c r="H4518" s="25"/>
      <c r="BA4518" s="73" t="s">
        <v>357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358</v>
      </c>
      <c r="E4519" s="1" t="s">
        <v>353</v>
      </c>
      <c r="F4519" s="26">
        <v>0.93</v>
      </c>
      <c r="G4519" s="25" t="s">
        <v>295</v>
      </c>
      <c r="H4519" s="25"/>
      <c r="BA4519" s="73" t="s">
        <v>357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358</v>
      </c>
      <c r="E4520" s="1" t="s">
        <v>355</v>
      </c>
      <c r="F4520" s="26">
        <v>34.299999999999997</v>
      </c>
      <c r="G4520" s="25" t="s">
        <v>295</v>
      </c>
      <c r="H4520" s="25"/>
      <c r="BA4520" s="73" t="s">
        <v>357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358</v>
      </c>
      <c r="E4521" s="1" t="s">
        <v>133</v>
      </c>
      <c r="F4521" s="26">
        <v>145</v>
      </c>
      <c r="G4521" s="25" t="s">
        <v>295</v>
      </c>
      <c r="H4521" s="25"/>
      <c r="BA4521" s="73" t="s">
        <v>357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358</v>
      </c>
      <c r="E4522" s="1" t="s">
        <v>135</v>
      </c>
      <c r="F4522" s="26">
        <v>3.8</v>
      </c>
      <c r="G4522" s="25" t="s">
        <v>295</v>
      </c>
      <c r="H4522" s="25"/>
      <c r="BA4522" s="73" t="s">
        <v>357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358</v>
      </c>
      <c r="E4523" s="1" t="s">
        <v>136</v>
      </c>
      <c r="F4523" s="26">
        <v>117</v>
      </c>
      <c r="G4523" s="25" t="s">
        <v>295</v>
      </c>
      <c r="H4523" s="25"/>
      <c r="BA4523" s="73" t="s">
        <v>357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358</v>
      </c>
      <c r="E4524" s="1" t="s">
        <v>341</v>
      </c>
      <c r="F4524" s="26">
        <v>4.6100000000000003</v>
      </c>
      <c r="G4524" s="25" t="s">
        <v>295</v>
      </c>
      <c r="H4524" s="25"/>
      <c r="BA4524" s="73" t="s">
        <v>357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358</v>
      </c>
      <c r="E4525" s="1" t="s">
        <v>118</v>
      </c>
      <c r="F4525" s="26">
        <v>4.4000000000000004</v>
      </c>
      <c r="G4525" s="25" t="s">
        <v>295</v>
      </c>
      <c r="H4525" s="25"/>
      <c r="BA4525" s="73" t="s">
        <v>357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358</v>
      </c>
      <c r="E4526" s="1" t="s">
        <v>130</v>
      </c>
      <c r="F4526" s="26">
        <v>4.07</v>
      </c>
      <c r="G4526" s="25" t="s">
        <v>295</v>
      </c>
      <c r="H4526" s="25"/>
      <c r="BA4526" s="73" t="s">
        <v>357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358</v>
      </c>
      <c r="E4527" s="1" t="s">
        <v>343</v>
      </c>
      <c r="F4527" s="26">
        <v>0.32500000000000001</v>
      </c>
      <c r="G4527" s="25" t="s">
        <v>295</v>
      </c>
      <c r="H4527" s="25"/>
      <c r="BA4527" s="73" t="s">
        <v>357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358</v>
      </c>
      <c r="E4528" s="1" t="s">
        <v>127</v>
      </c>
      <c r="F4528" s="26">
        <v>1.179</v>
      </c>
      <c r="G4528" s="25" t="s">
        <v>295</v>
      </c>
      <c r="H4528" s="25"/>
      <c r="BA4528" s="73" t="s">
        <v>357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358</v>
      </c>
      <c r="E4529" s="1" t="s">
        <v>131</v>
      </c>
      <c r="F4529" s="26">
        <v>8.6</v>
      </c>
      <c r="G4529" s="25" t="s">
        <v>295</v>
      </c>
      <c r="H4529" s="25"/>
      <c r="BA4529" s="73" t="s">
        <v>357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358</v>
      </c>
      <c r="E4530" s="1" t="s">
        <v>344</v>
      </c>
      <c r="F4530" s="26">
        <v>322</v>
      </c>
      <c r="G4530" s="25" t="s">
        <v>295</v>
      </c>
      <c r="H4530" s="25"/>
      <c r="BA4530" s="73" t="s">
        <v>357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358</v>
      </c>
      <c r="E4531" s="1" t="s">
        <v>119</v>
      </c>
      <c r="F4531" s="26">
        <v>246</v>
      </c>
      <c r="G4531" s="25" t="s">
        <v>295</v>
      </c>
      <c r="H4531" s="25"/>
      <c r="BA4531" s="73" t="s">
        <v>357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358</v>
      </c>
      <c r="E4532" s="1" t="s">
        <v>120</v>
      </c>
      <c r="F4532" s="26">
        <v>79</v>
      </c>
      <c r="G4532" s="25" t="s">
        <v>295</v>
      </c>
      <c r="H4532" s="25"/>
      <c r="BA4532" s="73" t="s">
        <v>357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358</v>
      </c>
      <c r="E4533" s="1" t="s">
        <v>117</v>
      </c>
      <c r="F4533" s="26">
        <v>2.69</v>
      </c>
      <c r="G4533" s="25" t="s">
        <v>295</v>
      </c>
      <c r="H4533" s="25"/>
      <c r="BA4533" s="73" t="s">
        <v>357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358</v>
      </c>
      <c r="E4534" s="1" t="s">
        <v>346</v>
      </c>
      <c r="F4534" s="26">
        <v>237</v>
      </c>
      <c r="G4534" s="25" t="s">
        <v>295</v>
      </c>
      <c r="H4534" s="25"/>
      <c r="BA4534" s="73" t="s">
        <v>357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358</v>
      </c>
      <c r="E4535" s="1" t="s">
        <v>132</v>
      </c>
      <c r="F4535" s="26">
        <v>3.53</v>
      </c>
      <c r="G4535" s="25" t="s">
        <v>295</v>
      </c>
      <c r="H4535" s="25"/>
      <c r="BA4535" s="73" t="s">
        <v>357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358</v>
      </c>
      <c r="E4536" s="1" t="s">
        <v>111</v>
      </c>
      <c r="F4536" s="26">
        <v>88</v>
      </c>
      <c r="G4536" s="25" t="s">
        <v>295</v>
      </c>
      <c r="H4536" s="25"/>
      <c r="BA4536" s="73" t="s">
        <v>357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358</v>
      </c>
      <c r="E4537" s="1" t="s">
        <v>347</v>
      </c>
      <c r="F4537" s="26">
        <v>5</v>
      </c>
      <c r="G4537" s="25" t="s">
        <v>295</v>
      </c>
      <c r="H4537" s="25"/>
      <c r="BA4537" s="73" t="s">
        <v>357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358</v>
      </c>
      <c r="E4538" s="1" t="s">
        <v>349</v>
      </c>
      <c r="F4538" s="26">
        <v>2.04</v>
      </c>
      <c r="G4538" s="25" t="s">
        <v>295</v>
      </c>
      <c r="H4538" s="25"/>
      <c r="BA4538" s="73" t="s">
        <v>357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358</v>
      </c>
      <c r="E4539" s="1" t="s">
        <v>128</v>
      </c>
      <c r="F4539" s="26">
        <v>7</v>
      </c>
      <c r="G4539" s="25" t="s">
        <v>295</v>
      </c>
      <c r="H4539" s="25"/>
      <c r="BA4539" s="73" t="s">
        <v>357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358</v>
      </c>
      <c r="E4540" s="1" t="s">
        <v>121</v>
      </c>
      <c r="F4540" s="26">
        <v>158</v>
      </c>
      <c r="G4540" s="25" t="s">
        <v>295</v>
      </c>
      <c r="H4540" s="25"/>
      <c r="BA4540" s="73" t="s">
        <v>357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358</v>
      </c>
      <c r="E4541" s="1" t="s">
        <v>115</v>
      </c>
      <c r="F4541" s="26">
        <v>34</v>
      </c>
      <c r="G4541" s="25" t="s">
        <v>295</v>
      </c>
      <c r="H4541" s="25"/>
      <c r="BA4541" s="73" t="s">
        <v>357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358</v>
      </c>
      <c r="E4542" s="1" t="s">
        <v>137</v>
      </c>
      <c r="F4542" s="26">
        <v>76</v>
      </c>
      <c r="G4542" s="25" t="s">
        <v>295</v>
      </c>
      <c r="H4542" s="25"/>
      <c r="BA4542" s="73" t="s">
        <v>357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358</v>
      </c>
      <c r="E4543" s="1" t="s">
        <v>350</v>
      </c>
      <c r="F4543" s="26">
        <v>139</v>
      </c>
      <c r="G4543" s="25" t="s">
        <v>295</v>
      </c>
      <c r="H4543" s="25"/>
      <c r="BA4543" s="73" t="s">
        <v>357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358</v>
      </c>
      <c r="E4544" s="1" t="s">
        <v>125</v>
      </c>
      <c r="F4544" s="26">
        <v>118</v>
      </c>
      <c r="G4544" s="25" t="s">
        <v>295</v>
      </c>
      <c r="H4544" s="25"/>
      <c r="BA4544" s="73" t="s">
        <v>357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358</v>
      </c>
      <c r="E4545" s="1" t="s">
        <v>126</v>
      </c>
      <c r="F4545" s="26">
        <v>79</v>
      </c>
      <c r="G4545" s="25" t="s">
        <v>295</v>
      </c>
      <c r="H4545" s="25"/>
      <c r="BA4545" s="73" t="s">
        <v>357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358</v>
      </c>
      <c r="E4546" s="1" t="s">
        <v>351</v>
      </c>
      <c r="F4546" s="26">
        <v>142</v>
      </c>
      <c r="G4546" s="25" t="s">
        <v>295</v>
      </c>
      <c r="H4546" s="25"/>
      <c r="BA4546" s="73" t="s">
        <v>357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358</v>
      </c>
      <c r="E4547" s="1" t="s">
        <v>352</v>
      </c>
      <c r="F4547" s="26">
        <v>57</v>
      </c>
      <c r="G4547" s="25" t="s">
        <v>295</v>
      </c>
      <c r="H4547" s="25"/>
      <c r="BA4547" s="73" t="s">
        <v>357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358</v>
      </c>
      <c r="E4548" s="1" t="s">
        <v>122</v>
      </c>
      <c r="F4548" s="26">
        <v>44</v>
      </c>
      <c r="G4548" s="25" t="s">
        <v>295</v>
      </c>
      <c r="H4548" s="25"/>
      <c r="BA4548" s="73" t="s">
        <v>357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358</v>
      </c>
      <c r="E4549" s="1" t="s">
        <v>124</v>
      </c>
      <c r="F4549" s="26">
        <v>28</v>
      </c>
      <c r="G4549" s="25" t="s">
        <v>295</v>
      </c>
      <c r="H4549" s="25"/>
      <c r="BA4549" s="73" t="s">
        <v>357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358</v>
      </c>
      <c r="E4550" s="1" t="s">
        <v>353</v>
      </c>
      <c r="F4550" s="26">
        <v>0.96</v>
      </c>
      <c r="G4550" s="25" t="s">
        <v>295</v>
      </c>
      <c r="H4550" s="25"/>
      <c r="BA4550" s="73" t="s">
        <v>357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358</v>
      </c>
      <c r="E4551" s="1" t="s">
        <v>355</v>
      </c>
      <c r="F4551" s="26">
        <v>36.6</v>
      </c>
      <c r="G4551" s="25" t="s">
        <v>295</v>
      </c>
      <c r="H4551" s="25"/>
      <c r="BA4551" s="73" t="s">
        <v>357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358</v>
      </c>
      <c r="E4552" s="1" t="s">
        <v>133</v>
      </c>
      <c r="F4552" s="26">
        <v>147</v>
      </c>
      <c r="G4552" s="25" t="s">
        <v>295</v>
      </c>
      <c r="H4552" s="25"/>
      <c r="BA4552" s="73" t="s">
        <v>357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358</v>
      </c>
      <c r="E4553" s="1" t="s">
        <v>135</v>
      </c>
      <c r="F4553" s="26">
        <v>3.8</v>
      </c>
      <c r="G4553" s="25" t="s">
        <v>295</v>
      </c>
      <c r="H4553" s="25"/>
      <c r="BA4553" s="73" t="s">
        <v>357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358</v>
      </c>
      <c r="E4554" s="1" t="s">
        <v>136</v>
      </c>
      <c r="F4554" s="26">
        <v>121</v>
      </c>
      <c r="G4554" s="25" t="s">
        <v>295</v>
      </c>
      <c r="H4554" s="25"/>
      <c r="BA4554" s="73" t="s">
        <v>357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358</v>
      </c>
      <c r="E4555" s="1" t="s">
        <v>341</v>
      </c>
      <c r="F4555" s="26">
        <v>4.51</v>
      </c>
      <c r="G4555" s="25" t="s">
        <v>295</v>
      </c>
      <c r="H4555" s="25"/>
      <c r="BA4555" s="73" t="s">
        <v>357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358</v>
      </c>
      <c r="E4556" s="1" t="s">
        <v>118</v>
      </c>
      <c r="F4556" s="26">
        <v>4.4000000000000004</v>
      </c>
      <c r="G4556" s="25" t="s">
        <v>295</v>
      </c>
      <c r="H4556" s="25"/>
      <c r="BA4556" s="73" t="s">
        <v>357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358</v>
      </c>
      <c r="E4557" s="1" t="s">
        <v>130</v>
      </c>
      <c r="F4557" s="26">
        <v>3.89</v>
      </c>
      <c r="G4557" s="25" t="s">
        <v>295</v>
      </c>
      <c r="H4557" s="25"/>
      <c r="BA4557" s="73" t="s">
        <v>357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358</v>
      </c>
      <c r="E4558" s="1" t="s">
        <v>343</v>
      </c>
      <c r="F4558" s="26">
        <v>0.33500000000000002</v>
      </c>
      <c r="G4558" s="25" t="s">
        <v>295</v>
      </c>
      <c r="H4558" s="25"/>
      <c r="BA4558" s="73" t="s">
        <v>357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358</v>
      </c>
      <c r="E4559" s="1" t="s">
        <v>127</v>
      </c>
      <c r="F4559" s="26">
        <v>1.179</v>
      </c>
      <c r="G4559" s="25" t="s">
        <v>295</v>
      </c>
      <c r="H4559" s="25"/>
      <c r="BA4559" s="73" t="s">
        <v>357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358</v>
      </c>
      <c r="E4560" s="1" t="s">
        <v>131</v>
      </c>
      <c r="F4560" s="26">
        <v>8.3000000000000007</v>
      </c>
      <c r="G4560" s="25" t="s">
        <v>295</v>
      </c>
      <c r="H4560" s="25"/>
      <c r="BA4560" s="73" t="s">
        <v>357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358</v>
      </c>
      <c r="E4561" s="1" t="s">
        <v>344</v>
      </c>
      <c r="F4561" s="26">
        <v>308</v>
      </c>
      <c r="G4561" s="25" t="s">
        <v>295</v>
      </c>
      <c r="H4561" s="25"/>
      <c r="BA4561" s="73" t="s">
        <v>357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358</v>
      </c>
      <c r="E4562" s="1" t="s">
        <v>119</v>
      </c>
      <c r="F4562" s="26">
        <v>246</v>
      </c>
      <c r="G4562" s="25" t="s">
        <v>295</v>
      </c>
      <c r="H4562" s="25"/>
      <c r="BA4562" s="73" t="s">
        <v>357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358</v>
      </c>
      <c r="E4563" s="1" t="s">
        <v>120</v>
      </c>
      <c r="F4563" s="26">
        <v>80</v>
      </c>
      <c r="G4563" s="25" t="s">
        <v>295</v>
      </c>
      <c r="H4563" s="25"/>
      <c r="BA4563" s="73" t="s">
        <v>357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358</v>
      </c>
      <c r="E4564" s="1" t="s">
        <v>117</v>
      </c>
      <c r="F4564" s="26">
        <v>2.71</v>
      </c>
      <c r="G4564" s="25" t="s">
        <v>295</v>
      </c>
      <c r="H4564" s="25"/>
      <c r="BA4564" s="73" t="s">
        <v>357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358</v>
      </c>
      <c r="E4565" s="1" t="s">
        <v>346</v>
      </c>
      <c r="F4565" s="26">
        <v>230</v>
      </c>
      <c r="G4565" s="25" t="s">
        <v>295</v>
      </c>
      <c r="H4565" s="25"/>
      <c r="BA4565" s="73" t="s">
        <v>357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358</v>
      </c>
      <c r="E4566" s="1" t="s">
        <v>132</v>
      </c>
      <c r="F4566" s="26">
        <v>3.48</v>
      </c>
      <c r="G4566" s="25" t="s">
        <v>295</v>
      </c>
      <c r="H4566" s="25"/>
      <c r="BA4566" s="73" t="s">
        <v>357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358</v>
      </c>
      <c r="E4567" s="1" t="s">
        <v>111</v>
      </c>
      <c r="F4567" s="26">
        <v>88</v>
      </c>
      <c r="G4567" s="25" t="s">
        <v>295</v>
      </c>
      <c r="H4567" s="25"/>
      <c r="BA4567" s="73" t="s">
        <v>357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358</v>
      </c>
      <c r="E4568" s="1" t="s">
        <v>347</v>
      </c>
      <c r="F4568" s="26">
        <v>5.07</v>
      </c>
      <c r="G4568" s="25" t="s">
        <v>295</v>
      </c>
      <c r="H4568" s="25"/>
      <c r="BA4568" s="73" t="s">
        <v>357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358</v>
      </c>
      <c r="E4569" s="1" t="s">
        <v>349</v>
      </c>
      <c r="F4569" s="26">
        <v>2.2400000000000002</v>
      </c>
      <c r="G4569" s="25" t="s">
        <v>295</v>
      </c>
      <c r="H4569" s="25"/>
      <c r="BA4569" s="73" t="s">
        <v>357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358</v>
      </c>
      <c r="E4570" s="1" t="s">
        <v>128</v>
      </c>
      <c r="F4570" s="26">
        <v>7.1</v>
      </c>
      <c r="G4570" s="25" t="s">
        <v>295</v>
      </c>
      <c r="H4570" s="25"/>
      <c r="BA4570" s="73" t="s">
        <v>357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358</v>
      </c>
      <c r="E4571" s="1" t="s">
        <v>121</v>
      </c>
      <c r="F4571" s="26">
        <v>156</v>
      </c>
      <c r="G4571" s="25" t="s">
        <v>295</v>
      </c>
      <c r="H4571" s="25"/>
      <c r="BA4571" s="73" t="s">
        <v>357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358</v>
      </c>
      <c r="E4572" s="1" t="s">
        <v>115</v>
      </c>
      <c r="F4572" s="26">
        <v>34</v>
      </c>
      <c r="G4572" s="25" t="s">
        <v>295</v>
      </c>
      <c r="H4572" s="25"/>
      <c r="BA4572" s="73" t="s">
        <v>357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358</v>
      </c>
      <c r="E4573" s="1" t="s">
        <v>137</v>
      </c>
      <c r="F4573" s="26">
        <v>74</v>
      </c>
      <c r="G4573" s="25" t="s">
        <v>295</v>
      </c>
      <c r="H4573" s="25"/>
      <c r="BA4573" s="73" t="s">
        <v>357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358</v>
      </c>
      <c r="E4574" s="1" t="s">
        <v>350</v>
      </c>
      <c r="F4574" s="26">
        <v>139</v>
      </c>
      <c r="G4574" s="25" t="s">
        <v>295</v>
      </c>
      <c r="H4574" s="25"/>
      <c r="BA4574" s="73" t="s">
        <v>357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358</v>
      </c>
      <c r="E4575" s="1" t="s">
        <v>125</v>
      </c>
      <c r="F4575" s="26">
        <v>111</v>
      </c>
      <c r="G4575" s="25" t="s">
        <v>295</v>
      </c>
      <c r="H4575" s="25"/>
      <c r="BA4575" s="73" t="s">
        <v>357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358</v>
      </c>
      <c r="E4576" s="1" t="s">
        <v>126</v>
      </c>
      <c r="F4576" s="26">
        <v>82</v>
      </c>
      <c r="G4576" s="25" t="s">
        <v>295</v>
      </c>
      <c r="H4576" s="25"/>
      <c r="BA4576" s="73" t="s">
        <v>357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358</v>
      </c>
      <c r="E4577" s="1" t="s">
        <v>351</v>
      </c>
      <c r="F4577" s="26">
        <v>137</v>
      </c>
      <c r="G4577" s="25" t="s">
        <v>295</v>
      </c>
      <c r="H4577" s="25"/>
      <c r="BA4577" s="73" t="s">
        <v>357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358</v>
      </c>
      <c r="E4578" s="1" t="s">
        <v>352</v>
      </c>
      <c r="F4578" s="26">
        <v>57</v>
      </c>
      <c r="G4578" s="25" t="s">
        <v>295</v>
      </c>
      <c r="H4578" s="25"/>
      <c r="BA4578" s="73" t="s">
        <v>357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358</v>
      </c>
      <c r="E4579" s="1" t="s">
        <v>122</v>
      </c>
      <c r="F4579" s="26">
        <v>44</v>
      </c>
      <c r="G4579" s="25" t="s">
        <v>295</v>
      </c>
      <c r="H4579" s="25"/>
      <c r="BA4579" s="73" t="s">
        <v>357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358</v>
      </c>
      <c r="E4580" s="1" t="s">
        <v>124</v>
      </c>
      <c r="F4580" s="26">
        <v>29</v>
      </c>
      <c r="G4580" s="25" t="s">
        <v>295</v>
      </c>
      <c r="H4580" s="25"/>
      <c r="BA4580" s="73" t="s">
        <v>357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358</v>
      </c>
      <c r="E4581" s="1" t="s">
        <v>353</v>
      </c>
      <c r="F4581" s="26">
        <v>0.89</v>
      </c>
      <c r="G4581" s="25" t="s">
        <v>295</v>
      </c>
      <c r="H4581" s="25"/>
      <c r="BA4581" s="73" t="s">
        <v>357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358</v>
      </c>
      <c r="E4582" s="1" t="s">
        <v>355</v>
      </c>
      <c r="F4582" s="26">
        <v>32.1</v>
      </c>
      <c r="G4582" s="25" t="s">
        <v>295</v>
      </c>
      <c r="H4582" s="25"/>
      <c r="BA4582" s="73" t="s">
        <v>357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358</v>
      </c>
      <c r="E4583" s="1" t="s">
        <v>133</v>
      </c>
      <c r="F4583" s="26">
        <v>143</v>
      </c>
      <c r="G4583" s="25" t="s">
        <v>295</v>
      </c>
      <c r="H4583" s="25"/>
      <c r="BA4583" s="73" t="s">
        <v>357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358</v>
      </c>
      <c r="E4584" s="1" t="s">
        <v>135</v>
      </c>
      <c r="F4584" s="26">
        <v>3.7</v>
      </c>
      <c r="G4584" s="25" t="s">
        <v>295</v>
      </c>
      <c r="H4584" s="25"/>
      <c r="BA4584" s="73" t="s">
        <v>357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358</v>
      </c>
      <c r="E4585" s="1" t="s">
        <v>136</v>
      </c>
      <c r="F4585" s="26">
        <v>116</v>
      </c>
      <c r="G4585" s="25" t="s">
        <v>295</v>
      </c>
      <c r="H4585" s="25"/>
      <c r="BA4585" s="73" t="s">
        <v>357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358</v>
      </c>
      <c r="E4586" s="1" t="s">
        <v>341</v>
      </c>
      <c r="F4586" s="26">
        <v>4.67</v>
      </c>
      <c r="G4586" s="25" t="s">
        <v>295</v>
      </c>
      <c r="H4586" s="25"/>
      <c r="BA4586" s="73" t="s">
        <v>357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358</v>
      </c>
      <c r="E4587" s="1" t="s">
        <v>118</v>
      </c>
      <c r="F4587" s="26">
        <v>4.5</v>
      </c>
      <c r="G4587" s="25" t="s">
        <v>295</v>
      </c>
      <c r="H4587" s="25"/>
      <c r="BA4587" s="73" t="s">
        <v>357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358</v>
      </c>
      <c r="E4588" s="1" t="s">
        <v>130</v>
      </c>
      <c r="F4588" s="26">
        <v>3.88</v>
      </c>
      <c r="G4588" s="25" t="s">
        <v>295</v>
      </c>
      <c r="H4588" s="25"/>
      <c r="BA4588" s="73" t="s">
        <v>357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358</v>
      </c>
      <c r="E4589" s="1" t="s">
        <v>343</v>
      </c>
      <c r="F4589" s="26">
        <v>0.314</v>
      </c>
      <c r="G4589" s="25" t="s">
        <v>295</v>
      </c>
      <c r="H4589" s="25"/>
      <c r="BA4589" s="73" t="s">
        <v>357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358</v>
      </c>
      <c r="E4590" s="1" t="s">
        <v>127</v>
      </c>
      <c r="F4590" s="26">
        <v>1.1619999999999999</v>
      </c>
      <c r="G4590" s="25" t="s">
        <v>295</v>
      </c>
      <c r="H4590" s="25"/>
      <c r="BA4590" s="73" t="s">
        <v>357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358</v>
      </c>
      <c r="E4591" s="1" t="s">
        <v>131</v>
      </c>
      <c r="F4591" s="26">
        <v>8.6999999999999993</v>
      </c>
      <c r="G4591" s="25" t="s">
        <v>295</v>
      </c>
      <c r="H4591" s="25"/>
      <c r="BA4591" s="73" t="s">
        <v>357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358</v>
      </c>
      <c r="E4592" s="1" t="s">
        <v>344</v>
      </c>
      <c r="F4592" s="26">
        <v>323</v>
      </c>
      <c r="G4592" s="25" t="s">
        <v>295</v>
      </c>
      <c r="H4592" s="25"/>
      <c r="BA4592" s="73" t="s">
        <v>357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358</v>
      </c>
      <c r="E4593" s="1" t="s">
        <v>119</v>
      </c>
      <c r="F4593" s="26">
        <v>250</v>
      </c>
      <c r="G4593" s="25" t="s">
        <v>295</v>
      </c>
      <c r="H4593" s="25"/>
      <c r="BA4593" s="73" t="s">
        <v>357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358</v>
      </c>
      <c r="E4594" s="1" t="s">
        <v>120</v>
      </c>
      <c r="F4594" s="26">
        <v>78</v>
      </c>
      <c r="G4594" s="25" t="s">
        <v>295</v>
      </c>
      <c r="H4594" s="25"/>
      <c r="BA4594" s="73" t="s">
        <v>357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358</v>
      </c>
      <c r="E4595" s="1" t="s">
        <v>117</v>
      </c>
      <c r="F4595" s="26">
        <v>2.7</v>
      </c>
      <c r="G4595" s="25" t="s">
        <v>295</v>
      </c>
      <c r="H4595" s="25"/>
      <c r="BA4595" s="73" t="s">
        <v>357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358</v>
      </c>
      <c r="E4596" s="1" t="s">
        <v>346</v>
      </c>
      <c r="F4596" s="26">
        <v>230</v>
      </c>
      <c r="G4596" s="25" t="s">
        <v>295</v>
      </c>
      <c r="H4596" s="25"/>
      <c r="BA4596" s="73" t="s">
        <v>357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358</v>
      </c>
      <c r="E4597" s="1" t="s">
        <v>132</v>
      </c>
      <c r="F4597" s="26">
        <v>3.48</v>
      </c>
      <c r="G4597" s="25" t="s">
        <v>295</v>
      </c>
      <c r="H4597" s="25"/>
      <c r="BA4597" s="73" t="s">
        <v>357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358</v>
      </c>
      <c r="E4598" s="1" t="s">
        <v>111</v>
      </c>
      <c r="F4598" s="26">
        <v>86</v>
      </c>
      <c r="G4598" s="25" t="s">
        <v>295</v>
      </c>
      <c r="H4598" s="25"/>
      <c r="BA4598" s="73" t="s">
        <v>357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358</v>
      </c>
      <c r="E4599" s="1" t="s">
        <v>347</v>
      </c>
      <c r="F4599" s="26">
        <v>5.09</v>
      </c>
      <c r="G4599" s="25" t="s">
        <v>295</v>
      </c>
      <c r="H4599" s="25"/>
      <c r="BA4599" s="73" t="s">
        <v>357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358</v>
      </c>
      <c r="E4600" s="1" t="s">
        <v>349</v>
      </c>
      <c r="F4600" s="26">
        <v>2.2400000000000002</v>
      </c>
      <c r="G4600" s="25" t="s">
        <v>295</v>
      </c>
      <c r="H4600" s="25"/>
      <c r="BA4600" s="73" t="s">
        <v>357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358</v>
      </c>
      <c r="E4601" s="1" t="s">
        <v>128</v>
      </c>
      <c r="F4601" s="26">
        <v>7.1</v>
      </c>
      <c r="G4601" s="25" t="s">
        <v>295</v>
      </c>
      <c r="H4601" s="25"/>
      <c r="BA4601" s="73" t="s">
        <v>357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358</v>
      </c>
      <c r="E4602" s="1" t="s">
        <v>121</v>
      </c>
      <c r="F4602" s="26">
        <v>157</v>
      </c>
      <c r="G4602" s="25" t="s">
        <v>295</v>
      </c>
      <c r="H4602" s="25"/>
      <c r="BA4602" s="73" t="s">
        <v>357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358</v>
      </c>
      <c r="E4603" s="1" t="s">
        <v>115</v>
      </c>
      <c r="F4603" s="26">
        <v>33</v>
      </c>
      <c r="G4603" s="25" t="s">
        <v>295</v>
      </c>
      <c r="H4603" s="25"/>
      <c r="BA4603" s="73" t="s">
        <v>357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358</v>
      </c>
      <c r="E4604" s="1" t="s">
        <v>137</v>
      </c>
      <c r="F4604" s="26">
        <v>75</v>
      </c>
      <c r="G4604" s="25" t="s">
        <v>295</v>
      </c>
      <c r="H4604" s="25"/>
      <c r="BA4604" s="73" t="s">
        <v>357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358</v>
      </c>
      <c r="E4605" s="1" t="s">
        <v>350</v>
      </c>
      <c r="F4605" s="26">
        <v>141</v>
      </c>
      <c r="G4605" s="25" t="s">
        <v>295</v>
      </c>
      <c r="H4605" s="25"/>
      <c r="BA4605" s="73" t="s">
        <v>357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358</v>
      </c>
      <c r="E4606" s="1" t="s">
        <v>125</v>
      </c>
      <c r="F4606" s="26">
        <v>114</v>
      </c>
      <c r="G4606" s="25" t="s">
        <v>295</v>
      </c>
      <c r="H4606" s="25"/>
      <c r="BA4606" s="73" t="s">
        <v>357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358</v>
      </c>
      <c r="E4607" s="1" t="s">
        <v>126</v>
      </c>
      <c r="F4607" s="26">
        <v>79</v>
      </c>
      <c r="G4607" s="25" t="s">
        <v>295</v>
      </c>
      <c r="H4607" s="25"/>
      <c r="BA4607" s="73" t="s">
        <v>357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358</v>
      </c>
      <c r="E4608" s="1" t="s">
        <v>351</v>
      </c>
      <c r="F4608" s="26">
        <v>138</v>
      </c>
      <c r="G4608" s="25" t="s">
        <v>295</v>
      </c>
      <c r="H4608" s="25"/>
      <c r="BA4608" s="73" t="s">
        <v>357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358</v>
      </c>
      <c r="E4609" s="1" t="s">
        <v>352</v>
      </c>
      <c r="F4609" s="26">
        <v>57</v>
      </c>
      <c r="G4609" s="25" t="s">
        <v>295</v>
      </c>
      <c r="H4609" s="25"/>
      <c r="BA4609" s="73" t="s">
        <v>357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358</v>
      </c>
      <c r="E4610" s="1" t="s">
        <v>122</v>
      </c>
      <c r="F4610" s="26">
        <v>44</v>
      </c>
      <c r="G4610" s="25" t="s">
        <v>295</v>
      </c>
      <c r="H4610" s="25"/>
      <c r="BA4610" s="73" t="s">
        <v>357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358</v>
      </c>
      <c r="E4611" s="1" t="s">
        <v>124</v>
      </c>
      <c r="F4611" s="26">
        <v>28</v>
      </c>
      <c r="G4611" s="25" t="s">
        <v>295</v>
      </c>
      <c r="H4611" s="25"/>
      <c r="BA4611" s="73" t="s">
        <v>357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358</v>
      </c>
      <c r="E4612" s="1" t="s">
        <v>353</v>
      </c>
      <c r="F4612" s="26">
        <v>0.91</v>
      </c>
      <c r="G4612" s="25" t="s">
        <v>295</v>
      </c>
      <c r="H4612" s="25"/>
      <c r="BA4612" s="73" t="s">
        <v>357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358</v>
      </c>
      <c r="E4613" s="1" t="s">
        <v>355</v>
      </c>
      <c r="F4613" s="26">
        <v>34.9</v>
      </c>
      <c r="G4613" s="25" t="s">
        <v>295</v>
      </c>
      <c r="H4613" s="25"/>
      <c r="BA4613" s="73" t="s">
        <v>357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358</v>
      </c>
      <c r="E4614" s="1" t="s">
        <v>133</v>
      </c>
      <c r="F4614" s="26">
        <v>145</v>
      </c>
      <c r="G4614" s="25" t="s">
        <v>295</v>
      </c>
      <c r="H4614" s="25"/>
      <c r="BA4614" s="73" t="s">
        <v>357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358</v>
      </c>
      <c r="E4615" s="1" t="s">
        <v>135</v>
      </c>
      <c r="F4615" s="26">
        <v>3.7</v>
      </c>
      <c r="G4615" s="25" t="s">
        <v>295</v>
      </c>
      <c r="H4615" s="25"/>
      <c r="BA4615" s="73" t="s">
        <v>357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358</v>
      </c>
      <c r="E4616" s="1" t="s">
        <v>136</v>
      </c>
      <c r="F4616" s="26">
        <v>117</v>
      </c>
      <c r="G4616" s="25" t="s">
        <v>295</v>
      </c>
      <c r="H4616" s="25"/>
      <c r="BA4616" s="73" t="s">
        <v>357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358</v>
      </c>
      <c r="E4617" s="1" t="s">
        <v>341</v>
      </c>
      <c r="F4617" s="26">
        <v>4.54</v>
      </c>
      <c r="G4617" s="25" t="s">
        <v>295</v>
      </c>
      <c r="H4617" s="25"/>
      <c r="BA4617" s="73" t="s">
        <v>357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358</v>
      </c>
      <c r="E4618" s="1" t="s">
        <v>118</v>
      </c>
      <c r="F4618" s="26">
        <v>4.5999999999999996</v>
      </c>
      <c r="G4618" s="25" t="s">
        <v>295</v>
      </c>
      <c r="H4618" s="25"/>
      <c r="BA4618" s="73" t="s">
        <v>357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358</v>
      </c>
      <c r="E4619" s="1" t="s">
        <v>130</v>
      </c>
      <c r="F4619" s="26">
        <v>3.92</v>
      </c>
      <c r="G4619" s="25" t="s">
        <v>295</v>
      </c>
      <c r="H4619" s="25"/>
      <c r="BA4619" s="73" t="s">
        <v>357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358</v>
      </c>
      <c r="E4620" s="1" t="s">
        <v>343</v>
      </c>
      <c r="F4620" s="26">
        <v>0.35099999999999998</v>
      </c>
      <c r="G4620" s="25" t="s">
        <v>295</v>
      </c>
      <c r="H4620" s="25"/>
      <c r="BA4620" s="73" t="s">
        <v>357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358</v>
      </c>
      <c r="E4621" s="1" t="s">
        <v>127</v>
      </c>
      <c r="F4621" s="26">
        <v>1.25</v>
      </c>
      <c r="G4621" s="25" t="s">
        <v>295</v>
      </c>
      <c r="H4621" s="25"/>
      <c r="BA4621" s="73" t="s">
        <v>357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358</v>
      </c>
      <c r="E4622" s="1" t="s">
        <v>131</v>
      </c>
      <c r="F4622" s="26">
        <v>8.6</v>
      </c>
      <c r="G4622" s="25" t="s">
        <v>295</v>
      </c>
      <c r="H4622" s="25"/>
      <c r="BA4622" s="73" t="s">
        <v>357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358</v>
      </c>
      <c r="E4623" s="1" t="s">
        <v>344</v>
      </c>
      <c r="F4623" s="26">
        <v>311</v>
      </c>
      <c r="G4623" s="25" t="s">
        <v>295</v>
      </c>
      <c r="H4623" s="25"/>
      <c r="BA4623" s="73" t="s">
        <v>357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358</v>
      </c>
      <c r="E4624" s="1" t="s">
        <v>119</v>
      </c>
      <c r="F4624" s="26">
        <v>249</v>
      </c>
      <c r="G4624" s="25" t="s">
        <v>295</v>
      </c>
      <c r="H4624" s="25"/>
      <c r="BA4624" s="73" t="s">
        <v>357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358</v>
      </c>
      <c r="E4625" s="1" t="s">
        <v>120</v>
      </c>
      <c r="F4625" s="26">
        <v>80</v>
      </c>
      <c r="G4625" s="25" t="s">
        <v>295</v>
      </c>
      <c r="H4625" s="25"/>
      <c r="BA4625" s="73" t="s">
        <v>357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358</v>
      </c>
      <c r="E4626" s="1" t="s">
        <v>117</v>
      </c>
      <c r="F4626" s="26">
        <v>2.61</v>
      </c>
      <c r="G4626" s="25" t="s">
        <v>295</v>
      </c>
      <c r="H4626" s="25"/>
      <c r="BA4626" s="73" t="s">
        <v>357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358</v>
      </c>
      <c r="E4627" s="1" t="s">
        <v>346</v>
      </c>
      <c r="F4627" s="26">
        <v>230</v>
      </c>
      <c r="G4627" s="25" t="s">
        <v>295</v>
      </c>
      <c r="H4627" s="25"/>
      <c r="BA4627" s="73" t="s">
        <v>357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358</v>
      </c>
      <c r="E4628" s="1" t="s">
        <v>132</v>
      </c>
      <c r="F4628" s="26">
        <v>3.5</v>
      </c>
      <c r="G4628" s="25" t="s">
        <v>295</v>
      </c>
      <c r="H4628" s="25"/>
      <c r="BA4628" s="73" t="s">
        <v>357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358</v>
      </c>
      <c r="E4629" s="1" t="s">
        <v>111</v>
      </c>
      <c r="F4629" s="26">
        <v>85</v>
      </c>
      <c r="G4629" s="25" t="s">
        <v>295</v>
      </c>
      <c r="H4629" s="25"/>
      <c r="BA4629" s="73" t="s">
        <v>357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358</v>
      </c>
      <c r="E4630" s="1" t="s">
        <v>347</v>
      </c>
      <c r="F4630" s="26">
        <v>5.09</v>
      </c>
      <c r="G4630" s="25" t="s">
        <v>295</v>
      </c>
      <c r="H4630" s="25"/>
      <c r="BA4630" s="73" t="s">
        <v>357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358</v>
      </c>
      <c r="E4631" s="1" t="s">
        <v>349</v>
      </c>
      <c r="F4631" s="26">
        <v>2.17</v>
      </c>
      <c r="G4631" s="25" t="s">
        <v>295</v>
      </c>
      <c r="H4631" s="25"/>
      <c r="BA4631" s="73" t="s">
        <v>357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358</v>
      </c>
      <c r="E4632" s="1" t="s">
        <v>128</v>
      </c>
      <c r="F4632" s="26">
        <v>7</v>
      </c>
      <c r="G4632" s="25" t="s">
        <v>295</v>
      </c>
      <c r="H4632" s="25"/>
      <c r="BA4632" s="73" t="s">
        <v>357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358</v>
      </c>
      <c r="E4633" s="1" t="s">
        <v>121</v>
      </c>
      <c r="F4633" s="26">
        <v>158</v>
      </c>
      <c r="G4633" s="25" t="s">
        <v>295</v>
      </c>
      <c r="H4633" s="25"/>
      <c r="BA4633" s="73" t="s">
        <v>357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358</v>
      </c>
      <c r="E4634" s="1" t="s">
        <v>115</v>
      </c>
      <c r="F4634" s="26">
        <v>33</v>
      </c>
      <c r="G4634" s="25" t="s">
        <v>295</v>
      </c>
      <c r="H4634" s="25"/>
      <c r="BA4634" s="73" t="s">
        <v>357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358</v>
      </c>
      <c r="E4635" s="1" t="s">
        <v>137</v>
      </c>
      <c r="F4635" s="26">
        <v>75</v>
      </c>
      <c r="G4635" s="25" t="s">
        <v>295</v>
      </c>
      <c r="H4635" s="25"/>
      <c r="BA4635" s="73" t="s">
        <v>357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358</v>
      </c>
      <c r="E4636" s="1" t="s">
        <v>350</v>
      </c>
      <c r="F4636" s="26">
        <v>143</v>
      </c>
      <c r="G4636" s="25" t="s">
        <v>295</v>
      </c>
      <c r="H4636" s="25"/>
      <c r="BA4636" s="73" t="s">
        <v>357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358</v>
      </c>
      <c r="E4637" s="1" t="s">
        <v>125</v>
      </c>
      <c r="F4637" s="26">
        <v>106</v>
      </c>
      <c r="G4637" s="25" t="s">
        <v>295</v>
      </c>
      <c r="H4637" s="25"/>
      <c r="BA4637" s="73" t="s">
        <v>357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358</v>
      </c>
      <c r="E4638" s="1" t="s">
        <v>126</v>
      </c>
      <c r="F4638" s="26">
        <v>79</v>
      </c>
      <c r="G4638" s="25" t="s">
        <v>295</v>
      </c>
      <c r="H4638" s="25"/>
      <c r="BA4638" s="73" t="s">
        <v>357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358</v>
      </c>
      <c r="E4639" s="1" t="s">
        <v>351</v>
      </c>
      <c r="F4639" s="26">
        <v>151</v>
      </c>
      <c r="G4639" s="25" t="s">
        <v>295</v>
      </c>
      <c r="H4639" s="25"/>
      <c r="BA4639" s="73" t="s">
        <v>357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358</v>
      </c>
      <c r="E4640" s="1" t="s">
        <v>352</v>
      </c>
      <c r="F4640" s="26">
        <v>56</v>
      </c>
      <c r="G4640" s="25" t="s">
        <v>295</v>
      </c>
      <c r="H4640" s="25"/>
      <c r="BA4640" s="73" t="s">
        <v>357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358</v>
      </c>
      <c r="E4641" s="1" t="s">
        <v>122</v>
      </c>
      <c r="F4641" s="26">
        <v>47</v>
      </c>
      <c r="G4641" s="25" t="s">
        <v>295</v>
      </c>
      <c r="H4641" s="25"/>
      <c r="BA4641" s="73" t="s">
        <v>357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358</v>
      </c>
      <c r="E4642" s="1" t="s">
        <v>124</v>
      </c>
      <c r="F4642" s="26">
        <v>31</v>
      </c>
      <c r="G4642" s="25" t="s">
        <v>295</v>
      </c>
      <c r="H4642" s="25"/>
      <c r="BA4642" s="73" t="s">
        <v>357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358</v>
      </c>
      <c r="E4643" s="1" t="s">
        <v>353</v>
      </c>
      <c r="F4643" s="26">
        <v>0.88</v>
      </c>
      <c r="G4643" s="25" t="s">
        <v>295</v>
      </c>
      <c r="H4643" s="25"/>
      <c r="BA4643" s="73" t="s">
        <v>357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358</v>
      </c>
      <c r="E4644" s="1" t="s">
        <v>355</v>
      </c>
      <c r="F4644" s="26">
        <v>35.700000000000003</v>
      </c>
      <c r="G4644" s="25" t="s">
        <v>295</v>
      </c>
      <c r="H4644" s="25"/>
      <c r="BA4644" s="73" t="s">
        <v>357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358</v>
      </c>
      <c r="E4645" s="1" t="s">
        <v>133</v>
      </c>
      <c r="F4645" s="26">
        <v>143</v>
      </c>
      <c r="G4645" s="25" t="s">
        <v>295</v>
      </c>
      <c r="H4645" s="25"/>
      <c r="BA4645" s="73" t="s">
        <v>357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358</v>
      </c>
      <c r="E4646" s="1" t="s">
        <v>135</v>
      </c>
      <c r="F4646" s="26">
        <v>3.7</v>
      </c>
      <c r="G4646" s="25" t="s">
        <v>295</v>
      </c>
      <c r="H4646" s="25"/>
      <c r="BA4646" s="73" t="s">
        <v>357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358</v>
      </c>
      <c r="E4647" s="1" t="s">
        <v>136</v>
      </c>
      <c r="F4647" s="26">
        <v>117</v>
      </c>
      <c r="G4647" s="25" t="s">
        <v>295</v>
      </c>
      <c r="H4647" s="25"/>
      <c r="BA4647" s="73" t="s">
        <v>357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358</v>
      </c>
      <c r="E4648" s="1" t="s">
        <v>341</v>
      </c>
      <c r="F4648" s="26">
        <v>4.6900000000000004</v>
      </c>
      <c r="G4648" s="25" t="s">
        <v>295</v>
      </c>
      <c r="H4648" s="25"/>
      <c r="BA4648" s="73" t="s">
        <v>357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358</v>
      </c>
      <c r="E4649" s="1" t="s">
        <v>118</v>
      </c>
      <c r="F4649" s="26">
        <v>4.5</v>
      </c>
      <c r="G4649" s="25" t="s">
        <v>295</v>
      </c>
      <c r="H4649" s="25"/>
      <c r="BA4649" s="73" t="s">
        <v>357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358</v>
      </c>
      <c r="E4650" s="1" t="s">
        <v>130</v>
      </c>
      <c r="F4650" s="26">
        <v>3.87</v>
      </c>
      <c r="G4650" s="25" t="s">
        <v>295</v>
      </c>
      <c r="H4650" s="25"/>
      <c r="BA4650" s="73" t="s">
        <v>357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358</v>
      </c>
      <c r="E4651" s="1" t="s">
        <v>343</v>
      </c>
      <c r="F4651" s="26">
        <v>0.307</v>
      </c>
      <c r="G4651" s="25" t="s">
        <v>295</v>
      </c>
      <c r="H4651" s="25"/>
      <c r="BA4651" s="73" t="s">
        <v>357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358</v>
      </c>
      <c r="E4652" s="1" t="s">
        <v>127</v>
      </c>
      <c r="F4652" s="26">
        <v>1.2050000000000001</v>
      </c>
      <c r="G4652" s="25" t="s">
        <v>295</v>
      </c>
      <c r="H4652" s="25"/>
      <c r="BA4652" s="73" t="s">
        <v>357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358</v>
      </c>
      <c r="E4653" s="1" t="s">
        <v>131</v>
      </c>
      <c r="F4653" s="26">
        <v>8.8000000000000007</v>
      </c>
      <c r="G4653" s="25" t="s">
        <v>295</v>
      </c>
      <c r="H4653" s="25"/>
      <c r="BA4653" s="73" t="s">
        <v>357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358</v>
      </c>
      <c r="E4654" s="1" t="s">
        <v>344</v>
      </c>
      <c r="F4654" s="26">
        <v>317</v>
      </c>
      <c r="G4654" s="25" t="s">
        <v>295</v>
      </c>
      <c r="H4654" s="25"/>
      <c r="BA4654" s="73" t="s">
        <v>357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358</v>
      </c>
      <c r="E4655" s="1" t="s">
        <v>119</v>
      </c>
      <c r="F4655" s="26">
        <v>247</v>
      </c>
      <c r="G4655" s="25" t="s">
        <v>295</v>
      </c>
      <c r="H4655" s="25"/>
      <c r="BA4655" s="73" t="s">
        <v>357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358</v>
      </c>
      <c r="E4656" s="1" t="s">
        <v>120</v>
      </c>
      <c r="F4656" s="26">
        <v>75</v>
      </c>
      <c r="G4656" s="25" t="s">
        <v>295</v>
      </c>
      <c r="H4656" s="25"/>
      <c r="BA4656" s="73" t="s">
        <v>357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358</v>
      </c>
      <c r="E4657" s="1" t="s">
        <v>117</v>
      </c>
      <c r="F4657" s="26">
        <v>2.66</v>
      </c>
      <c r="G4657" s="25" t="s">
        <v>295</v>
      </c>
      <c r="H4657" s="25"/>
      <c r="BA4657" s="73" t="s">
        <v>357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358</v>
      </c>
      <c r="E4658" s="1" t="s">
        <v>346</v>
      </c>
      <c r="F4658" s="26">
        <v>230</v>
      </c>
      <c r="G4658" s="25" t="s">
        <v>295</v>
      </c>
      <c r="H4658" s="25"/>
      <c r="BA4658" s="73" t="s">
        <v>357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358</v>
      </c>
      <c r="E4659" s="1" t="s">
        <v>132</v>
      </c>
      <c r="F4659" s="26">
        <v>3.44</v>
      </c>
      <c r="G4659" s="25" t="s">
        <v>295</v>
      </c>
      <c r="H4659" s="25"/>
      <c r="BA4659" s="73" t="s">
        <v>357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358</v>
      </c>
      <c r="E4660" s="1" t="s">
        <v>111</v>
      </c>
      <c r="F4660" s="26">
        <v>86</v>
      </c>
      <c r="G4660" s="25" t="s">
        <v>295</v>
      </c>
      <c r="H4660" s="25"/>
      <c r="BA4660" s="73" t="s">
        <v>357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358</v>
      </c>
      <c r="E4661" s="1" t="s">
        <v>347</v>
      </c>
      <c r="F4661" s="26">
        <v>5.0999999999999996</v>
      </c>
      <c r="G4661" s="25" t="s">
        <v>295</v>
      </c>
      <c r="H4661" s="25"/>
      <c r="BA4661" s="73" t="s">
        <v>357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358</v>
      </c>
      <c r="E4662" s="1" t="s">
        <v>349</v>
      </c>
      <c r="F4662" s="26">
        <v>2.16</v>
      </c>
      <c r="G4662" s="25" t="s">
        <v>295</v>
      </c>
      <c r="H4662" s="25"/>
      <c r="BA4662" s="73" t="s">
        <v>357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358</v>
      </c>
      <c r="E4663" s="1" t="s">
        <v>128</v>
      </c>
      <c r="F4663" s="26">
        <v>7</v>
      </c>
      <c r="G4663" s="25" t="s">
        <v>295</v>
      </c>
      <c r="H4663" s="25"/>
      <c r="BA4663" s="73" t="s">
        <v>357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358</v>
      </c>
      <c r="E4664" s="1" t="s">
        <v>121</v>
      </c>
      <c r="F4664" s="26">
        <v>156</v>
      </c>
      <c r="G4664" s="25" t="s">
        <v>295</v>
      </c>
      <c r="H4664" s="25"/>
      <c r="BA4664" s="73" t="s">
        <v>357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358</v>
      </c>
      <c r="E4665" s="1" t="s">
        <v>115</v>
      </c>
      <c r="F4665" s="26">
        <v>32</v>
      </c>
      <c r="G4665" s="25" t="s">
        <v>295</v>
      </c>
      <c r="H4665" s="25"/>
      <c r="BA4665" s="73" t="s">
        <v>357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358</v>
      </c>
      <c r="E4666" s="1" t="s">
        <v>137</v>
      </c>
      <c r="F4666" s="26">
        <v>75</v>
      </c>
      <c r="G4666" s="25" t="s">
        <v>295</v>
      </c>
      <c r="H4666" s="25"/>
      <c r="BA4666" s="73" t="s">
        <v>357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358</v>
      </c>
      <c r="E4667" s="1" t="s">
        <v>350</v>
      </c>
      <c r="F4667" s="26">
        <v>140</v>
      </c>
      <c r="G4667" s="25" t="s">
        <v>295</v>
      </c>
      <c r="H4667" s="25"/>
      <c r="BA4667" s="73" t="s">
        <v>357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358</v>
      </c>
      <c r="E4668" s="1" t="s">
        <v>125</v>
      </c>
      <c r="F4668" s="26">
        <v>115</v>
      </c>
      <c r="G4668" s="25" t="s">
        <v>295</v>
      </c>
      <c r="H4668" s="25"/>
      <c r="BA4668" s="73" t="s">
        <v>357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358</v>
      </c>
      <c r="E4669" s="1" t="s">
        <v>126</v>
      </c>
      <c r="F4669" s="26">
        <v>79</v>
      </c>
      <c r="G4669" s="25" t="s">
        <v>295</v>
      </c>
      <c r="H4669" s="25"/>
      <c r="BA4669" s="73" t="s">
        <v>357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358</v>
      </c>
      <c r="E4670" s="1" t="s">
        <v>351</v>
      </c>
      <c r="F4670" s="26">
        <v>166</v>
      </c>
      <c r="G4670" s="25" t="s">
        <v>295</v>
      </c>
      <c r="H4670" s="25"/>
      <c r="BA4670" s="73" t="s">
        <v>357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358</v>
      </c>
      <c r="E4671" s="1" t="s">
        <v>352</v>
      </c>
      <c r="F4671" s="26">
        <v>59</v>
      </c>
      <c r="G4671" s="25" t="s">
        <v>295</v>
      </c>
      <c r="H4671" s="25"/>
      <c r="BA4671" s="73" t="s">
        <v>357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358</v>
      </c>
      <c r="E4672" s="1" t="s">
        <v>122</v>
      </c>
      <c r="F4672" s="26">
        <v>45</v>
      </c>
      <c r="G4672" s="25" t="s">
        <v>295</v>
      </c>
      <c r="H4672" s="25"/>
      <c r="BA4672" s="73" t="s">
        <v>357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358</v>
      </c>
      <c r="E4673" s="1" t="s">
        <v>124</v>
      </c>
      <c r="F4673" s="26">
        <v>29</v>
      </c>
      <c r="G4673" s="25" t="s">
        <v>295</v>
      </c>
      <c r="H4673" s="25"/>
      <c r="BA4673" s="73" t="s">
        <v>357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358</v>
      </c>
      <c r="E4674" s="1" t="s">
        <v>353</v>
      </c>
      <c r="F4674" s="26">
        <v>0.84</v>
      </c>
      <c r="G4674" s="25" t="s">
        <v>295</v>
      </c>
      <c r="H4674" s="25"/>
      <c r="BA4674" s="73" t="s">
        <v>357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358</v>
      </c>
      <c r="E4675" s="1" t="s">
        <v>355</v>
      </c>
      <c r="F4675" s="26">
        <v>33.700000000000003</v>
      </c>
      <c r="G4675" s="25" t="s">
        <v>295</v>
      </c>
      <c r="H4675" s="25"/>
      <c r="BA4675" s="73" t="s">
        <v>357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358</v>
      </c>
      <c r="E4676" s="1" t="s">
        <v>133</v>
      </c>
      <c r="F4676" s="26">
        <v>147</v>
      </c>
      <c r="G4676" s="25" t="s">
        <v>295</v>
      </c>
      <c r="H4676" s="25"/>
      <c r="BA4676" s="73" t="s">
        <v>357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358</v>
      </c>
      <c r="E4677" s="1" t="s">
        <v>135</v>
      </c>
      <c r="F4677" s="26">
        <v>3.8</v>
      </c>
      <c r="G4677" s="25" t="s">
        <v>295</v>
      </c>
      <c r="H4677" s="25"/>
      <c r="BA4677" s="73" t="s">
        <v>357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358</v>
      </c>
      <c r="E4678" s="1" t="s">
        <v>136</v>
      </c>
      <c r="F4678" s="26">
        <v>122</v>
      </c>
      <c r="G4678" s="25" t="s">
        <v>295</v>
      </c>
      <c r="H4678" s="25"/>
      <c r="BA4678" s="73" t="s">
        <v>357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358</v>
      </c>
      <c r="E4679" s="1" t="s">
        <v>341</v>
      </c>
      <c r="F4679" s="26">
        <v>4.75</v>
      </c>
      <c r="G4679" s="25" t="s">
        <v>295</v>
      </c>
      <c r="H4679" s="25"/>
      <c r="BA4679" s="73" t="s">
        <v>357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358</v>
      </c>
      <c r="E4680" s="1" t="s">
        <v>118</v>
      </c>
      <c r="F4680" s="26">
        <v>4.5999999999999996</v>
      </c>
      <c r="G4680" s="25" t="s">
        <v>295</v>
      </c>
      <c r="H4680" s="25"/>
      <c r="BA4680" s="73" t="s">
        <v>357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358</v>
      </c>
      <c r="E4681" s="1" t="s">
        <v>130</v>
      </c>
      <c r="F4681" s="26">
        <v>3.93</v>
      </c>
      <c r="G4681" s="25" t="s">
        <v>295</v>
      </c>
      <c r="H4681" s="25"/>
      <c r="BA4681" s="73" t="s">
        <v>357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358</v>
      </c>
      <c r="E4682" s="1" t="s">
        <v>343</v>
      </c>
      <c r="F4682" s="26">
        <v>0.317</v>
      </c>
      <c r="G4682" s="25" t="s">
        <v>295</v>
      </c>
      <c r="H4682" s="25"/>
      <c r="BA4682" s="73" t="s">
        <v>357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358</v>
      </c>
      <c r="E4683" s="1" t="s">
        <v>127</v>
      </c>
      <c r="F4683" s="26">
        <v>1.222</v>
      </c>
      <c r="G4683" s="25" t="s">
        <v>295</v>
      </c>
      <c r="H4683" s="25"/>
      <c r="BA4683" s="73" t="s">
        <v>357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358</v>
      </c>
      <c r="E4684" s="1" t="s">
        <v>131</v>
      </c>
      <c r="F4684" s="26">
        <v>8.5</v>
      </c>
      <c r="G4684" s="25" t="s">
        <v>295</v>
      </c>
      <c r="H4684" s="25"/>
      <c r="BA4684" s="73" t="s">
        <v>357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358</v>
      </c>
      <c r="E4685" s="1" t="s">
        <v>344</v>
      </c>
      <c r="F4685" s="26">
        <v>319</v>
      </c>
      <c r="G4685" s="25" t="s">
        <v>295</v>
      </c>
      <c r="H4685" s="25"/>
      <c r="BA4685" s="73" t="s">
        <v>357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358</v>
      </c>
      <c r="E4686" s="1" t="s">
        <v>119</v>
      </c>
      <c r="F4686" s="26">
        <v>249</v>
      </c>
      <c r="G4686" s="25" t="s">
        <v>295</v>
      </c>
      <c r="H4686" s="25"/>
      <c r="BA4686" s="73" t="s">
        <v>357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358</v>
      </c>
      <c r="E4687" s="1" t="s">
        <v>120</v>
      </c>
      <c r="F4687" s="26">
        <v>76</v>
      </c>
      <c r="G4687" s="25" t="s">
        <v>295</v>
      </c>
      <c r="H4687" s="25"/>
      <c r="BA4687" s="73" t="s">
        <v>357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358</v>
      </c>
      <c r="E4688" s="1" t="s">
        <v>117</v>
      </c>
      <c r="F4688" s="26">
        <v>2.66</v>
      </c>
      <c r="G4688" s="25" t="s">
        <v>295</v>
      </c>
      <c r="H4688" s="25"/>
      <c r="BA4688" s="73" t="s">
        <v>357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358</v>
      </c>
      <c r="E4689" s="1" t="s">
        <v>346</v>
      </c>
      <c r="F4689" s="26">
        <v>233</v>
      </c>
      <c r="G4689" s="25" t="s">
        <v>295</v>
      </c>
      <c r="H4689" s="25"/>
      <c r="BA4689" s="73" t="s">
        <v>357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358</v>
      </c>
      <c r="E4690" s="1" t="s">
        <v>132</v>
      </c>
      <c r="F4690" s="26">
        <v>3.56</v>
      </c>
      <c r="G4690" s="25" t="s">
        <v>295</v>
      </c>
      <c r="H4690" s="25"/>
      <c r="BA4690" s="73" t="s">
        <v>357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358</v>
      </c>
      <c r="E4691" s="1" t="s">
        <v>111</v>
      </c>
      <c r="F4691" s="26">
        <v>86</v>
      </c>
      <c r="G4691" s="25" t="s">
        <v>295</v>
      </c>
      <c r="H4691" s="25"/>
      <c r="BA4691" s="73" t="s">
        <v>357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358</v>
      </c>
      <c r="E4692" s="1" t="s">
        <v>347</v>
      </c>
      <c r="F4692" s="26">
        <v>5.05</v>
      </c>
      <c r="G4692" s="25" t="s">
        <v>295</v>
      </c>
      <c r="H4692" s="25"/>
      <c r="BA4692" s="73" t="s">
        <v>357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358</v>
      </c>
      <c r="E4693" s="1" t="s">
        <v>349</v>
      </c>
      <c r="F4693" s="26">
        <v>2.11</v>
      </c>
      <c r="G4693" s="25" t="s">
        <v>295</v>
      </c>
      <c r="H4693" s="25"/>
      <c r="BA4693" s="73" t="s">
        <v>357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358</v>
      </c>
      <c r="E4694" s="1" t="s">
        <v>128</v>
      </c>
      <c r="F4694" s="26">
        <v>7.2</v>
      </c>
      <c r="G4694" s="25" t="s">
        <v>295</v>
      </c>
      <c r="H4694" s="25"/>
      <c r="BA4694" s="73" t="s">
        <v>357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358</v>
      </c>
      <c r="E4695" s="1" t="s">
        <v>121</v>
      </c>
      <c r="F4695" s="26">
        <v>158</v>
      </c>
      <c r="G4695" s="25" t="s">
        <v>295</v>
      </c>
      <c r="H4695" s="25"/>
      <c r="BA4695" s="73" t="s">
        <v>357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358</v>
      </c>
      <c r="E4696" s="1" t="s">
        <v>115</v>
      </c>
      <c r="F4696" s="26">
        <v>33</v>
      </c>
      <c r="G4696" s="25" t="s">
        <v>295</v>
      </c>
      <c r="H4696" s="25"/>
      <c r="BA4696" s="73" t="s">
        <v>357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358</v>
      </c>
      <c r="E4697" s="1" t="s">
        <v>137</v>
      </c>
      <c r="F4697" s="26">
        <v>75</v>
      </c>
      <c r="G4697" s="25" t="s">
        <v>295</v>
      </c>
      <c r="H4697" s="25"/>
      <c r="BA4697" s="73" t="s">
        <v>357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358</v>
      </c>
      <c r="E4698" s="1" t="s">
        <v>350</v>
      </c>
      <c r="F4698" s="26">
        <v>140</v>
      </c>
      <c r="G4698" s="25" t="s">
        <v>295</v>
      </c>
      <c r="H4698" s="25"/>
      <c r="BA4698" s="73" t="s">
        <v>357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358</v>
      </c>
      <c r="E4699" s="1" t="s">
        <v>125</v>
      </c>
      <c r="F4699" s="26">
        <v>111</v>
      </c>
      <c r="G4699" s="25" t="s">
        <v>295</v>
      </c>
      <c r="H4699" s="25"/>
      <c r="BA4699" s="73" t="s">
        <v>357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358</v>
      </c>
      <c r="E4700" s="1" t="s">
        <v>126</v>
      </c>
      <c r="F4700" s="26">
        <v>82</v>
      </c>
      <c r="G4700" s="25" t="s">
        <v>295</v>
      </c>
      <c r="H4700" s="25"/>
      <c r="BA4700" s="73" t="s">
        <v>357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358</v>
      </c>
      <c r="E4701" s="1" t="s">
        <v>351</v>
      </c>
      <c r="F4701" s="26">
        <v>156</v>
      </c>
      <c r="G4701" s="25" t="s">
        <v>295</v>
      </c>
      <c r="H4701" s="25"/>
      <c r="BA4701" s="73" t="s">
        <v>357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358</v>
      </c>
      <c r="E4702" s="1" t="s">
        <v>352</v>
      </c>
      <c r="F4702" s="26">
        <v>60</v>
      </c>
      <c r="G4702" s="25" t="s">
        <v>295</v>
      </c>
      <c r="H4702" s="25"/>
      <c r="BA4702" s="73" t="s">
        <v>357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358</v>
      </c>
      <c r="E4703" s="1" t="s">
        <v>122</v>
      </c>
      <c r="F4703" s="26">
        <v>46</v>
      </c>
      <c r="G4703" s="25" t="s">
        <v>295</v>
      </c>
      <c r="H4703" s="25"/>
      <c r="BA4703" s="73" t="s">
        <v>357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358</v>
      </c>
      <c r="E4704" s="1" t="s">
        <v>124</v>
      </c>
      <c r="F4704" s="26">
        <v>29</v>
      </c>
      <c r="G4704" s="25" t="s">
        <v>295</v>
      </c>
      <c r="H4704" s="25"/>
      <c r="BA4704" s="73" t="s">
        <v>357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358</v>
      </c>
      <c r="E4705" s="1" t="s">
        <v>353</v>
      </c>
      <c r="F4705" s="26">
        <v>1.01</v>
      </c>
      <c r="G4705" s="25" t="s">
        <v>295</v>
      </c>
      <c r="H4705" s="25"/>
      <c r="BA4705" s="73" t="s">
        <v>357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358</v>
      </c>
      <c r="E4706" s="1" t="s">
        <v>355</v>
      </c>
      <c r="F4706" s="26">
        <v>34.5</v>
      </c>
      <c r="G4706" s="25" t="s">
        <v>295</v>
      </c>
      <c r="H4706" s="25"/>
      <c r="BA4706" s="73" t="s">
        <v>357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358</v>
      </c>
      <c r="E4707" s="1" t="s">
        <v>133</v>
      </c>
      <c r="F4707" s="26">
        <v>151</v>
      </c>
      <c r="G4707" s="25" t="s">
        <v>295</v>
      </c>
      <c r="H4707" s="25"/>
      <c r="BA4707" s="73" t="s">
        <v>357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358</v>
      </c>
      <c r="E4708" s="1" t="s">
        <v>135</v>
      </c>
      <c r="F4708" s="26">
        <v>3.9</v>
      </c>
      <c r="G4708" s="25" t="s">
        <v>295</v>
      </c>
      <c r="H4708" s="25"/>
      <c r="BA4708" s="73" t="s">
        <v>357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358</v>
      </c>
      <c r="E4709" s="1" t="s">
        <v>136</v>
      </c>
      <c r="F4709" s="26">
        <v>124</v>
      </c>
      <c r="G4709" s="25" t="s">
        <v>295</v>
      </c>
      <c r="H4709" s="25"/>
      <c r="BA4709" s="73" t="s">
        <v>357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358</v>
      </c>
      <c r="E4710" s="1" t="s">
        <v>341</v>
      </c>
      <c r="F4710" s="26">
        <v>4.53</v>
      </c>
      <c r="G4710" s="25" t="s">
        <v>295</v>
      </c>
      <c r="H4710" s="25"/>
      <c r="BA4710" s="73" t="s">
        <v>357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358</v>
      </c>
      <c r="E4711" s="1" t="s">
        <v>118</v>
      </c>
      <c r="F4711" s="26">
        <v>4.5</v>
      </c>
      <c r="G4711" s="25" t="s">
        <v>295</v>
      </c>
      <c r="H4711" s="25"/>
      <c r="BA4711" s="73" t="s">
        <v>357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358</v>
      </c>
      <c r="E4712" s="1" t="s">
        <v>130</v>
      </c>
      <c r="F4712" s="26">
        <v>3.81</v>
      </c>
      <c r="G4712" s="25" t="s">
        <v>295</v>
      </c>
      <c r="H4712" s="25"/>
      <c r="BA4712" s="73" t="s">
        <v>357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358</v>
      </c>
      <c r="E4713" s="1" t="s">
        <v>343</v>
      </c>
      <c r="F4713" s="26">
        <v>0.30499999999999999</v>
      </c>
      <c r="G4713" s="25" t="s">
        <v>295</v>
      </c>
      <c r="H4713" s="25"/>
      <c r="BA4713" s="73" t="s">
        <v>357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358</v>
      </c>
      <c r="E4714" s="1" t="s">
        <v>127</v>
      </c>
      <c r="F4714" s="26">
        <v>1.22</v>
      </c>
      <c r="G4714" s="25" t="s">
        <v>295</v>
      </c>
      <c r="H4714" s="25"/>
      <c r="BA4714" s="73" t="s">
        <v>357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358</v>
      </c>
      <c r="E4715" s="1" t="s">
        <v>131</v>
      </c>
      <c r="F4715" s="26">
        <v>8.6</v>
      </c>
      <c r="G4715" s="25" t="s">
        <v>295</v>
      </c>
      <c r="H4715" s="25"/>
      <c r="BA4715" s="73" t="s">
        <v>357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358</v>
      </c>
      <c r="E4716" s="1" t="s">
        <v>344</v>
      </c>
      <c r="F4716" s="26">
        <v>305</v>
      </c>
      <c r="G4716" s="25" t="s">
        <v>295</v>
      </c>
      <c r="H4716" s="25"/>
      <c r="BA4716" s="73" t="s">
        <v>357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358</v>
      </c>
      <c r="E4717" s="1" t="s">
        <v>119</v>
      </c>
      <c r="F4717" s="26">
        <v>246</v>
      </c>
      <c r="G4717" s="25" t="s">
        <v>295</v>
      </c>
      <c r="H4717" s="25"/>
      <c r="BA4717" s="73" t="s">
        <v>357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358</v>
      </c>
      <c r="E4718" s="1" t="s">
        <v>120</v>
      </c>
      <c r="F4718" s="26">
        <v>77</v>
      </c>
      <c r="G4718" s="25" t="s">
        <v>295</v>
      </c>
      <c r="H4718" s="25"/>
      <c r="BA4718" s="73" t="s">
        <v>357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358</v>
      </c>
      <c r="E4719" s="1" t="s">
        <v>117</v>
      </c>
      <c r="F4719" s="26">
        <v>2.7</v>
      </c>
      <c r="G4719" s="25" t="s">
        <v>295</v>
      </c>
      <c r="H4719" s="25"/>
      <c r="BA4719" s="73" t="s">
        <v>357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358</v>
      </c>
      <c r="E4720" s="1" t="s">
        <v>346</v>
      </c>
      <c r="F4720" s="26">
        <v>230</v>
      </c>
      <c r="G4720" s="25" t="s">
        <v>295</v>
      </c>
      <c r="H4720" s="25"/>
      <c r="BA4720" s="73" t="s">
        <v>357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358</v>
      </c>
      <c r="E4721" s="1" t="s">
        <v>132</v>
      </c>
      <c r="F4721" s="26">
        <v>3.49</v>
      </c>
      <c r="G4721" s="25" t="s">
        <v>295</v>
      </c>
      <c r="H4721" s="25"/>
      <c r="BA4721" s="73" t="s">
        <v>357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358</v>
      </c>
      <c r="E4722" s="1" t="s">
        <v>111</v>
      </c>
      <c r="F4722" s="26">
        <v>86</v>
      </c>
      <c r="G4722" s="25" t="s">
        <v>295</v>
      </c>
      <c r="H4722" s="25"/>
      <c r="BA4722" s="73" t="s">
        <v>357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358</v>
      </c>
      <c r="E4723" s="1" t="s">
        <v>347</v>
      </c>
      <c r="F4723" s="26">
        <v>5.27</v>
      </c>
      <c r="G4723" s="25" t="s">
        <v>295</v>
      </c>
      <c r="H4723" s="25"/>
      <c r="BA4723" s="73" t="s">
        <v>357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358</v>
      </c>
      <c r="E4724" s="1" t="s">
        <v>349</v>
      </c>
      <c r="F4724" s="26">
        <v>1.98</v>
      </c>
      <c r="G4724" s="25" t="s">
        <v>295</v>
      </c>
      <c r="H4724" s="25"/>
      <c r="BA4724" s="73" t="s">
        <v>357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358</v>
      </c>
      <c r="E4725" s="1" t="s">
        <v>128</v>
      </c>
      <c r="F4725" s="26">
        <v>7.1</v>
      </c>
      <c r="G4725" s="25" t="s">
        <v>295</v>
      </c>
      <c r="H4725" s="25"/>
      <c r="BA4725" s="73" t="s">
        <v>357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358</v>
      </c>
      <c r="E4726" s="1" t="s">
        <v>121</v>
      </c>
      <c r="F4726" s="26">
        <v>162</v>
      </c>
      <c r="G4726" s="25" t="s">
        <v>295</v>
      </c>
      <c r="H4726" s="25"/>
      <c r="BA4726" s="73" t="s">
        <v>357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358</v>
      </c>
      <c r="E4727" s="1" t="s">
        <v>115</v>
      </c>
      <c r="F4727" s="26">
        <v>35</v>
      </c>
      <c r="G4727" s="25" t="s">
        <v>295</v>
      </c>
      <c r="H4727" s="25"/>
      <c r="BA4727" s="73" t="s">
        <v>357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358</v>
      </c>
      <c r="E4728" s="1" t="s">
        <v>137</v>
      </c>
      <c r="F4728" s="26">
        <v>74</v>
      </c>
      <c r="G4728" s="25" t="s">
        <v>295</v>
      </c>
      <c r="H4728" s="25"/>
      <c r="BA4728" s="73" t="s">
        <v>357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358</v>
      </c>
      <c r="E4729" s="1" t="s">
        <v>350</v>
      </c>
      <c r="F4729" s="26">
        <v>138</v>
      </c>
      <c r="G4729" s="25" t="s">
        <v>295</v>
      </c>
      <c r="H4729" s="25"/>
      <c r="BA4729" s="73" t="s">
        <v>357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358</v>
      </c>
      <c r="E4730" s="1" t="s">
        <v>125</v>
      </c>
      <c r="F4730" s="26">
        <v>120</v>
      </c>
      <c r="G4730" s="25" t="s">
        <v>295</v>
      </c>
      <c r="H4730" s="25"/>
      <c r="BA4730" s="73" t="s">
        <v>357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358</v>
      </c>
      <c r="E4731" s="1" t="s">
        <v>126</v>
      </c>
      <c r="F4731" s="26">
        <v>81</v>
      </c>
      <c r="G4731" s="25" t="s">
        <v>295</v>
      </c>
      <c r="H4731" s="25"/>
      <c r="BA4731" s="73" t="s">
        <v>357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358</v>
      </c>
      <c r="E4732" s="1" t="s">
        <v>351</v>
      </c>
      <c r="F4732" s="26">
        <v>147</v>
      </c>
      <c r="G4732" s="25" t="s">
        <v>295</v>
      </c>
      <c r="H4732" s="25"/>
      <c r="BA4732" s="73" t="s">
        <v>357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358</v>
      </c>
      <c r="E4733" s="1" t="s">
        <v>352</v>
      </c>
      <c r="F4733" s="26">
        <v>60</v>
      </c>
      <c r="G4733" s="25" t="s">
        <v>295</v>
      </c>
      <c r="H4733" s="25"/>
      <c r="BA4733" s="73" t="s">
        <v>357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358</v>
      </c>
      <c r="E4734" s="1" t="s">
        <v>122</v>
      </c>
      <c r="F4734" s="26">
        <v>45</v>
      </c>
      <c r="G4734" s="25" t="s">
        <v>295</v>
      </c>
      <c r="H4734" s="25"/>
      <c r="BA4734" s="73" t="s">
        <v>357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358</v>
      </c>
      <c r="E4735" s="1" t="s">
        <v>124</v>
      </c>
      <c r="F4735" s="26">
        <v>29</v>
      </c>
      <c r="G4735" s="25" t="s">
        <v>295</v>
      </c>
      <c r="H4735" s="25"/>
      <c r="BA4735" s="73" t="s">
        <v>357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358</v>
      </c>
      <c r="E4736" s="1" t="s">
        <v>353</v>
      </c>
      <c r="F4736" s="26">
        <v>0.99</v>
      </c>
      <c r="G4736" s="25" t="s">
        <v>295</v>
      </c>
      <c r="H4736" s="25"/>
      <c r="BA4736" s="73" t="s">
        <v>357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358</v>
      </c>
      <c r="E4737" s="1" t="s">
        <v>355</v>
      </c>
      <c r="F4737" s="26">
        <v>31</v>
      </c>
      <c r="G4737" s="25" t="s">
        <v>295</v>
      </c>
      <c r="H4737" s="25"/>
      <c r="BA4737" s="73" t="s">
        <v>357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358</v>
      </c>
      <c r="E4738" s="1" t="s">
        <v>133</v>
      </c>
      <c r="F4738" s="26">
        <v>147</v>
      </c>
      <c r="G4738" s="25" t="s">
        <v>295</v>
      </c>
      <c r="H4738" s="25"/>
      <c r="BA4738" s="73" t="s">
        <v>357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358</v>
      </c>
      <c r="E4739" s="1" t="s">
        <v>135</v>
      </c>
      <c r="F4739" s="26">
        <v>3.8</v>
      </c>
      <c r="G4739" s="25" t="s">
        <v>295</v>
      </c>
      <c r="H4739" s="25"/>
      <c r="BA4739" s="73" t="s">
        <v>357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358</v>
      </c>
      <c r="E4740" s="1" t="s">
        <v>136</v>
      </c>
      <c r="F4740" s="26">
        <v>118</v>
      </c>
      <c r="G4740" s="25" t="s">
        <v>295</v>
      </c>
      <c r="H4740" s="25"/>
      <c r="BA4740" s="73" t="s">
        <v>357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358</v>
      </c>
      <c r="E4741" s="1" t="s">
        <v>341</v>
      </c>
      <c r="F4741" s="26">
        <v>4.91</v>
      </c>
      <c r="G4741" s="25" t="s">
        <v>295</v>
      </c>
      <c r="H4741" s="25"/>
      <c r="BA4741" s="73" t="s">
        <v>357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358</v>
      </c>
      <c r="E4742" s="1" t="s">
        <v>118</v>
      </c>
      <c r="F4742" s="26">
        <v>4.4000000000000004</v>
      </c>
      <c r="G4742" s="25" t="s">
        <v>295</v>
      </c>
      <c r="H4742" s="25"/>
      <c r="BA4742" s="73" t="s">
        <v>357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358</v>
      </c>
      <c r="E4743" s="1" t="s">
        <v>130</v>
      </c>
      <c r="F4743" s="26">
        <v>4.24</v>
      </c>
      <c r="G4743" s="25" t="s">
        <v>295</v>
      </c>
      <c r="H4743" s="25"/>
      <c r="BA4743" s="73" t="s">
        <v>357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358</v>
      </c>
      <c r="E4744" s="1" t="s">
        <v>343</v>
      </c>
      <c r="F4744" s="26">
        <v>0.28599999999999998</v>
      </c>
      <c r="G4744" s="25" t="s">
        <v>295</v>
      </c>
      <c r="H4744" s="25"/>
      <c r="BA4744" s="73" t="s">
        <v>357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358</v>
      </c>
      <c r="E4745" s="1" t="s">
        <v>127</v>
      </c>
      <c r="F4745" s="26">
        <v>1.22</v>
      </c>
      <c r="G4745" s="25" t="s">
        <v>295</v>
      </c>
      <c r="H4745" s="25"/>
      <c r="BA4745" s="73" t="s">
        <v>357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358</v>
      </c>
      <c r="E4746" s="1" t="s">
        <v>131</v>
      </c>
      <c r="F4746" s="26">
        <v>8.6</v>
      </c>
      <c r="G4746" s="25" t="s">
        <v>295</v>
      </c>
      <c r="H4746" s="25"/>
      <c r="BA4746" s="73" t="s">
        <v>357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358</v>
      </c>
      <c r="E4747" s="1" t="s">
        <v>344</v>
      </c>
      <c r="F4747" s="26">
        <v>304</v>
      </c>
      <c r="G4747" s="25" t="s">
        <v>295</v>
      </c>
      <c r="H4747" s="25"/>
      <c r="BA4747" s="73" t="s">
        <v>357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358</v>
      </c>
      <c r="E4748" s="1" t="s">
        <v>119</v>
      </c>
      <c r="F4748" s="26">
        <v>249</v>
      </c>
      <c r="G4748" s="25" t="s">
        <v>295</v>
      </c>
      <c r="H4748" s="25"/>
      <c r="BA4748" s="73" t="s">
        <v>357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358</v>
      </c>
      <c r="E4749" s="1" t="s">
        <v>120</v>
      </c>
      <c r="F4749" s="26">
        <v>75</v>
      </c>
      <c r="G4749" s="25" t="s">
        <v>295</v>
      </c>
      <c r="H4749" s="25"/>
      <c r="BA4749" s="73" t="s">
        <v>357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358</v>
      </c>
      <c r="E4750" s="1" t="s">
        <v>117</v>
      </c>
      <c r="F4750" s="26">
        <v>2.74</v>
      </c>
      <c r="G4750" s="25" t="s">
        <v>295</v>
      </c>
      <c r="H4750" s="25"/>
      <c r="BA4750" s="73" t="s">
        <v>357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358</v>
      </c>
      <c r="E4751" s="1" t="s">
        <v>346</v>
      </c>
      <c r="F4751" s="26">
        <v>233</v>
      </c>
      <c r="G4751" s="25" t="s">
        <v>295</v>
      </c>
      <c r="H4751" s="25"/>
      <c r="BA4751" s="73" t="s">
        <v>357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358</v>
      </c>
      <c r="E4752" s="1" t="s">
        <v>132</v>
      </c>
      <c r="F4752" s="26">
        <v>3.55</v>
      </c>
      <c r="G4752" s="25" t="s">
        <v>295</v>
      </c>
      <c r="H4752" s="25"/>
      <c r="BA4752" s="73" t="s">
        <v>357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358</v>
      </c>
      <c r="E4753" s="1" t="s">
        <v>111</v>
      </c>
      <c r="F4753" s="26">
        <v>86</v>
      </c>
      <c r="G4753" s="25" t="s">
        <v>295</v>
      </c>
      <c r="H4753" s="25"/>
      <c r="BA4753" s="73" t="s">
        <v>357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358</v>
      </c>
      <c r="E4754" s="1" t="s">
        <v>347</v>
      </c>
      <c r="F4754" s="26">
        <v>5.19</v>
      </c>
      <c r="G4754" s="25" t="s">
        <v>295</v>
      </c>
      <c r="H4754" s="25"/>
      <c r="BA4754" s="73" t="s">
        <v>357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358</v>
      </c>
      <c r="E4755" s="1" t="s">
        <v>349</v>
      </c>
      <c r="F4755" s="26">
        <v>2.09</v>
      </c>
      <c r="G4755" s="25" t="s">
        <v>295</v>
      </c>
      <c r="H4755" s="25"/>
      <c r="BA4755" s="73" t="s">
        <v>357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358</v>
      </c>
      <c r="E4756" s="1" t="s">
        <v>128</v>
      </c>
      <c r="F4756" s="26">
        <v>7.2</v>
      </c>
      <c r="G4756" s="25" t="s">
        <v>295</v>
      </c>
      <c r="H4756" s="25"/>
      <c r="BA4756" s="73" t="s">
        <v>357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358</v>
      </c>
      <c r="E4757" s="1" t="s">
        <v>121</v>
      </c>
      <c r="F4757" s="26">
        <v>163</v>
      </c>
      <c r="G4757" s="25" t="s">
        <v>295</v>
      </c>
      <c r="H4757" s="25"/>
      <c r="BA4757" s="73" t="s">
        <v>357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358</v>
      </c>
      <c r="E4758" s="1" t="s">
        <v>115</v>
      </c>
      <c r="F4758" s="26">
        <v>33</v>
      </c>
      <c r="G4758" s="25" t="s">
        <v>295</v>
      </c>
      <c r="H4758" s="25"/>
      <c r="BA4758" s="73" t="s">
        <v>357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358</v>
      </c>
      <c r="E4759" s="1" t="s">
        <v>137</v>
      </c>
      <c r="F4759" s="26">
        <v>75</v>
      </c>
      <c r="G4759" s="25" t="s">
        <v>295</v>
      </c>
      <c r="H4759" s="25"/>
      <c r="BA4759" s="73" t="s">
        <v>357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358</v>
      </c>
      <c r="E4760" s="1" t="s">
        <v>350</v>
      </c>
      <c r="F4760" s="26">
        <v>139</v>
      </c>
      <c r="G4760" s="25" t="s">
        <v>295</v>
      </c>
      <c r="H4760" s="25"/>
      <c r="BA4760" s="73" t="s">
        <v>357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358</v>
      </c>
      <c r="E4761" s="1" t="s">
        <v>125</v>
      </c>
      <c r="F4761" s="26">
        <v>123</v>
      </c>
      <c r="G4761" s="25" t="s">
        <v>295</v>
      </c>
      <c r="H4761" s="25"/>
      <c r="BA4761" s="73" t="s">
        <v>357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358</v>
      </c>
      <c r="E4762" s="1" t="s">
        <v>126</v>
      </c>
      <c r="F4762" s="26">
        <v>80</v>
      </c>
      <c r="G4762" s="25" t="s">
        <v>295</v>
      </c>
      <c r="H4762" s="25"/>
      <c r="BA4762" s="73" t="s">
        <v>357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358</v>
      </c>
      <c r="E4763" s="1" t="s">
        <v>351</v>
      </c>
      <c r="F4763" s="26">
        <v>164</v>
      </c>
      <c r="G4763" s="25" t="s">
        <v>295</v>
      </c>
      <c r="H4763" s="25"/>
      <c r="BA4763" s="73" t="s">
        <v>357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358</v>
      </c>
      <c r="E4764" s="1" t="s">
        <v>352</v>
      </c>
      <c r="F4764" s="26">
        <v>61</v>
      </c>
      <c r="G4764" s="25" t="s">
        <v>295</v>
      </c>
      <c r="H4764" s="25"/>
      <c r="BA4764" s="73" t="s">
        <v>357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358</v>
      </c>
      <c r="E4765" s="1" t="s">
        <v>122</v>
      </c>
      <c r="F4765" s="26">
        <v>45</v>
      </c>
      <c r="G4765" s="25" t="s">
        <v>295</v>
      </c>
      <c r="H4765" s="25"/>
      <c r="BA4765" s="73" t="s">
        <v>357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358</v>
      </c>
      <c r="E4766" s="1" t="s">
        <v>124</v>
      </c>
      <c r="F4766" s="26">
        <v>27</v>
      </c>
      <c r="G4766" s="25" t="s">
        <v>295</v>
      </c>
      <c r="H4766" s="25"/>
      <c r="BA4766" s="73" t="s">
        <v>357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358</v>
      </c>
      <c r="E4767" s="1" t="s">
        <v>353</v>
      </c>
      <c r="F4767" s="26">
        <v>0.99</v>
      </c>
      <c r="G4767" s="25" t="s">
        <v>295</v>
      </c>
      <c r="H4767" s="25"/>
      <c r="BA4767" s="73" t="s">
        <v>357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358</v>
      </c>
      <c r="E4768" s="1" t="s">
        <v>355</v>
      </c>
      <c r="F4768" s="26">
        <v>35.6</v>
      </c>
      <c r="G4768" s="25" t="s">
        <v>295</v>
      </c>
      <c r="H4768" s="25"/>
      <c r="BA4768" s="73" t="s">
        <v>357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358</v>
      </c>
      <c r="E4769" s="1" t="s">
        <v>133</v>
      </c>
      <c r="F4769" s="26">
        <v>148</v>
      </c>
      <c r="G4769" s="25" t="s">
        <v>295</v>
      </c>
      <c r="H4769" s="25"/>
      <c r="BA4769" s="73" t="s">
        <v>357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358</v>
      </c>
      <c r="E4770" s="1" t="s">
        <v>135</v>
      </c>
      <c r="F4770" s="26">
        <v>3.8</v>
      </c>
      <c r="G4770" s="25" t="s">
        <v>295</v>
      </c>
      <c r="H4770" s="25"/>
      <c r="BA4770" s="73" t="s">
        <v>357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358</v>
      </c>
      <c r="E4771" s="1" t="s">
        <v>136</v>
      </c>
      <c r="F4771" s="26">
        <v>119</v>
      </c>
      <c r="G4771" s="25" t="s">
        <v>295</v>
      </c>
      <c r="H4771" s="25"/>
      <c r="BA4771" s="73" t="s">
        <v>357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358</v>
      </c>
      <c r="E4772" s="1" t="s">
        <v>341</v>
      </c>
      <c r="F4772" s="26">
        <v>4.68</v>
      </c>
      <c r="G4772" s="25" t="s">
        <v>295</v>
      </c>
      <c r="H4772" s="25"/>
      <c r="BA4772" s="73" t="s">
        <v>357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358</v>
      </c>
      <c r="E4773" s="1" t="s">
        <v>118</v>
      </c>
      <c r="F4773" s="26">
        <v>4.3</v>
      </c>
      <c r="G4773" s="25" t="s">
        <v>295</v>
      </c>
      <c r="H4773" s="25"/>
      <c r="BA4773" s="73" t="s">
        <v>357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358</v>
      </c>
      <c r="E4774" s="1" t="s">
        <v>130</v>
      </c>
      <c r="F4774" s="26">
        <v>3.76</v>
      </c>
      <c r="G4774" s="25" t="s">
        <v>295</v>
      </c>
      <c r="H4774" s="25"/>
      <c r="BA4774" s="73" t="s">
        <v>357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358</v>
      </c>
      <c r="E4775" s="1" t="s">
        <v>343</v>
      </c>
      <c r="F4775" s="26">
        <v>0.32900000000000001</v>
      </c>
      <c r="G4775" s="25" t="s">
        <v>295</v>
      </c>
      <c r="H4775" s="25"/>
      <c r="BA4775" s="73" t="s">
        <v>357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358</v>
      </c>
      <c r="E4776" s="1" t="s">
        <v>127</v>
      </c>
      <c r="F4776" s="26">
        <v>1.2190000000000001</v>
      </c>
      <c r="G4776" s="25" t="s">
        <v>295</v>
      </c>
      <c r="H4776" s="25"/>
      <c r="BA4776" s="73" t="s">
        <v>357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358</v>
      </c>
      <c r="E4777" s="1" t="s">
        <v>131</v>
      </c>
      <c r="F4777" s="26">
        <v>8.6</v>
      </c>
      <c r="G4777" s="25" t="s">
        <v>295</v>
      </c>
      <c r="H4777" s="25"/>
      <c r="BA4777" s="73" t="s">
        <v>357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358</v>
      </c>
      <c r="E4778" s="1" t="s">
        <v>344</v>
      </c>
      <c r="F4778" s="26">
        <v>308</v>
      </c>
      <c r="G4778" s="25" t="s">
        <v>295</v>
      </c>
      <c r="H4778" s="25"/>
      <c r="BA4778" s="73" t="s">
        <v>357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358</v>
      </c>
      <c r="E4779" s="1" t="s">
        <v>119</v>
      </c>
      <c r="F4779" s="26">
        <v>247</v>
      </c>
      <c r="G4779" s="25" t="s">
        <v>295</v>
      </c>
      <c r="H4779" s="25"/>
      <c r="BA4779" s="73" t="s">
        <v>357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358</v>
      </c>
      <c r="E4780" s="1" t="s">
        <v>120</v>
      </c>
      <c r="F4780" s="26">
        <v>76</v>
      </c>
      <c r="G4780" s="25" t="s">
        <v>295</v>
      </c>
      <c r="H4780" s="25"/>
      <c r="BA4780" s="73" t="s">
        <v>357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358</v>
      </c>
      <c r="E4781" s="1" t="s">
        <v>117</v>
      </c>
      <c r="F4781" s="26">
        <v>2.71</v>
      </c>
      <c r="G4781" s="25" t="s">
        <v>295</v>
      </c>
      <c r="H4781" s="25"/>
      <c r="BA4781" s="73" t="s">
        <v>357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358</v>
      </c>
      <c r="E4782" s="1" t="s">
        <v>346</v>
      </c>
      <c r="F4782" s="26">
        <v>230</v>
      </c>
      <c r="G4782" s="25" t="s">
        <v>295</v>
      </c>
      <c r="H4782" s="25"/>
      <c r="BA4782" s="73" t="s">
        <v>357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358</v>
      </c>
      <c r="E4783" s="1" t="s">
        <v>132</v>
      </c>
      <c r="F4783" s="26">
        <v>3.49</v>
      </c>
      <c r="G4783" s="25" t="s">
        <v>295</v>
      </c>
      <c r="H4783" s="25"/>
      <c r="BA4783" s="73" t="s">
        <v>357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358</v>
      </c>
      <c r="E4784" s="1" t="s">
        <v>111</v>
      </c>
      <c r="F4784" s="26">
        <v>88</v>
      </c>
      <c r="G4784" s="25" t="s">
        <v>295</v>
      </c>
      <c r="H4784" s="25"/>
      <c r="BA4784" s="73" t="s">
        <v>357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358</v>
      </c>
      <c r="E4785" s="1" t="s">
        <v>347</v>
      </c>
      <c r="F4785" s="26">
        <v>5.26</v>
      </c>
      <c r="G4785" s="25" t="s">
        <v>295</v>
      </c>
      <c r="H4785" s="25"/>
      <c r="BA4785" s="73" t="s">
        <v>357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358</v>
      </c>
      <c r="E4786" s="1" t="s">
        <v>349</v>
      </c>
      <c r="F4786" s="26">
        <v>2.25</v>
      </c>
      <c r="G4786" s="25" t="s">
        <v>295</v>
      </c>
      <c r="H4786" s="25"/>
      <c r="BA4786" s="73" t="s">
        <v>357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358</v>
      </c>
      <c r="E4787" s="1" t="s">
        <v>128</v>
      </c>
      <c r="F4787" s="26">
        <v>7.2</v>
      </c>
      <c r="G4787" s="25" t="s">
        <v>295</v>
      </c>
      <c r="H4787" s="25"/>
      <c r="BA4787" s="73" t="s">
        <v>357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358</v>
      </c>
      <c r="E4788" s="1" t="s">
        <v>121</v>
      </c>
      <c r="F4788" s="26">
        <v>160</v>
      </c>
      <c r="G4788" s="25" t="s">
        <v>295</v>
      </c>
      <c r="H4788" s="25"/>
      <c r="BA4788" s="73" t="s">
        <v>357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358</v>
      </c>
      <c r="E4789" s="1" t="s">
        <v>115</v>
      </c>
      <c r="F4789" s="26">
        <v>32</v>
      </c>
      <c r="G4789" s="25" t="s">
        <v>295</v>
      </c>
      <c r="H4789" s="25"/>
      <c r="BA4789" s="73" t="s">
        <v>357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358</v>
      </c>
      <c r="E4790" s="1" t="s">
        <v>137</v>
      </c>
      <c r="F4790" s="26">
        <v>75</v>
      </c>
      <c r="G4790" s="25" t="s">
        <v>295</v>
      </c>
      <c r="H4790" s="25"/>
      <c r="BA4790" s="73" t="s">
        <v>357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358</v>
      </c>
      <c r="E4791" s="1" t="s">
        <v>350</v>
      </c>
      <c r="F4791" s="26">
        <v>139</v>
      </c>
      <c r="G4791" s="25" t="s">
        <v>295</v>
      </c>
      <c r="H4791" s="25"/>
      <c r="BA4791" s="73" t="s">
        <v>357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358</v>
      </c>
      <c r="E4792" s="1" t="s">
        <v>125</v>
      </c>
      <c r="F4792" s="26">
        <v>108</v>
      </c>
      <c r="G4792" s="25" t="s">
        <v>295</v>
      </c>
      <c r="H4792" s="25"/>
      <c r="BA4792" s="73" t="s">
        <v>357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358</v>
      </c>
      <c r="E4793" s="1" t="s">
        <v>126</v>
      </c>
      <c r="F4793" s="26">
        <v>82</v>
      </c>
      <c r="G4793" s="25" t="s">
        <v>295</v>
      </c>
      <c r="H4793" s="25"/>
      <c r="BA4793" s="73" t="s">
        <v>357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358</v>
      </c>
      <c r="E4794" s="1" t="s">
        <v>351</v>
      </c>
      <c r="F4794" s="26">
        <v>169</v>
      </c>
      <c r="G4794" s="25" t="s">
        <v>295</v>
      </c>
      <c r="H4794" s="25"/>
      <c r="BA4794" s="73" t="s">
        <v>357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358</v>
      </c>
      <c r="E4795" s="1" t="s">
        <v>352</v>
      </c>
      <c r="F4795" s="26">
        <v>60</v>
      </c>
      <c r="G4795" s="25" t="s">
        <v>295</v>
      </c>
      <c r="H4795" s="25"/>
      <c r="BA4795" s="73" t="s">
        <v>357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358</v>
      </c>
      <c r="E4796" s="1" t="s">
        <v>122</v>
      </c>
      <c r="F4796" s="26">
        <v>46</v>
      </c>
      <c r="G4796" s="25" t="s">
        <v>295</v>
      </c>
      <c r="H4796" s="25"/>
      <c r="BA4796" s="73" t="s">
        <v>357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358</v>
      </c>
      <c r="E4797" s="1" t="s">
        <v>124</v>
      </c>
      <c r="F4797" s="26">
        <v>26</v>
      </c>
      <c r="G4797" s="25" t="s">
        <v>295</v>
      </c>
      <c r="H4797" s="25"/>
      <c r="BA4797" s="73" t="s">
        <v>357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358</v>
      </c>
      <c r="E4798" s="1" t="s">
        <v>353</v>
      </c>
      <c r="F4798" s="26">
        <v>0.94</v>
      </c>
      <c r="G4798" s="25" t="s">
        <v>295</v>
      </c>
      <c r="H4798" s="25"/>
      <c r="BA4798" s="73" t="s">
        <v>357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358</v>
      </c>
      <c r="E4799" s="1" t="s">
        <v>355</v>
      </c>
      <c r="F4799" s="26">
        <v>35.5</v>
      </c>
      <c r="G4799" s="25" t="s">
        <v>295</v>
      </c>
      <c r="H4799" s="25"/>
      <c r="BA4799" s="73" t="s">
        <v>357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358</v>
      </c>
      <c r="E4800" s="1" t="s">
        <v>133</v>
      </c>
      <c r="F4800" s="26">
        <v>148</v>
      </c>
      <c r="G4800" s="25" t="s">
        <v>295</v>
      </c>
      <c r="H4800" s="25"/>
      <c r="BA4800" s="73" t="s">
        <v>357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358</v>
      </c>
      <c r="E4801" s="1" t="s">
        <v>135</v>
      </c>
      <c r="F4801" s="26">
        <v>3.8</v>
      </c>
      <c r="G4801" s="25" t="s">
        <v>295</v>
      </c>
      <c r="H4801" s="25"/>
      <c r="BA4801" s="73" t="s">
        <v>357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358</v>
      </c>
      <c r="E4802" s="1" t="s">
        <v>136</v>
      </c>
      <c r="F4802" s="26">
        <v>118</v>
      </c>
      <c r="G4802" s="25" t="s">
        <v>295</v>
      </c>
      <c r="H4802" s="25"/>
      <c r="BA4802" s="73" t="s">
        <v>357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358</v>
      </c>
      <c r="E4803" s="1" t="s">
        <v>341</v>
      </c>
      <c r="F4803" s="26">
        <v>4.62</v>
      </c>
      <c r="G4803" s="25" t="s">
        <v>295</v>
      </c>
      <c r="H4803" s="25"/>
      <c r="BA4803" s="73" t="s">
        <v>357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358</v>
      </c>
      <c r="E4804" s="1" t="s">
        <v>118</v>
      </c>
      <c r="F4804" s="26">
        <v>4.5</v>
      </c>
      <c r="G4804" s="25" t="s">
        <v>295</v>
      </c>
      <c r="H4804" s="25"/>
      <c r="BA4804" s="73" t="s">
        <v>357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358</v>
      </c>
      <c r="E4805" s="1" t="s">
        <v>130</v>
      </c>
      <c r="F4805" s="26">
        <v>3.77</v>
      </c>
      <c r="G4805" s="25" t="s">
        <v>295</v>
      </c>
      <c r="H4805" s="25"/>
      <c r="BA4805" s="73" t="s">
        <v>357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358</v>
      </c>
      <c r="E4806" s="1" t="s">
        <v>343</v>
      </c>
      <c r="F4806" s="26">
        <v>0.311</v>
      </c>
      <c r="G4806" s="25" t="s">
        <v>295</v>
      </c>
      <c r="H4806" s="25"/>
      <c r="BA4806" s="73" t="s">
        <v>357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358</v>
      </c>
      <c r="E4807" s="1" t="s">
        <v>127</v>
      </c>
      <c r="F4807" s="26">
        <v>1.28</v>
      </c>
      <c r="G4807" s="25" t="s">
        <v>295</v>
      </c>
      <c r="H4807" s="25"/>
      <c r="BA4807" s="73" t="s">
        <v>357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358</v>
      </c>
      <c r="E4808" s="1" t="s">
        <v>131</v>
      </c>
      <c r="F4808" s="26">
        <v>8.8000000000000007</v>
      </c>
      <c r="G4808" s="25" t="s">
        <v>295</v>
      </c>
      <c r="H4808" s="25"/>
      <c r="BA4808" s="73" t="s">
        <v>357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358</v>
      </c>
      <c r="E4809" s="1" t="s">
        <v>344</v>
      </c>
      <c r="F4809" s="26">
        <v>312</v>
      </c>
      <c r="G4809" s="25" t="s">
        <v>295</v>
      </c>
      <c r="H4809" s="25"/>
      <c r="BA4809" s="73" t="s">
        <v>357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358</v>
      </c>
      <c r="E4810" s="1" t="s">
        <v>119</v>
      </c>
      <c r="F4810" s="26">
        <v>249</v>
      </c>
      <c r="G4810" s="25" t="s">
        <v>295</v>
      </c>
      <c r="H4810" s="25"/>
      <c r="BA4810" s="73" t="s">
        <v>357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358</v>
      </c>
      <c r="E4811" s="1" t="s">
        <v>120</v>
      </c>
      <c r="F4811" s="26">
        <v>77</v>
      </c>
      <c r="G4811" s="25" t="s">
        <v>295</v>
      </c>
      <c r="H4811" s="25"/>
      <c r="BA4811" s="73" t="s">
        <v>357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358</v>
      </c>
      <c r="E4812" s="1" t="s">
        <v>117</v>
      </c>
      <c r="F4812" s="26">
        <v>2.72</v>
      </c>
      <c r="G4812" s="25" t="s">
        <v>295</v>
      </c>
      <c r="H4812" s="25"/>
      <c r="BA4812" s="73" t="s">
        <v>357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358</v>
      </c>
      <c r="E4813" s="1" t="s">
        <v>346</v>
      </c>
      <c r="F4813" s="26">
        <v>231</v>
      </c>
      <c r="G4813" s="25" t="s">
        <v>295</v>
      </c>
      <c r="H4813" s="25"/>
      <c r="BA4813" s="73" t="s">
        <v>357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358</v>
      </c>
      <c r="E4814" s="1" t="s">
        <v>132</v>
      </c>
      <c r="F4814" s="26">
        <v>3.43</v>
      </c>
      <c r="G4814" s="25" t="s">
        <v>295</v>
      </c>
      <c r="H4814" s="25"/>
      <c r="BA4814" s="73" t="s">
        <v>357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358</v>
      </c>
      <c r="E4815" s="1" t="s">
        <v>111</v>
      </c>
      <c r="F4815" s="26">
        <v>86</v>
      </c>
      <c r="G4815" s="25" t="s">
        <v>295</v>
      </c>
      <c r="H4815" s="25"/>
      <c r="BA4815" s="73" t="s">
        <v>357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358</v>
      </c>
      <c r="E4816" s="1" t="s">
        <v>347</v>
      </c>
      <c r="F4816" s="26">
        <v>5.24</v>
      </c>
      <c r="G4816" s="25" t="s">
        <v>295</v>
      </c>
      <c r="H4816" s="25"/>
      <c r="BA4816" s="73" t="s">
        <v>357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358</v>
      </c>
      <c r="E4817" s="1" t="s">
        <v>349</v>
      </c>
      <c r="F4817" s="26">
        <v>2.27</v>
      </c>
      <c r="G4817" s="25" t="s">
        <v>295</v>
      </c>
      <c r="H4817" s="25"/>
      <c r="BA4817" s="73" t="s">
        <v>357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358</v>
      </c>
      <c r="E4818" s="1" t="s">
        <v>128</v>
      </c>
      <c r="F4818" s="26">
        <v>7.1</v>
      </c>
      <c r="G4818" s="25" t="s">
        <v>295</v>
      </c>
      <c r="H4818" s="25"/>
      <c r="BA4818" s="73" t="s">
        <v>357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358</v>
      </c>
      <c r="E4819" s="1" t="s">
        <v>121</v>
      </c>
      <c r="F4819" s="26">
        <v>161</v>
      </c>
      <c r="G4819" s="25" t="s">
        <v>295</v>
      </c>
      <c r="H4819" s="25"/>
      <c r="BA4819" s="73" t="s">
        <v>357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358</v>
      </c>
      <c r="E4820" s="1" t="s">
        <v>115</v>
      </c>
      <c r="F4820" s="26">
        <v>33</v>
      </c>
      <c r="G4820" s="25" t="s">
        <v>295</v>
      </c>
      <c r="H4820" s="25"/>
      <c r="BA4820" s="73" t="s">
        <v>357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358</v>
      </c>
      <c r="E4821" s="1" t="s">
        <v>137</v>
      </c>
      <c r="F4821" s="26">
        <v>76</v>
      </c>
      <c r="G4821" s="25" t="s">
        <v>295</v>
      </c>
      <c r="H4821" s="25"/>
      <c r="BA4821" s="73" t="s">
        <v>357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358</v>
      </c>
      <c r="E4822" s="1" t="s">
        <v>350</v>
      </c>
      <c r="F4822" s="26">
        <v>137</v>
      </c>
      <c r="G4822" s="25" t="s">
        <v>295</v>
      </c>
      <c r="H4822" s="25"/>
      <c r="BA4822" s="73" t="s">
        <v>357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358</v>
      </c>
      <c r="E4823" s="1" t="s">
        <v>125</v>
      </c>
      <c r="F4823" s="26">
        <v>120</v>
      </c>
      <c r="G4823" s="25" t="s">
        <v>295</v>
      </c>
      <c r="H4823" s="25"/>
      <c r="BA4823" s="73" t="s">
        <v>357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358</v>
      </c>
      <c r="E4824" s="1" t="s">
        <v>126</v>
      </c>
      <c r="F4824" s="26">
        <v>82</v>
      </c>
      <c r="G4824" s="25" t="s">
        <v>295</v>
      </c>
      <c r="H4824" s="25"/>
      <c r="BA4824" s="73" t="s">
        <v>357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358</v>
      </c>
      <c r="E4825" s="1" t="s">
        <v>351</v>
      </c>
      <c r="F4825" s="26">
        <v>168</v>
      </c>
      <c r="G4825" s="25" t="s">
        <v>295</v>
      </c>
      <c r="H4825" s="25"/>
      <c r="BA4825" s="73" t="s">
        <v>357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358</v>
      </c>
      <c r="E4826" s="1" t="s">
        <v>352</v>
      </c>
      <c r="F4826" s="26">
        <v>60</v>
      </c>
      <c r="G4826" s="25" t="s">
        <v>295</v>
      </c>
      <c r="H4826" s="25"/>
      <c r="BA4826" s="73" t="s">
        <v>357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358</v>
      </c>
      <c r="E4827" s="1" t="s">
        <v>122</v>
      </c>
      <c r="F4827" s="26">
        <v>47</v>
      </c>
      <c r="G4827" s="25" t="s">
        <v>295</v>
      </c>
      <c r="H4827" s="25"/>
      <c r="BA4827" s="73" t="s">
        <v>357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358</v>
      </c>
      <c r="E4828" s="1" t="s">
        <v>124</v>
      </c>
      <c r="F4828" s="26">
        <v>28</v>
      </c>
      <c r="G4828" s="25" t="s">
        <v>295</v>
      </c>
      <c r="H4828" s="25"/>
      <c r="BA4828" s="73" t="s">
        <v>357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358</v>
      </c>
      <c r="E4829" s="1" t="s">
        <v>353</v>
      </c>
      <c r="F4829" s="26">
        <v>0.97</v>
      </c>
      <c r="G4829" s="25" t="s">
        <v>295</v>
      </c>
      <c r="H4829" s="25"/>
      <c r="BA4829" s="73" t="s">
        <v>357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358</v>
      </c>
      <c r="E4830" s="1" t="s">
        <v>355</v>
      </c>
      <c r="F4830" s="26">
        <v>33.5</v>
      </c>
      <c r="G4830" s="25" t="s">
        <v>295</v>
      </c>
      <c r="H4830" s="25"/>
      <c r="BA4830" s="73" t="s">
        <v>357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358</v>
      </c>
      <c r="E4831" s="1" t="s">
        <v>133</v>
      </c>
      <c r="F4831" s="26">
        <v>148</v>
      </c>
      <c r="G4831" s="25" t="s">
        <v>295</v>
      </c>
      <c r="H4831" s="25"/>
      <c r="BA4831" s="73" t="s">
        <v>357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358</v>
      </c>
      <c r="E4832" s="1" t="s">
        <v>135</v>
      </c>
      <c r="F4832" s="26">
        <v>3.8</v>
      </c>
      <c r="G4832" s="25" t="s">
        <v>295</v>
      </c>
      <c r="H4832" s="25"/>
      <c r="BA4832" s="73" t="s">
        <v>357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358</v>
      </c>
      <c r="E4833" s="1" t="s">
        <v>136</v>
      </c>
      <c r="F4833" s="26">
        <v>120</v>
      </c>
      <c r="G4833" s="25" t="s">
        <v>295</v>
      </c>
      <c r="H4833" s="25"/>
      <c r="BA4833" s="73" t="s">
        <v>357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358</v>
      </c>
      <c r="E4834" s="1" t="s">
        <v>341</v>
      </c>
      <c r="F4834" s="26">
        <v>4.6399999999999997</v>
      </c>
      <c r="G4834" s="25" t="s">
        <v>295</v>
      </c>
      <c r="H4834" s="25"/>
      <c r="BA4834" s="73" t="s">
        <v>357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358</v>
      </c>
      <c r="E4835" s="1" t="s">
        <v>118</v>
      </c>
      <c r="F4835" s="26">
        <v>4.5</v>
      </c>
      <c r="G4835" s="25" t="s">
        <v>295</v>
      </c>
      <c r="H4835" s="25"/>
      <c r="BA4835" s="73" t="s">
        <v>357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358</v>
      </c>
      <c r="E4836" s="1" t="s">
        <v>130</v>
      </c>
      <c r="F4836" s="26">
        <v>3.65</v>
      </c>
      <c r="G4836" s="25" t="s">
        <v>295</v>
      </c>
      <c r="H4836" s="25"/>
      <c r="BA4836" s="73" t="s">
        <v>357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358</v>
      </c>
      <c r="E4837" s="1" t="s">
        <v>343</v>
      </c>
      <c r="F4837" s="26">
        <v>0.29499999999999998</v>
      </c>
      <c r="G4837" s="25" t="s">
        <v>295</v>
      </c>
      <c r="H4837" s="25"/>
      <c r="BA4837" s="73" t="s">
        <v>357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358</v>
      </c>
      <c r="E4838" s="1" t="s">
        <v>127</v>
      </c>
      <c r="F4838" s="26">
        <v>1.194</v>
      </c>
      <c r="G4838" s="25" t="s">
        <v>295</v>
      </c>
      <c r="H4838" s="25"/>
      <c r="BA4838" s="73" t="s">
        <v>357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358</v>
      </c>
      <c r="E4839" s="1" t="s">
        <v>131</v>
      </c>
      <c r="F4839" s="26">
        <v>8.5</v>
      </c>
      <c r="G4839" s="25" t="s">
        <v>295</v>
      </c>
      <c r="H4839" s="25"/>
      <c r="BA4839" s="73" t="s">
        <v>357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358</v>
      </c>
      <c r="E4840" s="1" t="s">
        <v>344</v>
      </c>
      <c r="F4840" s="26">
        <v>293</v>
      </c>
      <c r="G4840" s="25" t="s">
        <v>295</v>
      </c>
      <c r="H4840" s="25"/>
      <c r="BA4840" s="73" t="s">
        <v>357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358</v>
      </c>
      <c r="E4841" s="1" t="s">
        <v>119</v>
      </c>
      <c r="F4841" s="26">
        <v>245</v>
      </c>
      <c r="G4841" s="25" t="s">
        <v>295</v>
      </c>
      <c r="H4841" s="25"/>
      <c r="BA4841" s="73" t="s">
        <v>357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358</v>
      </c>
      <c r="E4842" s="1" t="s">
        <v>120</v>
      </c>
      <c r="F4842" s="26">
        <v>77</v>
      </c>
      <c r="G4842" s="25" t="s">
        <v>295</v>
      </c>
      <c r="H4842" s="25"/>
      <c r="BA4842" s="73" t="s">
        <v>357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358</v>
      </c>
      <c r="E4843" s="1" t="s">
        <v>117</v>
      </c>
      <c r="F4843" s="26">
        <v>2.52</v>
      </c>
      <c r="G4843" s="25" t="s">
        <v>295</v>
      </c>
      <c r="H4843" s="25"/>
      <c r="BA4843" s="73" t="s">
        <v>357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358</v>
      </c>
      <c r="E4844" s="1" t="s">
        <v>346</v>
      </c>
      <c r="F4844" s="26">
        <v>230</v>
      </c>
      <c r="G4844" s="25" t="s">
        <v>295</v>
      </c>
      <c r="H4844" s="25"/>
      <c r="BA4844" s="73" t="s">
        <v>357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358</v>
      </c>
      <c r="E4845" s="1" t="s">
        <v>132</v>
      </c>
      <c r="F4845" s="26">
        <v>3.43</v>
      </c>
      <c r="G4845" s="25" t="s">
        <v>295</v>
      </c>
      <c r="H4845" s="25"/>
      <c r="BA4845" s="73" t="s">
        <v>357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358</v>
      </c>
      <c r="E4846" s="1" t="s">
        <v>111</v>
      </c>
      <c r="F4846" s="26">
        <v>86</v>
      </c>
      <c r="G4846" s="25" t="s">
        <v>295</v>
      </c>
      <c r="H4846" s="25"/>
      <c r="BA4846" s="73" t="s">
        <v>357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358</v>
      </c>
      <c r="E4847" s="1" t="s">
        <v>347</v>
      </c>
      <c r="F4847" s="26">
        <v>5.07</v>
      </c>
      <c r="G4847" s="25" t="s">
        <v>295</v>
      </c>
      <c r="H4847" s="25"/>
      <c r="BA4847" s="73" t="s">
        <v>357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358</v>
      </c>
      <c r="E4848" s="1" t="s">
        <v>349</v>
      </c>
      <c r="F4848" s="26">
        <v>2.0499999999999998</v>
      </c>
      <c r="G4848" s="25" t="s">
        <v>295</v>
      </c>
      <c r="H4848" s="25"/>
      <c r="BA4848" s="73" t="s">
        <v>357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358</v>
      </c>
      <c r="E4849" s="1" t="s">
        <v>128</v>
      </c>
      <c r="F4849" s="26">
        <v>7</v>
      </c>
      <c r="G4849" s="25" t="s">
        <v>295</v>
      </c>
      <c r="H4849" s="25"/>
      <c r="BA4849" s="73" t="s">
        <v>357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358</v>
      </c>
      <c r="E4850" s="1" t="s">
        <v>121</v>
      </c>
      <c r="F4850" s="26">
        <v>156</v>
      </c>
      <c r="G4850" s="25" t="s">
        <v>295</v>
      </c>
      <c r="H4850" s="25"/>
      <c r="BA4850" s="73" t="s">
        <v>357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358</v>
      </c>
      <c r="E4851" s="1" t="s">
        <v>115</v>
      </c>
      <c r="F4851" s="26">
        <v>33</v>
      </c>
      <c r="G4851" s="25" t="s">
        <v>295</v>
      </c>
      <c r="H4851" s="25"/>
      <c r="BA4851" s="73" t="s">
        <v>357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358</v>
      </c>
      <c r="E4852" s="1" t="s">
        <v>137</v>
      </c>
      <c r="F4852" s="26">
        <v>74</v>
      </c>
      <c r="G4852" s="25" t="s">
        <v>295</v>
      </c>
      <c r="H4852" s="25"/>
      <c r="BA4852" s="73" t="s">
        <v>357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358</v>
      </c>
      <c r="E4853" s="1" t="s">
        <v>350</v>
      </c>
      <c r="F4853" s="26">
        <v>137</v>
      </c>
      <c r="G4853" s="25" t="s">
        <v>295</v>
      </c>
      <c r="H4853" s="25"/>
      <c r="BA4853" s="73" t="s">
        <v>357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358</v>
      </c>
      <c r="E4854" s="1" t="s">
        <v>125</v>
      </c>
      <c r="F4854" s="26">
        <v>110</v>
      </c>
      <c r="G4854" s="25" t="s">
        <v>295</v>
      </c>
      <c r="H4854" s="25"/>
      <c r="BA4854" s="73" t="s">
        <v>357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358</v>
      </c>
      <c r="E4855" s="1" t="s">
        <v>126</v>
      </c>
      <c r="F4855" s="26">
        <v>79</v>
      </c>
      <c r="G4855" s="25" t="s">
        <v>295</v>
      </c>
      <c r="H4855" s="25"/>
      <c r="BA4855" s="73" t="s">
        <v>357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358</v>
      </c>
      <c r="E4856" s="1" t="s">
        <v>351</v>
      </c>
      <c r="F4856" s="26">
        <v>159</v>
      </c>
      <c r="G4856" s="25" t="s">
        <v>295</v>
      </c>
      <c r="H4856" s="25"/>
      <c r="BA4856" s="73" t="s">
        <v>357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358</v>
      </c>
      <c r="E4857" s="1" t="s">
        <v>352</v>
      </c>
      <c r="F4857" s="26">
        <v>59</v>
      </c>
      <c r="G4857" s="25" t="s">
        <v>295</v>
      </c>
      <c r="H4857" s="25"/>
      <c r="BA4857" s="73" t="s">
        <v>357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358</v>
      </c>
      <c r="E4858" s="1" t="s">
        <v>122</v>
      </c>
      <c r="F4858" s="26">
        <v>43</v>
      </c>
      <c r="G4858" s="25" t="s">
        <v>295</v>
      </c>
      <c r="H4858" s="25"/>
      <c r="BA4858" s="73" t="s">
        <v>357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358</v>
      </c>
      <c r="E4859" s="1" t="s">
        <v>124</v>
      </c>
      <c r="F4859" s="26">
        <v>27</v>
      </c>
      <c r="G4859" s="25" t="s">
        <v>295</v>
      </c>
      <c r="H4859" s="25"/>
      <c r="BA4859" s="73" t="s">
        <v>357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358</v>
      </c>
      <c r="E4860" s="1" t="s">
        <v>353</v>
      </c>
      <c r="F4860" s="26">
        <v>0.93</v>
      </c>
      <c r="G4860" s="25" t="s">
        <v>295</v>
      </c>
      <c r="H4860" s="25"/>
      <c r="BA4860" s="73" t="s">
        <v>357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358</v>
      </c>
      <c r="E4861" s="1" t="s">
        <v>355</v>
      </c>
      <c r="F4861" s="26">
        <v>39.5</v>
      </c>
      <c r="G4861" s="25" t="s">
        <v>295</v>
      </c>
      <c r="H4861" s="25"/>
      <c r="BA4861" s="73" t="s">
        <v>357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358</v>
      </c>
      <c r="E4862" s="1" t="s">
        <v>133</v>
      </c>
      <c r="F4862" s="26">
        <v>147</v>
      </c>
      <c r="G4862" s="25" t="s">
        <v>295</v>
      </c>
      <c r="H4862" s="25"/>
      <c r="BA4862" s="73" t="s">
        <v>357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358</v>
      </c>
      <c r="E4863" s="1" t="s">
        <v>135</v>
      </c>
      <c r="F4863" s="26">
        <v>3.8</v>
      </c>
      <c r="G4863" s="25" t="s">
        <v>295</v>
      </c>
      <c r="H4863" s="25"/>
      <c r="BA4863" s="73" t="s">
        <v>357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358</v>
      </c>
      <c r="E4864" s="1" t="s">
        <v>136</v>
      </c>
      <c r="F4864" s="26">
        <v>117</v>
      </c>
      <c r="G4864" s="25" t="s">
        <v>295</v>
      </c>
      <c r="H4864" s="25"/>
      <c r="BA4864" s="73" t="s">
        <v>357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358</v>
      </c>
      <c r="E4865" s="1" t="s">
        <v>341</v>
      </c>
      <c r="F4865" s="26">
        <v>4.5999999999999996</v>
      </c>
      <c r="G4865" s="25" t="s">
        <v>295</v>
      </c>
      <c r="H4865" s="25"/>
      <c r="BA4865" s="73" t="s">
        <v>357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358</v>
      </c>
      <c r="E4866" s="1" t="s">
        <v>118</v>
      </c>
      <c r="F4866" s="26">
        <v>4.5</v>
      </c>
      <c r="G4866" s="25" t="s">
        <v>295</v>
      </c>
      <c r="H4866" s="25"/>
      <c r="BA4866" s="73" t="s">
        <v>357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358</v>
      </c>
      <c r="E4867" s="1" t="s">
        <v>130</v>
      </c>
      <c r="F4867" s="26">
        <v>3.72</v>
      </c>
      <c r="G4867" s="25" t="s">
        <v>295</v>
      </c>
      <c r="H4867" s="25"/>
      <c r="BA4867" s="73" t="s">
        <v>357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358</v>
      </c>
      <c r="E4868" s="1" t="s">
        <v>343</v>
      </c>
      <c r="F4868" s="26">
        <v>0.313</v>
      </c>
      <c r="G4868" s="25" t="s">
        <v>295</v>
      </c>
      <c r="H4868" s="25"/>
      <c r="BA4868" s="73" t="s">
        <v>357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358</v>
      </c>
      <c r="E4869" s="1" t="s">
        <v>127</v>
      </c>
      <c r="F4869" s="26">
        <v>1.2010000000000001</v>
      </c>
      <c r="G4869" s="25" t="s">
        <v>295</v>
      </c>
      <c r="H4869" s="25"/>
      <c r="BA4869" s="73" t="s">
        <v>357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358</v>
      </c>
      <c r="E4870" s="1" t="s">
        <v>131</v>
      </c>
      <c r="F4870" s="26">
        <v>8.4</v>
      </c>
      <c r="G4870" s="25" t="s">
        <v>295</v>
      </c>
      <c r="H4870" s="25"/>
      <c r="BA4870" s="73" t="s">
        <v>357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358</v>
      </c>
      <c r="E4871" s="1" t="s">
        <v>344</v>
      </c>
      <c r="F4871" s="26">
        <v>303</v>
      </c>
      <c r="G4871" s="25" t="s">
        <v>295</v>
      </c>
      <c r="H4871" s="25"/>
      <c r="BA4871" s="73" t="s">
        <v>357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358</v>
      </c>
      <c r="E4872" s="1" t="s">
        <v>119</v>
      </c>
      <c r="F4872" s="26">
        <v>244</v>
      </c>
      <c r="G4872" s="25" t="s">
        <v>295</v>
      </c>
      <c r="H4872" s="25"/>
      <c r="BA4872" s="73" t="s">
        <v>357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358</v>
      </c>
      <c r="E4873" s="1" t="s">
        <v>120</v>
      </c>
      <c r="F4873" s="26">
        <v>75</v>
      </c>
      <c r="G4873" s="25" t="s">
        <v>295</v>
      </c>
      <c r="H4873" s="25"/>
      <c r="BA4873" s="73" t="s">
        <v>357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358</v>
      </c>
      <c r="E4874" s="1" t="s">
        <v>117</v>
      </c>
      <c r="F4874" s="26">
        <v>2.69</v>
      </c>
      <c r="G4874" s="25" t="s">
        <v>295</v>
      </c>
      <c r="H4874" s="25"/>
      <c r="BA4874" s="73" t="s">
        <v>357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358</v>
      </c>
      <c r="E4875" s="1" t="s">
        <v>346</v>
      </c>
      <c r="F4875" s="26">
        <v>231</v>
      </c>
      <c r="G4875" s="25" t="s">
        <v>295</v>
      </c>
      <c r="H4875" s="25"/>
      <c r="BA4875" s="73" t="s">
        <v>357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358</v>
      </c>
      <c r="E4876" s="1" t="s">
        <v>132</v>
      </c>
      <c r="F4876" s="26">
        <v>3.4</v>
      </c>
      <c r="G4876" s="25" t="s">
        <v>295</v>
      </c>
      <c r="H4876" s="25"/>
      <c r="BA4876" s="73" t="s">
        <v>357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358</v>
      </c>
      <c r="E4877" s="1" t="s">
        <v>111</v>
      </c>
      <c r="F4877" s="26">
        <v>86</v>
      </c>
      <c r="G4877" s="25" t="s">
        <v>295</v>
      </c>
      <c r="H4877" s="25"/>
      <c r="BA4877" s="73" t="s">
        <v>357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358</v>
      </c>
      <c r="E4878" s="1" t="s">
        <v>347</v>
      </c>
      <c r="F4878" s="26">
        <v>5.03</v>
      </c>
      <c r="G4878" s="25" t="s">
        <v>295</v>
      </c>
      <c r="H4878" s="25"/>
      <c r="BA4878" s="73" t="s">
        <v>357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358</v>
      </c>
      <c r="E4879" s="1" t="s">
        <v>349</v>
      </c>
      <c r="F4879" s="26">
        <v>2.17</v>
      </c>
      <c r="G4879" s="25" t="s">
        <v>295</v>
      </c>
      <c r="H4879" s="25"/>
      <c r="BA4879" s="73" t="s">
        <v>357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358</v>
      </c>
      <c r="E4880" s="1" t="s">
        <v>128</v>
      </c>
      <c r="F4880" s="26">
        <v>7</v>
      </c>
      <c r="G4880" s="25" t="s">
        <v>295</v>
      </c>
      <c r="H4880" s="25"/>
      <c r="BA4880" s="73" t="s">
        <v>357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358</v>
      </c>
      <c r="E4881" s="1" t="s">
        <v>121</v>
      </c>
      <c r="F4881" s="26">
        <v>160</v>
      </c>
      <c r="G4881" s="25" t="s">
        <v>295</v>
      </c>
      <c r="H4881" s="25"/>
      <c r="BA4881" s="73" t="s">
        <v>357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358</v>
      </c>
      <c r="E4882" s="1" t="s">
        <v>115</v>
      </c>
      <c r="F4882" s="26">
        <v>33</v>
      </c>
      <c r="G4882" s="25" t="s">
        <v>295</v>
      </c>
      <c r="H4882" s="25"/>
      <c r="BA4882" s="73" t="s">
        <v>357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358</v>
      </c>
      <c r="E4883" s="1" t="s">
        <v>137</v>
      </c>
      <c r="F4883" s="26">
        <v>75</v>
      </c>
      <c r="G4883" s="25" t="s">
        <v>295</v>
      </c>
      <c r="H4883" s="25"/>
      <c r="BA4883" s="73" t="s">
        <v>357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358</v>
      </c>
      <c r="E4884" s="1" t="s">
        <v>350</v>
      </c>
      <c r="F4884" s="26">
        <v>138</v>
      </c>
      <c r="G4884" s="25" t="s">
        <v>295</v>
      </c>
      <c r="H4884" s="25"/>
      <c r="BA4884" s="73" t="s">
        <v>357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358</v>
      </c>
      <c r="E4885" s="1" t="s">
        <v>125</v>
      </c>
      <c r="F4885" s="26">
        <v>118</v>
      </c>
      <c r="G4885" s="25" t="s">
        <v>295</v>
      </c>
      <c r="H4885" s="25"/>
      <c r="BA4885" s="73" t="s">
        <v>357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358</v>
      </c>
      <c r="E4886" s="1" t="s">
        <v>126</v>
      </c>
      <c r="F4886" s="26">
        <v>81</v>
      </c>
      <c r="G4886" s="25" t="s">
        <v>295</v>
      </c>
      <c r="H4886" s="25"/>
      <c r="BA4886" s="73" t="s">
        <v>357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358</v>
      </c>
      <c r="E4887" s="1" t="s">
        <v>351</v>
      </c>
      <c r="F4887" s="26">
        <v>150</v>
      </c>
      <c r="G4887" s="25" t="s">
        <v>295</v>
      </c>
      <c r="H4887" s="25"/>
      <c r="BA4887" s="73" t="s">
        <v>357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358</v>
      </c>
      <c r="E4888" s="1" t="s">
        <v>352</v>
      </c>
      <c r="F4888" s="26">
        <v>59</v>
      </c>
      <c r="G4888" s="25" t="s">
        <v>295</v>
      </c>
      <c r="H4888" s="25"/>
      <c r="BA4888" s="73" t="s">
        <v>357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358</v>
      </c>
      <c r="E4889" s="1" t="s">
        <v>122</v>
      </c>
      <c r="F4889" s="26">
        <v>44</v>
      </c>
      <c r="G4889" s="25" t="s">
        <v>295</v>
      </c>
      <c r="H4889" s="25"/>
      <c r="BA4889" s="73" t="s">
        <v>357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358</v>
      </c>
      <c r="E4890" s="1" t="s">
        <v>124</v>
      </c>
      <c r="F4890" s="26">
        <v>27</v>
      </c>
      <c r="G4890" s="25" t="s">
        <v>295</v>
      </c>
      <c r="H4890" s="25"/>
      <c r="BA4890" s="73" t="s">
        <v>357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358</v>
      </c>
      <c r="E4891" s="1" t="s">
        <v>353</v>
      </c>
      <c r="F4891" s="26">
        <v>0.93</v>
      </c>
      <c r="G4891" s="25" t="s">
        <v>295</v>
      </c>
      <c r="H4891" s="25"/>
      <c r="BA4891" s="73" t="s">
        <v>357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358</v>
      </c>
      <c r="E4892" s="1" t="s">
        <v>355</v>
      </c>
      <c r="F4892" s="26">
        <v>35.1</v>
      </c>
      <c r="G4892" s="25" t="s">
        <v>295</v>
      </c>
      <c r="H4892" s="25"/>
      <c r="BA4892" s="73" t="s">
        <v>357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358</v>
      </c>
      <c r="E4893" s="1" t="s">
        <v>133</v>
      </c>
      <c r="F4893" s="26">
        <v>146</v>
      </c>
      <c r="G4893" s="25" t="s">
        <v>295</v>
      </c>
      <c r="H4893" s="25"/>
      <c r="BA4893" s="73" t="s">
        <v>357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358</v>
      </c>
      <c r="E4894" s="1" t="s">
        <v>135</v>
      </c>
      <c r="F4894" s="26">
        <v>3.8</v>
      </c>
      <c r="G4894" s="25" t="s">
        <v>295</v>
      </c>
      <c r="H4894" s="25"/>
      <c r="BA4894" s="73" t="s">
        <v>357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358</v>
      </c>
      <c r="E4895" s="1" t="s">
        <v>136</v>
      </c>
      <c r="F4895" s="26">
        <v>116</v>
      </c>
      <c r="G4895" s="25" t="s">
        <v>295</v>
      </c>
      <c r="H4895" s="25"/>
      <c r="BA4895" s="73" t="s">
        <v>357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358</v>
      </c>
      <c r="E4896" s="1" t="s">
        <v>341</v>
      </c>
      <c r="F4896" s="26">
        <v>4.55</v>
      </c>
      <c r="G4896" s="25" t="s">
        <v>295</v>
      </c>
      <c r="H4896" s="25"/>
      <c r="BA4896" s="73" t="s">
        <v>357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358</v>
      </c>
      <c r="E4897" s="1" t="s">
        <v>118</v>
      </c>
      <c r="F4897" s="26">
        <v>4.4000000000000004</v>
      </c>
      <c r="G4897" s="25" t="s">
        <v>295</v>
      </c>
      <c r="H4897" s="25"/>
      <c r="BA4897" s="73" t="s">
        <v>357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358</v>
      </c>
      <c r="E4898" s="1" t="s">
        <v>130</v>
      </c>
      <c r="F4898" s="26">
        <v>3.63</v>
      </c>
      <c r="G4898" s="25" t="s">
        <v>295</v>
      </c>
      <c r="H4898" s="25"/>
      <c r="BA4898" s="73" t="s">
        <v>357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358</v>
      </c>
      <c r="E4899" s="1" t="s">
        <v>343</v>
      </c>
      <c r="F4899" s="26">
        <v>0.318</v>
      </c>
      <c r="G4899" s="25" t="s">
        <v>295</v>
      </c>
      <c r="H4899" s="25"/>
      <c r="BA4899" s="73" t="s">
        <v>357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358</v>
      </c>
      <c r="E4900" s="1" t="s">
        <v>127</v>
      </c>
      <c r="F4900" s="26">
        <v>1.212</v>
      </c>
      <c r="G4900" s="25" t="s">
        <v>295</v>
      </c>
      <c r="H4900" s="25"/>
      <c r="BA4900" s="73" t="s">
        <v>357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358</v>
      </c>
      <c r="E4901" s="1" t="s">
        <v>131</v>
      </c>
      <c r="F4901" s="26">
        <v>8.6</v>
      </c>
      <c r="G4901" s="25" t="s">
        <v>295</v>
      </c>
      <c r="H4901" s="25"/>
      <c r="BA4901" s="73" t="s">
        <v>357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358</v>
      </c>
      <c r="E4902" s="1" t="s">
        <v>344</v>
      </c>
      <c r="F4902" s="26">
        <v>302</v>
      </c>
      <c r="G4902" s="25" t="s">
        <v>295</v>
      </c>
      <c r="H4902" s="25"/>
      <c r="BA4902" s="73" t="s">
        <v>357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358</v>
      </c>
      <c r="E4903" s="1" t="s">
        <v>119</v>
      </c>
      <c r="F4903" s="26">
        <v>247</v>
      </c>
      <c r="G4903" s="25" t="s">
        <v>295</v>
      </c>
      <c r="H4903" s="25"/>
      <c r="BA4903" s="73" t="s">
        <v>357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358</v>
      </c>
      <c r="E4904" s="1" t="s">
        <v>120</v>
      </c>
      <c r="F4904" s="26">
        <v>75</v>
      </c>
      <c r="G4904" s="25" t="s">
        <v>295</v>
      </c>
      <c r="H4904" s="25"/>
      <c r="BA4904" s="73" t="s">
        <v>357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358</v>
      </c>
      <c r="E4905" s="1" t="s">
        <v>117</v>
      </c>
      <c r="F4905" s="26">
        <v>2.74</v>
      </c>
      <c r="G4905" s="25" t="s">
        <v>295</v>
      </c>
      <c r="H4905" s="25"/>
      <c r="BA4905" s="73" t="s">
        <v>357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358</v>
      </c>
      <c r="E4906" s="1" t="s">
        <v>346</v>
      </c>
      <c r="F4906" s="26">
        <v>230</v>
      </c>
      <c r="G4906" s="25" t="s">
        <v>295</v>
      </c>
      <c r="H4906" s="25"/>
      <c r="BA4906" s="73" t="s">
        <v>357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358</v>
      </c>
      <c r="E4907" s="1" t="s">
        <v>132</v>
      </c>
      <c r="F4907" s="26">
        <v>3.39</v>
      </c>
      <c r="G4907" s="25" t="s">
        <v>295</v>
      </c>
      <c r="H4907" s="25"/>
      <c r="BA4907" s="73" t="s">
        <v>357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358</v>
      </c>
      <c r="E4908" s="1" t="s">
        <v>111</v>
      </c>
      <c r="F4908" s="26">
        <v>86</v>
      </c>
      <c r="G4908" s="25" t="s">
        <v>295</v>
      </c>
      <c r="H4908" s="25"/>
      <c r="BA4908" s="73" t="s">
        <v>357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358</v>
      </c>
      <c r="E4909" s="1" t="s">
        <v>347</v>
      </c>
      <c r="F4909" s="26">
        <v>4.96</v>
      </c>
      <c r="G4909" s="25" t="s">
        <v>295</v>
      </c>
      <c r="H4909" s="25"/>
      <c r="BA4909" s="73" t="s">
        <v>357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358</v>
      </c>
      <c r="E4910" s="1" t="s">
        <v>349</v>
      </c>
      <c r="F4910" s="26">
        <v>2</v>
      </c>
      <c r="G4910" s="25" t="s">
        <v>295</v>
      </c>
      <c r="H4910" s="25"/>
      <c r="BA4910" s="73" t="s">
        <v>357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358</v>
      </c>
      <c r="E4911" s="1" t="s">
        <v>128</v>
      </c>
      <c r="F4911" s="26">
        <v>7.1</v>
      </c>
      <c r="G4911" s="25" t="s">
        <v>295</v>
      </c>
      <c r="H4911" s="25"/>
      <c r="BA4911" s="73" t="s">
        <v>357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358</v>
      </c>
      <c r="E4912" s="1" t="s">
        <v>121</v>
      </c>
      <c r="F4912" s="26">
        <v>156</v>
      </c>
      <c r="G4912" s="25" t="s">
        <v>295</v>
      </c>
      <c r="H4912" s="25"/>
      <c r="BA4912" s="73" t="s">
        <v>357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358</v>
      </c>
      <c r="E4913" s="1" t="s">
        <v>115</v>
      </c>
      <c r="F4913" s="26">
        <v>32</v>
      </c>
      <c r="G4913" s="25" t="s">
        <v>295</v>
      </c>
      <c r="H4913" s="25"/>
      <c r="BA4913" s="73" t="s">
        <v>357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358</v>
      </c>
      <c r="E4914" s="1" t="s">
        <v>137</v>
      </c>
      <c r="F4914" s="26">
        <v>75</v>
      </c>
      <c r="G4914" s="25" t="s">
        <v>295</v>
      </c>
      <c r="H4914" s="25"/>
      <c r="BA4914" s="73" t="s">
        <v>357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358</v>
      </c>
      <c r="E4915" s="1" t="s">
        <v>350</v>
      </c>
      <c r="F4915" s="26">
        <v>138</v>
      </c>
      <c r="G4915" s="25" t="s">
        <v>295</v>
      </c>
      <c r="H4915" s="25"/>
      <c r="BA4915" s="73" t="s">
        <v>357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358</v>
      </c>
      <c r="E4916" s="1" t="s">
        <v>125</v>
      </c>
      <c r="F4916" s="26">
        <v>120</v>
      </c>
      <c r="G4916" s="25" t="s">
        <v>295</v>
      </c>
      <c r="H4916" s="25"/>
      <c r="BA4916" s="73" t="s">
        <v>357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358</v>
      </c>
      <c r="E4917" s="1" t="s">
        <v>126</v>
      </c>
      <c r="F4917" s="26">
        <v>77</v>
      </c>
      <c r="G4917" s="25" t="s">
        <v>295</v>
      </c>
      <c r="H4917" s="25"/>
      <c r="BA4917" s="73" t="s">
        <v>357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358</v>
      </c>
      <c r="E4918" s="1" t="s">
        <v>351</v>
      </c>
      <c r="F4918" s="26">
        <v>132</v>
      </c>
      <c r="G4918" s="25" t="s">
        <v>295</v>
      </c>
      <c r="H4918" s="25"/>
      <c r="BA4918" s="73" t="s">
        <v>357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358</v>
      </c>
      <c r="E4919" s="1" t="s">
        <v>352</v>
      </c>
      <c r="F4919" s="26">
        <v>55</v>
      </c>
      <c r="G4919" s="25" t="s">
        <v>295</v>
      </c>
      <c r="H4919" s="25"/>
      <c r="BA4919" s="73" t="s">
        <v>357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358</v>
      </c>
      <c r="E4920" s="1" t="s">
        <v>122</v>
      </c>
      <c r="F4920" s="26">
        <v>45</v>
      </c>
      <c r="G4920" s="25" t="s">
        <v>295</v>
      </c>
      <c r="H4920" s="25"/>
      <c r="BA4920" s="73" t="s">
        <v>357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358</v>
      </c>
      <c r="E4921" s="1" t="s">
        <v>124</v>
      </c>
      <c r="F4921" s="26">
        <v>26</v>
      </c>
      <c r="G4921" s="25" t="s">
        <v>295</v>
      </c>
      <c r="H4921" s="25"/>
      <c r="BA4921" s="73" t="s">
        <v>357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358</v>
      </c>
      <c r="E4922" s="1" t="s">
        <v>353</v>
      </c>
      <c r="F4922" s="26">
        <v>0.92</v>
      </c>
      <c r="G4922" s="25" t="s">
        <v>295</v>
      </c>
      <c r="H4922" s="25"/>
      <c r="BA4922" s="73" t="s">
        <v>357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358</v>
      </c>
      <c r="E4923" s="1" t="s">
        <v>355</v>
      </c>
      <c r="F4923" s="26">
        <v>34.4</v>
      </c>
      <c r="G4923" s="25" t="s">
        <v>295</v>
      </c>
      <c r="H4923" s="25"/>
      <c r="BA4923" s="73" t="s">
        <v>357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358</v>
      </c>
      <c r="E4924" s="1" t="s">
        <v>133</v>
      </c>
      <c r="F4924" s="26">
        <v>146</v>
      </c>
      <c r="G4924" s="25" t="s">
        <v>295</v>
      </c>
      <c r="H4924" s="25"/>
      <c r="BA4924" s="73" t="s">
        <v>357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358</v>
      </c>
      <c r="E4925" s="1" t="s">
        <v>135</v>
      </c>
      <c r="F4925" s="26">
        <v>3.8</v>
      </c>
      <c r="G4925" s="25" t="s">
        <v>295</v>
      </c>
      <c r="H4925" s="25"/>
      <c r="BA4925" s="73" t="s">
        <v>357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358</v>
      </c>
      <c r="E4926" s="1" t="s">
        <v>136</v>
      </c>
      <c r="F4926" s="26">
        <v>116</v>
      </c>
      <c r="G4926" s="25" t="s">
        <v>295</v>
      </c>
      <c r="H4926" s="25"/>
      <c r="BA4926" s="73" t="s">
        <v>357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358</v>
      </c>
      <c r="E4927" s="1" t="s">
        <v>341</v>
      </c>
      <c r="F4927" s="26">
        <v>4.55</v>
      </c>
      <c r="G4927" s="25" t="s">
        <v>295</v>
      </c>
      <c r="H4927" s="25"/>
      <c r="BA4927" s="73" t="s">
        <v>357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358</v>
      </c>
      <c r="E4928" s="1" t="s">
        <v>118</v>
      </c>
      <c r="F4928" s="26">
        <v>4.4000000000000004</v>
      </c>
      <c r="G4928" s="25" t="s">
        <v>295</v>
      </c>
      <c r="H4928" s="25"/>
      <c r="BA4928" s="73" t="s">
        <v>357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358</v>
      </c>
      <c r="E4929" s="1" t="s">
        <v>130</v>
      </c>
      <c r="F4929" s="26">
        <v>3.88</v>
      </c>
      <c r="G4929" s="25" t="s">
        <v>295</v>
      </c>
      <c r="H4929" s="25"/>
      <c r="BA4929" s="73" t="s">
        <v>357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358</v>
      </c>
      <c r="E4930" s="1" t="s">
        <v>343</v>
      </c>
      <c r="F4930" s="26">
        <v>0.34599999999999997</v>
      </c>
      <c r="G4930" s="25" t="s">
        <v>295</v>
      </c>
      <c r="H4930" s="25"/>
      <c r="BA4930" s="73" t="s">
        <v>357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358</v>
      </c>
      <c r="E4931" s="1" t="s">
        <v>127</v>
      </c>
      <c r="F4931" s="26">
        <v>1.2390000000000001</v>
      </c>
      <c r="G4931" s="25" t="s">
        <v>295</v>
      </c>
      <c r="H4931" s="25"/>
      <c r="BA4931" s="73" t="s">
        <v>357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358</v>
      </c>
      <c r="E4932" s="1" t="s">
        <v>131</v>
      </c>
      <c r="F4932" s="26">
        <v>8.4</v>
      </c>
      <c r="G4932" s="25" t="s">
        <v>295</v>
      </c>
      <c r="H4932" s="25"/>
      <c r="BA4932" s="73" t="s">
        <v>357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358</v>
      </c>
      <c r="E4933" s="1" t="s">
        <v>344</v>
      </c>
      <c r="F4933" s="26">
        <v>311</v>
      </c>
      <c r="G4933" s="25" t="s">
        <v>295</v>
      </c>
      <c r="H4933" s="25"/>
      <c r="BA4933" s="73" t="s">
        <v>357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358</v>
      </c>
      <c r="E4934" s="1" t="s">
        <v>119</v>
      </c>
      <c r="F4934" s="26">
        <v>242</v>
      </c>
      <c r="G4934" s="25" t="s">
        <v>295</v>
      </c>
      <c r="H4934" s="25"/>
      <c r="BA4934" s="73" t="s">
        <v>357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358</v>
      </c>
      <c r="E4935" s="1" t="s">
        <v>120</v>
      </c>
      <c r="F4935" s="26">
        <v>79</v>
      </c>
      <c r="G4935" s="25" t="s">
        <v>295</v>
      </c>
      <c r="H4935" s="25"/>
      <c r="BA4935" s="73" t="s">
        <v>357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358</v>
      </c>
      <c r="E4936" s="1" t="s">
        <v>117</v>
      </c>
      <c r="F4936" s="26">
        <v>2.75</v>
      </c>
      <c r="G4936" s="25" t="s">
        <v>295</v>
      </c>
      <c r="H4936" s="25"/>
      <c r="BA4936" s="73" t="s">
        <v>357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358</v>
      </c>
      <c r="E4937" s="1" t="s">
        <v>346</v>
      </c>
      <c r="F4937" s="26">
        <v>227</v>
      </c>
      <c r="G4937" s="25" t="s">
        <v>295</v>
      </c>
      <c r="H4937" s="25"/>
      <c r="BA4937" s="73" t="s">
        <v>357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358</v>
      </c>
      <c r="E4938" s="1" t="s">
        <v>132</v>
      </c>
      <c r="F4938" s="26">
        <v>3.41</v>
      </c>
      <c r="G4938" s="25" t="s">
        <v>295</v>
      </c>
      <c r="H4938" s="25"/>
      <c r="BA4938" s="73" t="s">
        <v>357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358</v>
      </c>
      <c r="E4939" s="1" t="s">
        <v>111</v>
      </c>
      <c r="F4939" s="26">
        <v>85</v>
      </c>
      <c r="G4939" s="25" t="s">
        <v>295</v>
      </c>
      <c r="H4939" s="25"/>
      <c r="BA4939" s="73" t="s">
        <v>357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358</v>
      </c>
      <c r="E4940" s="1" t="s">
        <v>347</v>
      </c>
      <c r="F4940" s="26">
        <v>4.9800000000000004</v>
      </c>
      <c r="G4940" s="25" t="s">
        <v>295</v>
      </c>
      <c r="H4940" s="25"/>
      <c r="BA4940" s="73" t="s">
        <v>357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358</v>
      </c>
      <c r="E4941" s="1" t="s">
        <v>349</v>
      </c>
      <c r="F4941" s="26">
        <v>2.1800000000000002</v>
      </c>
      <c r="G4941" s="25" t="s">
        <v>295</v>
      </c>
      <c r="H4941" s="25"/>
      <c r="BA4941" s="73" t="s">
        <v>357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358</v>
      </c>
      <c r="E4942" s="1" t="s">
        <v>128</v>
      </c>
      <c r="F4942" s="26">
        <v>7.1</v>
      </c>
      <c r="G4942" s="25" t="s">
        <v>295</v>
      </c>
      <c r="H4942" s="25"/>
      <c r="BA4942" s="73" t="s">
        <v>357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358</v>
      </c>
      <c r="E4943" s="1" t="s">
        <v>121</v>
      </c>
      <c r="F4943" s="26">
        <v>155</v>
      </c>
      <c r="G4943" s="25" t="s">
        <v>295</v>
      </c>
      <c r="H4943" s="25"/>
      <c r="BA4943" s="73" t="s">
        <v>357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358</v>
      </c>
      <c r="E4944" s="1" t="s">
        <v>115</v>
      </c>
      <c r="F4944" s="26">
        <v>34</v>
      </c>
      <c r="G4944" s="25" t="s">
        <v>295</v>
      </c>
      <c r="H4944" s="25"/>
      <c r="BA4944" s="73" t="s">
        <v>357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358</v>
      </c>
      <c r="E4945" s="1" t="s">
        <v>137</v>
      </c>
      <c r="F4945" s="26">
        <v>75</v>
      </c>
      <c r="G4945" s="25" t="s">
        <v>295</v>
      </c>
      <c r="H4945" s="25"/>
      <c r="BA4945" s="73" t="s">
        <v>357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358</v>
      </c>
      <c r="E4946" s="1" t="s">
        <v>350</v>
      </c>
      <c r="F4946" s="26">
        <v>131</v>
      </c>
      <c r="G4946" s="25" t="s">
        <v>295</v>
      </c>
      <c r="H4946" s="25"/>
      <c r="BA4946" s="73" t="s">
        <v>357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358</v>
      </c>
      <c r="E4947" s="1" t="s">
        <v>125</v>
      </c>
      <c r="F4947" s="26">
        <v>108</v>
      </c>
      <c r="G4947" s="25" t="s">
        <v>295</v>
      </c>
      <c r="H4947" s="25"/>
      <c r="BA4947" s="73" t="s">
        <v>357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358</v>
      </c>
      <c r="E4948" s="1" t="s">
        <v>126</v>
      </c>
      <c r="F4948" s="26">
        <v>80</v>
      </c>
      <c r="G4948" s="25" t="s">
        <v>295</v>
      </c>
      <c r="H4948" s="25"/>
      <c r="BA4948" s="73" t="s">
        <v>357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358</v>
      </c>
      <c r="E4949" s="1" t="s">
        <v>351</v>
      </c>
      <c r="F4949" s="26">
        <v>166</v>
      </c>
      <c r="G4949" s="25" t="s">
        <v>295</v>
      </c>
      <c r="H4949" s="25"/>
      <c r="BA4949" s="73" t="s">
        <v>357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358</v>
      </c>
      <c r="E4950" s="1" t="s">
        <v>352</v>
      </c>
      <c r="F4950" s="26">
        <v>59</v>
      </c>
      <c r="G4950" s="25" t="s">
        <v>295</v>
      </c>
      <c r="H4950" s="25"/>
      <c r="BA4950" s="73" t="s">
        <v>357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358</v>
      </c>
      <c r="E4951" s="1" t="s">
        <v>122</v>
      </c>
      <c r="F4951" s="26">
        <v>43</v>
      </c>
      <c r="G4951" s="25" t="s">
        <v>295</v>
      </c>
      <c r="H4951" s="25"/>
      <c r="BA4951" s="73" t="s">
        <v>357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358</v>
      </c>
      <c r="E4952" s="1" t="s">
        <v>124</v>
      </c>
      <c r="F4952" s="26">
        <v>29</v>
      </c>
      <c r="G4952" s="25" t="s">
        <v>295</v>
      </c>
      <c r="H4952" s="25"/>
      <c r="BA4952" s="73" t="s">
        <v>357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358</v>
      </c>
      <c r="E4953" s="1" t="s">
        <v>353</v>
      </c>
      <c r="F4953" s="26">
        <v>0.9</v>
      </c>
      <c r="G4953" s="25" t="s">
        <v>295</v>
      </c>
      <c r="H4953" s="25"/>
      <c r="BA4953" s="73" t="s">
        <v>357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358</v>
      </c>
      <c r="E4954" s="1" t="s">
        <v>355</v>
      </c>
      <c r="F4954" s="26">
        <v>32.9</v>
      </c>
      <c r="G4954" s="25" t="s">
        <v>295</v>
      </c>
      <c r="H4954" s="25"/>
      <c r="BA4954" s="73" t="s">
        <v>357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358</v>
      </c>
      <c r="E4955" s="1" t="s">
        <v>133</v>
      </c>
      <c r="F4955" s="26">
        <v>147</v>
      </c>
      <c r="G4955" s="25" t="s">
        <v>295</v>
      </c>
      <c r="H4955" s="25"/>
      <c r="BA4955" s="73" t="s">
        <v>357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358</v>
      </c>
      <c r="E4956" s="1" t="s">
        <v>135</v>
      </c>
      <c r="F4956" s="26">
        <v>3.8</v>
      </c>
      <c r="G4956" s="25" t="s">
        <v>295</v>
      </c>
      <c r="H4956" s="25"/>
      <c r="BA4956" s="73" t="s">
        <v>357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358</v>
      </c>
      <c r="E4957" s="1" t="s">
        <v>136</v>
      </c>
      <c r="F4957" s="26">
        <v>117</v>
      </c>
      <c r="G4957" s="25" t="s">
        <v>295</v>
      </c>
      <c r="H4957" s="25"/>
      <c r="BA4957" s="73" t="s">
        <v>357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359</v>
      </c>
      <c r="E4958" s="1" t="s">
        <v>341</v>
      </c>
      <c r="F4958" s="26">
        <v>1.27</v>
      </c>
      <c r="G4958" s="25" t="s">
        <v>295</v>
      </c>
      <c r="H4958" s="25"/>
      <c r="BA4958" s="73" t="s">
        <v>357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359</v>
      </c>
      <c r="E4959" s="1" t="s">
        <v>118</v>
      </c>
      <c r="F4959" s="26">
        <v>9.5</v>
      </c>
      <c r="G4959" s="25" t="s">
        <v>295</v>
      </c>
      <c r="H4959" s="25"/>
      <c r="BA4959" s="73" t="s">
        <v>357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359</v>
      </c>
      <c r="E4960" s="1" t="s">
        <v>130</v>
      </c>
      <c r="F4960" s="26">
        <v>2.4700000000000002</v>
      </c>
      <c r="G4960" s="25" t="s">
        <v>295</v>
      </c>
      <c r="H4960" s="25"/>
      <c r="BA4960" s="73" t="s">
        <v>357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359</v>
      </c>
      <c r="E4961" s="1" t="s">
        <v>343</v>
      </c>
      <c r="F4961" s="26">
        <v>1.1779999999999999</v>
      </c>
      <c r="G4961" s="25" t="s">
        <v>295</v>
      </c>
      <c r="H4961" s="25"/>
      <c r="BA4961" s="73" t="s">
        <v>357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359</v>
      </c>
      <c r="E4962" s="1" t="s">
        <v>127</v>
      </c>
      <c r="F4962" s="26">
        <v>4.6120000000000001</v>
      </c>
      <c r="G4962" s="25" t="s">
        <v>295</v>
      </c>
      <c r="H4962" s="25"/>
      <c r="BA4962" s="73" t="s">
        <v>357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359</v>
      </c>
      <c r="E4963" s="1" t="s">
        <v>131</v>
      </c>
      <c r="F4963" s="26">
        <v>12.5</v>
      </c>
      <c r="G4963" s="25" t="s">
        <v>295</v>
      </c>
      <c r="H4963" s="25"/>
      <c r="BA4963" s="73" t="s">
        <v>357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359</v>
      </c>
      <c r="E4964" s="1" t="s">
        <v>344</v>
      </c>
      <c r="F4964" s="26">
        <v>228</v>
      </c>
      <c r="G4964" s="25" t="s">
        <v>295</v>
      </c>
      <c r="H4964" s="25"/>
      <c r="BA4964" s="73" t="s">
        <v>357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359</v>
      </c>
      <c r="E4965" s="1" t="s">
        <v>119</v>
      </c>
      <c r="F4965" s="26">
        <v>89</v>
      </c>
      <c r="G4965" s="25" t="s">
        <v>295</v>
      </c>
      <c r="H4965" s="25"/>
      <c r="BA4965" s="73" t="s">
        <v>357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359</v>
      </c>
      <c r="E4966" s="1" t="s">
        <v>120</v>
      </c>
      <c r="F4966" s="26">
        <v>27</v>
      </c>
      <c r="G4966" s="25" t="s">
        <v>295</v>
      </c>
      <c r="H4966" s="25"/>
      <c r="BA4966" s="73" t="s">
        <v>357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359</v>
      </c>
      <c r="E4967" s="1" t="s">
        <v>117</v>
      </c>
      <c r="F4967" s="26">
        <v>6.55</v>
      </c>
      <c r="G4967" s="25" t="s">
        <v>295</v>
      </c>
      <c r="H4967" s="25"/>
      <c r="BA4967" s="73" t="s">
        <v>357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359</v>
      </c>
      <c r="E4968" s="1" t="s">
        <v>346</v>
      </c>
      <c r="F4968" s="26">
        <v>71</v>
      </c>
      <c r="G4968" s="25" t="s">
        <v>295</v>
      </c>
      <c r="H4968" s="25"/>
      <c r="BA4968" s="73" t="s">
        <v>357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359</v>
      </c>
      <c r="E4969" s="1" t="s">
        <v>132</v>
      </c>
      <c r="F4969" s="26">
        <v>7.35</v>
      </c>
      <c r="G4969" s="25" t="s">
        <v>295</v>
      </c>
      <c r="H4969" s="25"/>
      <c r="BA4969" s="73" t="s">
        <v>357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359</v>
      </c>
      <c r="E4970" s="1" t="s">
        <v>111</v>
      </c>
      <c r="F4970" s="26">
        <v>285</v>
      </c>
      <c r="G4970" s="25" t="s">
        <v>295</v>
      </c>
      <c r="H4970" s="25"/>
      <c r="BA4970" s="73" t="s">
        <v>357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359</v>
      </c>
      <c r="E4971" s="1" t="s">
        <v>347</v>
      </c>
      <c r="F4971" s="26">
        <v>9.84</v>
      </c>
      <c r="G4971" s="25" t="s">
        <v>295</v>
      </c>
      <c r="H4971" s="25"/>
      <c r="BA4971" s="73" t="s">
        <v>357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359</v>
      </c>
      <c r="E4972" s="1" t="s">
        <v>349</v>
      </c>
      <c r="F4972" s="26">
        <v>4.4000000000000004</v>
      </c>
      <c r="G4972" s="25" t="s">
        <v>295</v>
      </c>
      <c r="H4972" s="25"/>
      <c r="BA4972" s="73" t="s">
        <v>357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359</v>
      </c>
      <c r="E4973" s="1" t="s">
        <v>128</v>
      </c>
      <c r="F4973" s="26">
        <v>4.5</v>
      </c>
      <c r="G4973" s="25" t="s">
        <v>295</v>
      </c>
      <c r="H4973" s="25"/>
      <c r="BA4973" s="73" t="s">
        <v>357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359</v>
      </c>
      <c r="E4974" s="1" t="s">
        <v>121</v>
      </c>
      <c r="F4974" s="26">
        <v>85</v>
      </c>
      <c r="G4974" s="25" t="s">
        <v>295</v>
      </c>
      <c r="H4974" s="25"/>
      <c r="BA4974" s="73" t="s">
        <v>357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359</v>
      </c>
      <c r="E4975" s="1" t="s">
        <v>115</v>
      </c>
      <c r="F4975" s="26">
        <v>94</v>
      </c>
      <c r="G4975" s="25" t="s">
        <v>295</v>
      </c>
      <c r="H4975" s="25"/>
      <c r="BA4975" s="73" t="s">
        <v>357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359</v>
      </c>
      <c r="E4976" s="1" t="s">
        <v>137</v>
      </c>
      <c r="F4976" s="26">
        <v>487</v>
      </c>
      <c r="G4976" s="25" t="s">
        <v>295</v>
      </c>
      <c r="H4976" s="25"/>
      <c r="BA4976" s="73" t="s">
        <v>357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359</v>
      </c>
      <c r="E4977" s="1" t="s">
        <v>350</v>
      </c>
      <c r="F4977" s="26">
        <v>445</v>
      </c>
      <c r="G4977" s="25" t="s">
        <v>295</v>
      </c>
      <c r="H4977" s="25"/>
      <c r="BA4977" s="73" t="s">
        <v>357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359</v>
      </c>
      <c r="E4978" s="1" t="s">
        <v>125</v>
      </c>
      <c r="F4978" s="26">
        <v>435</v>
      </c>
      <c r="G4978" s="25" t="s">
        <v>295</v>
      </c>
      <c r="H4978" s="25"/>
      <c r="BA4978" s="73" t="s">
        <v>357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359</v>
      </c>
      <c r="E4979" s="1" t="s">
        <v>126</v>
      </c>
      <c r="F4979" s="26">
        <v>156</v>
      </c>
      <c r="G4979" s="25" t="s">
        <v>295</v>
      </c>
      <c r="H4979" s="25"/>
      <c r="BA4979" s="73" t="s">
        <v>357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359</v>
      </c>
      <c r="E4980" s="1" t="s">
        <v>351</v>
      </c>
      <c r="F4980" s="26">
        <v>390.9</v>
      </c>
      <c r="G4980" s="25" t="s">
        <v>295</v>
      </c>
      <c r="H4980" s="25"/>
      <c r="BA4980" s="73" t="s">
        <v>357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359</v>
      </c>
      <c r="E4981" s="1" t="s">
        <v>352</v>
      </c>
      <c r="F4981" s="26">
        <v>87</v>
      </c>
      <c r="G4981" s="25" t="s">
        <v>295</v>
      </c>
      <c r="H4981" s="25"/>
      <c r="BA4981" s="73" t="s">
        <v>357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359</v>
      </c>
      <c r="E4982" s="1" t="s">
        <v>122</v>
      </c>
      <c r="F4982" s="26">
        <v>224</v>
      </c>
      <c r="G4982" s="25" t="s">
        <v>295</v>
      </c>
      <c r="H4982" s="25"/>
      <c r="BA4982" s="73" t="s">
        <v>357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359</v>
      </c>
      <c r="E4983" s="1" t="s">
        <v>124</v>
      </c>
      <c r="F4983" s="26">
        <v>103</v>
      </c>
      <c r="G4983" s="25" t="s">
        <v>295</v>
      </c>
      <c r="H4983" s="25"/>
      <c r="BA4983" s="73" t="s">
        <v>357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359</v>
      </c>
      <c r="E4984" s="1" t="s">
        <v>353</v>
      </c>
      <c r="F4984" s="26">
        <v>3.31</v>
      </c>
      <c r="G4984" s="25" t="s">
        <v>295</v>
      </c>
      <c r="H4984" s="25"/>
      <c r="BA4984" s="73" t="s">
        <v>357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359</v>
      </c>
      <c r="E4985" s="1" t="s">
        <v>355</v>
      </c>
      <c r="F4985" s="26">
        <v>17.399999999999999</v>
      </c>
      <c r="G4985" s="25" t="s">
        <v>295</v>
      </c>
      <c r="H4985" s="25"/>
      <c r="BA4985" s="73" t="s">
        <v>357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359</v>
      </c>
      <c r="E4986" s="1" t="s">
        <v>133</v>
      </c>
      <c r="F4986" s="26">
        <v>130</v>
      </c>
      <c r="G4986" s="25" t="s">
        <v>295</v>
      </c>
      <c r="H4986" s="25"/>
      <c r="BA4986" s="73" t="s">
        <v>357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359</v>
      </c>
      <c r="E4987" s="1" t="s">
        <v>135</v>
      </c>
      <c r="F4987" s="26">
        <v>6.6</v>
      </c>
      <c r="G4987" s="25" t="s">
        <v>295</v>
      </c>
      <c r="H4987" s="25"/>
      <c r="BA4987" s="73" t="s">
        <v>357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359</v>
      </c>
      <c r="E4988" s="1" t="s">
        <v>136</v>
      </c>
      <c r="F4988" s="26">
        <v>99</v>
      </c>
      <c r="G4988" s="25" t="s">
        <v>295</v>
      </c>
      <c r="H4988" s="25"/>
      <c r="BA4988" s="73" t="s">
        <v>357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359</v>
      </c>
      <c r="E4989" s="1" t="s">
        <v>341</v>
      </c>
      <c r="F4989" s="26">
        <v>1.26</v>
      </c>
      <c r="G4989" s="25" t="s">
        <v>295</v>
      </c>
      <c r="H4989" s="25"/>
      <c r="BA4989" s="73" t="s">
        <v>357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359</v>
      </c>
      <c r="E4990" s="1" t="s">
        <v>118</v>
      </c>
      <c r="F4990" s="26">
        <v>9.4</v>
      </c>
      <c r="G4990" s="25" t="s">
        <v>295</v>
      </c>
      <c r="H4990" s="25"/>
      <c r="BA4990" s="73" t="s">
        <v>357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359</v>
      </c>
      <c r="E4991" s="1" t="s">
        <v>130</v>
      </c>
      <c r="F4991" s="26">
        <v>2.42</v>
      </c>
      <c r="G4991" s="25" t="s">
        <v>295</v>
      </c>
      <c r="H4991" s="25"/>
      <c r="BA4991" s="73" t="s">
        <v>357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359</v>
      </c>
      <c r="E4992" s="1" t="s">
        <v>343</v>
      </c>
      <c r="F4992" s="26">
        <v>1.202</v>
      </c>
      <c r="G4992" s="25" t="s">
        <v>295</v>
      </c>
      <c r="H4992" s="25"/>
      <c r="BA4992" s="73" t="s">
        <v>357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359</v>
      </c>
      <c r="E4993" s="1" t="s">
        <v>127</v>
      </c>
      <c r="F4993" s="26">
        <v>4.5720000000000001</v>
      </c>
      <c r="G4993" s="25" t="s">
        <v>295</v>
      </c>
      <c r="H4993" s="25"/>
      <c r="BA4993" s="73" t="s">
        <v>357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359</v>
      </c>
      <c r="E4994" s="1" t="s">
        <v>131</v>
      </c>
      <c r="F4994" s="26">
        <v>11.85</v>
      </c>
      <c r="G4994" s="25" t="s">
        <v>295</v>
      </c>
      <c r="H4994" s="25"/>
      <c r="BA4994" s="73" t="s">
        <v>357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359</v>
      </c>
      <c r="E4995" s="1" t="s">
        <v>344</v>
      </c>
      <c r="F4995" s="26">
        <v>221</v>
      </c>
      <c r="G4995" s="25" t="s">
        <v>295</v>
      </c>
      <c r="H4995" s="25"/>
      <c r="BA4995" s="73" t="s">
        <v>357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359</v>
      </c>
      <c r="E4996" s="1" t="s">
        <v>119</v>
      </c>
      <c r="F4996" s="26">
        <v>87</v>
      </c>
      <c r="G4996" s="25" t="s">
        <v>295</v>
      </c>
      <c r="H4996" s="25"/>
      <c r="BA4996" s="73" t="s">
        <v>357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359</v>
      </c>
      <c r="E4997" s="1" t="s">
        <v>120</v>
      </c>
      <c r="F4997" s="26">
        <v>27</v>
      </c>
      <c r="G4997" s="25" t="s">
        <v>295</v>
      </c>
      <c r="H4997" s="25"/>
      <c r="BA4997" s="73" t="s">
        <v>357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359</v>
      </c>
      <c r="E4998" s="1" t="s">
        <v>117</v>
      </c>
      <c r="F4998" s="26">
        <v>6.19</v>
      </c>
      <c r="G4998" s="25" t="s">
        <v>295</v>
      </c>
      <c r="H4998" s="25"/>
      <c r="BA4998" s="73" t="s">
        <v>357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359</v>
      </c>
      <c r="E4999" s="1" t="s">
        <v>346</v>
      </c>
      <c r="F4999" s="26">
        <v>70</v>
      </c>
      <c r="G4999" s="25" t="s">
        <v>295</v>
      </c>
      <c r="H4999" s="25"/>
      <c r="BA4999" s="73" t="s">
        <v>357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359</v>
      </c>
      <c r="E5000" s="1" t="s">
        <v>132</v>
      </c>
      <c r="F5000" s="26">
        <v>7.14</v>
      </c>
      <c r="G5000" s="25" t="s">
        <v>295</v>
      </c>
      <c r="H5000" s="25"/>
      <c r="BA5000" s="73" t="s">
        <v>357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359</v>
      </c>
      <c r="E5001" s="1" t="s">
        <v>111</v>
      </c>
      <c r="F5001" s="26">
        <v>282</v>
      </c>
      <c r="G5001" s="25" t="s">
        <v>295</v>
      </c>
      <c r="H5001" s="25"/>
      <c r="BA5001" s="73" t="s">
        <v>357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359</v>
      </c>
      <c r="E5002" s="1" t="s">
        <v>347</v>
      </c>
      <c r="F5002" s="26">
        <v>9.82</v>
      </c>
      <c r="G5002" s="25" t="s">
        <v>295</v>
      </c>
      <c r="H5002" s="25"/>
      <c r="BA5002" s="73" t="s">
        <v>357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359</v>
      </c>
      <c r="E5003" s="1" t="s">
        <v>349</v>
      </c>
      <c r="F5003" s="26">
        <v>4.8099999999999996</v>
      </c>
      <c r="G5003" s="25" t="s">
        <v>295</v>
      </c>
      <c r="H5003" s="25"/>
      <c r="BA5003" s="73" t="s">
        <v>357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359</v>
      </c>
      <c r="E5004" s="1" t="s">
        <v>128</v>
      </c>
      <c r="F5004" s="26">
        <v>4.4000000000000004</v>
      </c>
      <c r="G5004" s="25" t="s">
        <v>295</v>
      </c>
      <c r="H5004" s="25"/>
      <c r="BA5004" s="73" t="s">
        <v>357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359</v>
      </c>
      <c r="E5005" s="1" t="s">
        <v>121</v>
      </c>
      <c r="F5005" s="26">
        <v>79</v>
      </c>
      <c r="G5005" s="25" t="s">
        <v>295</v>
      </c>
      <c r="H5005" s="25"/>
      <c r="BA5005" s="73" t="s">
        <v>357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359</v>
      </c>
      <c r="E5006" s="1" t="s">
        <v>115</v>
      </c>
      <c r="F5006" s="26">
        <v>93</v>
      </c>
      <c r="G5006" s="25" t="s">
        <v>295</v>
      </c>
      <c r="H5006" s="25"/>
      <c r="BA5006" s="73" t="s">
        <v>357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359</v>
      </c>
      <c r="E5007" s="1" t="s">
        <v>137</v>
      </c>
      <c r="F5007" s="26">
        <v>485</v>
      </c>
      <c r="G5007" s="25" t="s">
        <v>295</v>
      </c>
      <c r="H5007" s="25"/>
      <c r="BA5007" s="73" t="s">
        <v>357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359</v>
      </c>
      <c r="E5008" s="1" t="s">
        <v>350</v>
      </c>
      <c r="F5008" s="26">
        <v>423</v>
      </c>
      <c r="G5008" s="25" t="s">
        <v>295</v>
      </c>
      <c r="H5008" s="25"/>
      <c r="BA5008" s="73" t="s">
        <v>357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359</v>
      </c>
      <c r="E5009" s="1" t="s">
        <v>125</v>
      </c>
      <c r="F5009" s="26">
        <v>422</v>
      </c>
      <c r="G5009" s="25" t="s">
        <v>295</v>
      </c>
      <c r="H5009" s="25"/>
      <c r="BA5009" s="73" t="s">
        <v>357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359</v>
      </c>
      <c r="E5010" s="1" t="s">
        <v>126</v>
      </c>
      <c r="F5010" s="26">
        <v>155</v>
      </c>
      <c r="G5010" s="25" t="s">
        <v>295</v>
      </c>
      <c r="H5010" s="25"/>
      <c r="BA5010" s="73" t="s">
        <v>357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359</v>
      </c>
      <c r="E5011" s="1" t="s">
        <v>351</v>
      </c>
      <c r="F5011" s="26">
        <v>373</v>
      </c>
      <c r="G5011" s="25" t="s">
        <v>295</v>
      </c>
      <c r="H5011" s="25"/>
      <c r="BA5011" s="73" t="s">
        <v>357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359</v>
      </c>
      <c r="E5012" s="1" t="s">
        <v>352</v>
      </c>
      <c r="F5012" s="26">
        <v>84</v>
      </c>
      <c r="G5012" s="25" t="s">
        <v>295</v>
      </c>
      <c r="H5012" s="25"/>
      <c r="BA5012" s="73" t="s">
        <v>357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359</v>
      </c>
      <c r="E5013" s="1" t="s">
        <v>122</v>
      </c>
      <c r="F5013" s="26">
        <v>222</v>
      </c>
      <c r="G5013" s="25" t="s">
        <v>295</v>
      </c>
      <c r="H5013" s="25"/>
      <c r="BA5013" s="73" t="s">
        <v>357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359</v>
      </c>
      <c r="E5014" s="1" t="s">
        <v>124</v>
      </c>
      <c r="F5014" s="26">
        <v>103</v>
      </c>
      <c r="G5014" s="25" t="s">
        <v>295</v>
      </c>
      <c r="H5014" s="25"/>
      <c r="BA5014" s="73" t="s">
        <v>357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359</v>
      </c>
      <c r="E5015" s="1" t="s">
        <v>353</v>
      </c>
      <c r="F5015" s="26">
        <v>3.44</v>
      </c>
      <c r="G5015" s="25" t="s">
        <v>295</v>
      </c>
      <c r="H5015" s="25"/>
      <c r="BA5015" s="73" t="s">
        <v>357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359</v>
      </c>
      <c r="E5016" s="1" t="s">
        <v>355</v>
      </c>
      <c r="F5016" s="26">
        <v>22.2</v>
      </c>
      <c r="G5016" s="25" t="s">
        <v>295</v>
      </c>
      <c r="H5016" s="25"/>
      <c r="BA5016" s="73" t="s">
        <v>357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359</v>
      </c>
      <c r="E5017" s="1" t="s">
        <v>133</v>
      </c>
      <c r="F5017" s="26">
        <v>128</v>
      </c>
      <c r="G5017" s="25" t="s">
        <v>295</v>
      </c>
      <c r="H5017" s="25"/>
      <c r="BA5017" s="73" t="s">
        <v>357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359</v>
      </c>
      <c r="E5018" s="1" t="s">
        <v>135</v>
      </c>
      <c r="F5018" s="26">
        <v>6.5</v>
      </c>
      <c r="G5018" s="25" t="s">
        <v>295</v>
      </c>
      <c r="H5018" s="25"/>
      <c r="BA5018" s="73" t="s">
        <v>357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359</v>
      </c>
      <c r="E5019" s="1" t="s">
        <v>136</v>
      </c>
      <c r="F5019" s="26">
        <v>93</v>
      </c>
      <c r="G5019" s="25" t="s">
        <v>295</v>
      </c>
      <c r="H5019" s="25"/>
      <c r="BA5019" s="73" t="s">
        <v>357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359</v>
      </c>
      <c r="E5020" s="1" t="s">
        <v>341</v>
      </c>
      <c r="F5020" s="26">
        <v>1.21</v>
      </c>
      <c r="G5020" s="25" t="s">
        <v>295</v>
      </c>
      <c r="H5020" s="25"/>
      <c r="BA5020" s="73" t="s">
        <v>357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359</v>
      </c>
      <c r="E5021" s="1" t="s">
        <v>118</v>
      </c>
      <c r="F5021" s="26">
        <v>9.5</v>
      </c>
      <c r="G5021" s="25" t="s">
        <v>295</v>
      </c>
      <c r="H5021" s="25"/>
      <c r="BA5021" s="73" t="s">
        <v>357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359</v>
      </c>
      <c r="E5022" s="1" t="s">
        <v>130</v>
      </c>
      <c r="F5022" s="26">
        <v>2.44</v>
      </c>
      <c r="G5022" s="25" t="s">
        <v>295</v>
      </c>
      <c r="H5022" s="25"/>
      <c r="BA5022" s="73" t="s">
        <v>357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359</v>
      </c>
      <c r="E5023" s="1" t="s">
        <v>343</v>
      </c>
      <c r="F5023" s="26">
        <v>1.2470000000000001</v>
      </c>
      <c r="G5023" s="25" t="s">
        <v>295</v>
      </c>
      <c r="H5023" s="25"/>
      <c r="BA5023" s="73" t="s">
        <v>357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359</v>
      </c>
      <c r="E5024" s="1" t="s">
        <v>127</v>
      </c>
      <c r="F5024" s="26">
        <v>4.5830000000000002</v>
      </c>
      <c r="G5024" s="25" t="s">
        <v>295</v>
      </c>
      <c r="H5024" s="25"/>
      <c r="BA5024" s="73" t="s">
        <v>357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359</v>
      </c>
      <c r="E5025" s="1" t="s">
        <v>131</v>
      </c>
      <c r="F5025" s="26">
        <v>11.9</v>
      </c>
      <c r="G5025" s="25" t="s">
        <v>295</v>
      </c>
      <c r="H5025" s="25"/>
      <c r="BA5025" s="73" t="s">
        <v>357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359</v>
      </c>
      <c r="E5026" s="1" t="s">
        <v>344</v>
      </c>
      <c r="F5026" s="26">
        <v>187</v>
      </c>
      <c r="G5026" s="25" t="s">
        <v>295</v>
      </c>
      <c r="H5026" s="25"/>
      <c r="BA5026" s="73" t="s">
        <v>357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359</v>
      </c>
      <c r="E5027" s="1" t="s">
        <v>119</v>
      </c>
      <c r="F5027" s="26">
        <v>90</v>
      </c>
      <c r="G5027" s="25" t="s">
        <v>295</v>
      </c>
      <c r="H5027" s="25"/>
      <c r="BA5027" s="73" t="s">
        <v>357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359</v>
      </c>
      <c r="E5028" s="1" t="s">
        <v>120</v>
      </c>
      <c r="F5028" s="26">
        <v>27</v>
      </c>
      <c r="G5028" s="25" t="s">
        <v>295</v>
      </c>
      <c r="H5028" s="25"/>
      <c r="BA5028" s="73" t="s">
        <v>357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359</v>
      </c>
      <c r="E5029" s="1" t="s">
        <v>117</v>
      </c>
      <c r="F5029" s="26">
        <v>6.18</v>
      </c>
      <c r="G5029" s="25" t="s">
        <v>295</v>
      </c>
      <c r="H5029" s="25"/>
      <c r="BA5029" s="73" t="s">
        <v>357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359</v>
      </c>
      <c r="E5030" s="1" t="s">
        <v>346</v>
      </c>
      <c r="F5030" s="26">
        <v>70</v>
      </c>
      <c r="G5030" s="25" t="s">
        <v>295</v>
      </c>
      <c r="H5030" s="25"/>
      <c r="BA5030" s="73" t="s">
        <v>357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359</v>
      </c>
      <c r="E5031" s="1" t="s">
        <v>132</v>
      </c>
      <c r="F5031" s="26">
        <v>7.1</v>
      </c>
      <c r="G5031" s="25" t="s">
        <v>295</v>
      </c>
      <c r="H5031" s="25"/>
      <c r="BA5031" s="73" t="s">
        <v>357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359</v>
      </c>
      <c r="E5032" s="1" t="s">
        <v>111</v>
      </c>
      <c r="F5032" s="26">
        <v>278</v>
      </c>
      <c r="G5032" s="25" t="s">
        <v>295</v>
      </c>
      <c r="H5032" s="25"/>
      <c r="BA5032" s="73" t="s">
        <v>357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359</v>
      </c>
      <c r="E5033" s="1" t="s">
        <v>347</v>
      </c>
      <c r="F5033" s="26">
        <v>9.77</v>
      </c>
      <c r="G5033" s="25" t="s">
        <v>295</v>
      </c>
      <c r="H5033" s="25"/>
      <c r="BA5033" s="73" t="s">
        <v>357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359</v>
      </c>
      <c r="E5034" s="1" t="s">
        <v>349</v>
      </c>
      <c r="F5034" s="26">
        <v>4.58</v>
      </c>
      <c r="G5034" s="25" t="s">
        <v>295</v>
      </c>
      <c r="H5034" s="25"/>
      <c r="BA5034" s="73" t="s">
        <v>357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359</v>
      </c>
      <c r="E5035" s="1" t="s">
        <v>128</v>
      </c>
      <c r="F5035" s="26">
        <v>4.5</v>
      </c>
      <c r="G5035" s="25" t="s">
        <v>295</v>
      </c>
      <c r="H5035" s="25"/>
      <c r="BA5035" s="73" t="s">
        <v>357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359</v>
      </c>
      <c r="E5036" s="1" t="s">
        <v>121</v>
      </c>
      <c r="F5036" s="26">
        <v>80</v>
      </c>
      <c r="G5036" s="25" t="s">
        <v>295</v>
      </c>
      <c r="H5036" s="25"/>
      <c r="BA5036" s="73" t="s">
        <v>357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359</v>
      </c>
      <c r="E5037" s="1" t="s">
        <v>115</v>
      </c>
      <c r="F5037" s="26">
        <v>97</v>
      </c>
      <c r="G5037" s="25" t="s">
        <v>295</v>
      </c>
      <c r="H5037" s="25"/>
      <c r="BA5037" s="73" t="s">
        <v>357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359</v>
      </c>
      <c r="E5038" s="1" t="s">
        <v>137</v>
      </c>
      <c r="F5038" s="26">
        <v>484</v>
      </c>
      <c r="G5038" s="25" t="s">
        <v>295</v>
      </c>
      <c r="H5038" s="25"/>
      <c r="BA5038" s="73" t="s">
        <v>357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359</v>
      </c>
      <c r="E5039" s="1" t="s">
        <v>350</v>
      </c>
      <c r="F5039" s="26">
        <v>430</v>
      </c>
      <c r="G5039" s="25" t="s">
        <v>295</v>
      </c>
      <c r="H5039" s="25"/>
      <c r="BA5039" s="73" t="s">
        <v>357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359</v>
      </c>
      <c r="E5040" s="1" t="s">
        <v>125</v>
      </c>
      <c r="F5040" s="26">
        <v>410</v>
      </c>
      <c r="G5040" s="25" t="s">
        <v>295</v>
      </c>
      <c r="H5040" s="25"/>
      <c r="BA5040" s="73" t="s">
        <v>357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359</v>
      </c>
      <c r="E5041" s="1" t="s">
        <v>126</v>
      </c>
      <c r="F5041" s="26">
        <v>152</v>
      </c>
      <c r="G5041" s="25" t="s">
        <v>295</v>
      </c>
      <c r="H5041" s="25"/>
      <c r="BA5041" s="73" t="s">
        <v>357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359</v>
      </c>
      <c r="E5042" s="1" t="s">
        <v>351</v>
      </c>
      <c r="F5042" s="26">
        <v>361</v>
      </c>
      <c r="G5042" s="25" t="s">
        <v>295</v>
      </c>
      <c r="H5042" s="25"/>
      <c r="BA5042" s="73" t="s">
        <v>357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359</v>
      </c>
      <c r="E5043" s="1" t="s">
        <v>352</v>
      </c>
      <c r="F5043" s="26">
        <v>83</v>
      </c>
      <c r="G5043" s="25" t="s">
        <v>295</v>
      </c>
      <c r="H5043" s="25"/>
      <c r="BA5043" s="73" t="s">
        <v>357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359</v>
      </c>
      <c r="E5044" s="1" t="s">
        <v>122</v>
      </c>
      <c r="F5044" s="26">
        <v>219</v>
      </c>
      <c r="G5044" s="25" t="s">
        <v>295</v>
      </c>
      <c r="H5044" s="25"/>
      <c r="BA5044" s="73" t="s">
        <v>357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359</v>
      </c>
      <c r="E5045" s="1" t="s">
        <v>124</v>
      </c>
      <c r="F5045" s="26">
        <v>106</v>
      </c>
      <c r="G5045" s="25" t="s">
        <v>295</v>
      </c>
      <c r="H5045" s="25"/>
      <c r="BA5045" s="73" t="s">
        <v>357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359</v>
      </c>
      <c r="E5046" s="1" t="s">
        <v>353</v>
      </c>
      <c r="F5046" s="26">
        <v>3.54</v>
      </c>
      <c r="G5046" s="25" t="s">
        <v>295</v>
      </c>
      <c r="H5046" s="25"/>
      <c r="BA5046" s="73" t="s">
        <v>357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359</v>
      </c>
      <c r="E5047" s="1" t="s">
        <v>355</v>
      </c>
      <c r="F5047" s="26">
        <v>17.5</v>
      </c>
      <c r="G5047" s="25" t="s">
        <v>295</v>
      </c>
      <c r="H5047" s="25"/>
      <c r="BA5047" s="73" t="s">
        <v>357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359</v>
      </c>
      <c r="E5048" s="1" t="s">
        <v>133</v>
      </c>
      <c r="F5048" s="26">
        <v>127</v>
      </c>
      <c r="G5048" s="25" t="s">
        <v>295</v>
      </c>
      <c r="H5048" s="25"/>
      <c r="BA5048" s="73" t="s">
        <v>357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359</v>
      </c>
      <c r="E5049" s="1" t="s">
        <v>135</v>
      </c>
      <c r="F5049" s="26">
        <v>6.5</v>
      </c>
      <c r="G5049" s="25" t="s">
        <v>295</v>
      </c>
      <c r="H5049" s="25"/>
      <c r="BA5049" s="73" t="s">
        <v>357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359</v>
      </c>
      <c r="E5050" s="1" t="s">
        <v>136</v>
      </c>
      <c r="F5050" s="26">
        <v>96</v>
      </c>
      <c r="G5050" s="25" t="s">
        <v>295</v>
      </c>
      <c r="H5050" s="25"/>
      <c r="BA5050" s="73" t="s">
        <v>357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359</v>
      </c>
      <c r="E5051" s="1" t="s">
        <v>341</v>
      </c>
      <c r="F5051" s="26">
        <v>1.19</v>
      </c>
      <c r="G5051" s="25" t="s">
        <v>295</v>
      </c>
      <c r="H5051" s="25"/>
      <c r="BA5051" s="73" t="s">
        <v>357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359</v>
      </c>
      <c r="E5052" s="1" t="s">
        <v>118</v>
      </c>
      <c r="F5052" s="26">
        <v>9.4</v>
      </c>
      <c r="G5052" s="25" t="s">
        <v>295</v>
      </c>
      <c r="H5052" s="25"/>
      <c r="BA5052" s="73" t="s">
        <v>357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359</v>
      </c>
      <c r="E5053" s="1" t="s">
        <v>130</v>
      </c>
      <c r="F5053" s="26">
        <v>2.52</v>
      </c>
      <c r="G5053" s="25" t="s">
        <v>295</v>
      </c>
      <c r="H5053" s="25"/>
      <c r="BA5053" s="73" t="s">
        <v>357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359</v>
      </c>
      <c r="E5054" s="1" t="s">
        <v>343</v>
      </c>
      <c r="F5054" s="26">
        <v>1.2310000000000001</v>
      </c>
      <c r="G5054" s="25" t="s">
        <v>295</v>
      </c>
      <c r="H5054" s="25"/>
      <c r="BA5054" s="73" t="s">
        <v>357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359</v>
      </c>
      <c r="E5055" s="1" t="s">
        <v>127</v>
      </c>
      <c r="F5055" s="26">
        <v>4.673</v>
      </c>
      <c r="G5055" s="25" t="s">
        <v>295</v>
      </c>
      <c r="H5055" s="25"/>
      <c r="BA5055" s="73" t="s">
        <v>357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359</v>
      </c>
      <c r="E5056" s="1" t="s">
        <v>131</v>
      </c>
      <c r="F5056" s="26">
        <v>12</v>
      </c>
      <c r="G5056" s="25" t="s">
        <v>295</v>
      </c>
      <c r="H5056" s="25"/>
      <c r="BA5056" s="73" t="s">
        <v>357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359</v>
      </c>
      <c r="E5057" s="1" t="s">
        <v>344</v>
      </c>
      <c r="F5057" s="26">
        <v>202</v>
      </c>
      <c r="G5057" s="25" t="s">
        <v>295</v>
      </c>
      <c r="H5057" s="25"/>
      <c r="BA5057" s="73" t="s">
        <v>357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359</v>
      </c>
      <c r="E5058" s="1" t="s">
        <v>119</v>
      </c>
      <c r="F5058" s="26">
        <v>89</v>
      </c>
      <c r="G5058" s="25" t="s">
        <v>295</v>
      </c>
      <c r="H5058" s="25"/>
      <c r="BA5058" s="73" t="s">
        <v>357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359</v>
      </c>
      <c r="E5059" s="1" t="s">
        <v>120</v>
      </c>
      <c r="F5059" s="26">
        <v>27</v>
      </c>
      <c r="G5059" s="25" t="s">
        <v>295</v>
      </c>
      <c r="H5059" s="25"/>
      <c r="BA5059" s="73" t="s">
        <v>357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359</v>
      </c>
      <c r="E5060" s="1" t="s">
        <v>117</v>
      </c>
      <c r="F5060" s="26">
        <v>6.23</v>
      </c>
      <c r="G5060" s="25" t="s">
        <v>295</v>
      </c>
      <c r="H5060" s="25"/>
      <c r="BA5060" s="73" t="s">
        <v>357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359</v>
      </c>
      <c r="E5061" s="1" t="s">
        <v>346</v>
      </c>
      <c r="F5061" s="26">
        <v>69</v>
      </c>
      <c r="G5061" s="25" t="s">
        <v>295</v>
      </c>
      <c r="H5061" s="25"/>
      <c r="BA5061" s="73" t="s">
        <v>357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359</v>
      </c>
      <c r="E5062" s="1" t="s">
        <v>132</v>
      </c>
      <c r="F5062" s="26">
        <v>7.17</v>
      </c>
      <c r="G5062" s="25" t="s">
        <v>295</v>
      </c>
      <c r="H5062" s="25"/>
      <c r="BA5062" s="73" t="s">
        <v>357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359</v>
      </c>
      <c r="E5063" s="1" t="s">
        <v>111</v>
      </c>
      <c r="F5063" s="26">
        <v>281</v>
      </c>
      <c r="G5063" s="25" t="s">
        <v>295</v>
      </c>
      <c r="H5063" s="25"/>
      <c r="BA5063" s="73" t="s">
        <v>357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359</v>
      </c>
      <c r="E5064" s="1" t="s">
        <v>347</v>
      </c>
      <c r="F5064" s="26">
        <v>10.06</v>
      </c>
      <c r="G5064" s="25" t="s">
        <v>295</v>
      </c>
      <c r="H5064" s="25"/>
      <c r="BA5064" s="73" t="s">
        <v>357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359</v>
      </c>
      <c r="E5065" s="1" t="s">
        <v>349</v>
      </c>
      <c r="F5065" s="26">
        <v>4.71</v>
      </c>
      <c r="G5065" s="25" t="s">
        <v>295</v>
      </c>
      <c r="H5065" s="25"/>
      <c r="BA5065" s="73" t="s">
        <v>357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359</v>
      </c>
      <c r="E5066" s="1" t="s">
        <v>128</v>
      </c>
      <c r="F5066" s="26">
        <v>4.5</v>
      </c>
      <c r="G5066" s="25" t="s">
        <v>295</v>
      </c>
      <c r="H5066" s="25"/>
      <c r="BA5066" s="73" t="s">
        <v>357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359</v>
      </c>
      <c r="E5067" s="1" t="s">
        <v>121</v>
      </c>
      <c r="F5067" s="26">
        <v>80</v>
      </c>
      <c r="G5067" s="25" t="s">
        <v>295</v>
      </c>
      <c r="H5067" s="25"/>
      <c r="BA5067" s="73" t="s">
        <v>357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359</v>
      </c>
      <c r="E5068" s="1" t="s">
        <v>115</v>
      </c>
      <c r="F5068" s="26">
        <v>95</v>
      </c>
      <c r="G5068" s="25" t="s">
        <v>295</v>
      </c>
      <c r="H5068" s="25"/>
      <c r="BA5068" s="73" t="s">
        <v>357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359</v>
      </c>
      <c r="E5069" s="1" t="s">
        <v>137</v>
      </c>
      <c r="F5069" s="26">
        <v>484</v>
      </c>
      <c r="G5069" s="25" t="s">
        <v>295</v>
      </c>
      <c r="H5069" s="25"/>
      <c r="BA5069" s="73" t="s">
        <v>357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359</v>
      </c>
      <c r="E5070" s="1" t="s">
        <v>350</v>
      </c>
      <c r="F5070" s="26">
        <v>432</v>
      </c>
      <c r="G5070" s="25" t="s">
        <v>295</v>
      </c>
      <c r="H5070" s="25"/>
      <c r="BA5070" s="73" t="s">
        <v>357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359</v>
      </c>
      <c r="E5071" s="1" t="s">
        <v>125</v>
      </c>
      <c r="F5071" s="26">
        <v>424</v>
      </c>
      <c r="G5071" s="25" t="s">
        <v>295</v>
      </c>
      <c r="H5071" s="25"/>
      <c r="BA5071" s="73" t="s">
        <v>357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359</v>
      </c>
      <c r="E5072" s="1" t="s">
        <v>126</v>
      </c>
      <c r="F5072" s="26">
        <v>153</v>
      </c>
      <c r="G5072" s="25" t="s">
        <v>295</v>
      </c>
      <c r="H5072" s="25"/>
      <c r="BA5072" s="73" t="s">
        <v>357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359</v>
      </c>
      <c r="E5073" s="1" t="s">
        <v>351</v>
      </c>
      <c r="F5073" s="26">
        <v>380</v>
      </c>
      <c r="G5073" s="25" t="s">
        <v>295</v>
      </c>
      <c r="H5073" s="25"/>
      <c r="BA5073" s="73" t="s">
        <v>357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359</v>
      </c>
      <c r="E5074" s="1" t="s">
        <v>352</v>
      </c>
      <c r="F5074" s="26">
        <v>83</v>
      </c>
      <c r="G5074" s="25" t="s">
        <v>295</v>
      </c>
      <c r="H5074" s="25"/>
      <c r="BA5074" s="73" t="s">
        <v>357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359</v>
      </c>
      <c r="E5075" s="1" t="s">
        <v>122</v>
      </c>
      <c r="F5075" s="26">
        <v>212</v>
      </c>
      <c r="G5075" s="25" t="s">
        <v>295</v>
      </c>
      <c r="H5075" s="25"/>
      <c r="BA5075" s="73" t="s">
        <v>357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359</v>
      </c>
      <c r="E5076" s="1" t="s">
        <v>124</v>
      </c>
      <c r="F5076" s="26">
        <v>103</v>
      </c>
      <c r="G5076" s="25" t="s">
        <v>295</v>
      </c>
      <c r="H5076" s="25"/>
      <c r="BA5076" s="73" t="s">
        <v>357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359</v>
      </c>
      <c r="E5077" s="1" t="s">
        <v>353</v>
      </c>
      <c r="F5077" s="26">
        <v>3.46</v>
      </c>
      <c r="G5077" s="25" t="s">
        <v>295</v>
      </c>
      <c r="H5077" s="25"/>
      <c r="BA5077" s="73" t="s">
        <v>357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359</v>
      </c>
      <c r="E5078" s="1" t="s">
        <v>355</v>
      </c>
      <c r="F5078" s="26">
        <v>20.5</v>
      </c>
      <c r="G5078" s="25" t="s">
        <v>295</v>
      </c>
      <c r="H5078" s="25"/>
      <c r="BA5078" s="73" t="s">
        <v>357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359</v>
      </c>
      <c r="E5079" s="1" t="s">
        <v>133</v>
      </c>
      <c r="F5079" s="26">
        <v>128</v>
      </c>
      <c r="G5079" s="25" t="s">
        <v>295</v>
      </c>
      <c r="H5079" s="25"/>
      <c r="BA5079" s="73" t="s">
        <v>357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359</v>
      </c>
      <c r="E5080" s="1" t="s">
        <v>135</v>
      </c>
      <c r="F5080" s="26">
        <v>6.6</v>
      </c>
      <c r="G5080" s="25" t="s">
        <v>295</v>
      </c>
      <c r="H5080" s="25"/>
      <c r="BA5080" s="73" t="s">
        <v>357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359</v>
      </c>
      <c r="E5081" s="1" t="s">
        <v>136</v>
      </c>
      <c r="F5081" s="26">
        <v>94</v>
      </c>
      <c r="G5081" s="25" t="s">
        <v>295</v>
      </c>
      <c r="H5081" s="25"/>
      <c r="BA5081" s="73" t="s">
        <v>357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359</v>
      </c>
      <c r="E5082" s="1" t="s">
        <v>341</v>
      </c>
      <c r="F5082" s="26">
        <v>1.1100000000000001</v>
      </c>
      <c r="G5082" s="25" t="s">
        <v>295</v>
      </c>
      <c r="H5082" s="25"/>
      <c r="BA5082" s="73" t="s">
        <v>357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359</v>
      </c>
      <c r="E5083" s="1" t="s">
        <v>118</v>
      </c>
      <c r="F5083" s="26">
        <v>9.6</v>
      </c>
      <c r="G5083" s="25" t="s">
        <v>295</v>
      </c>
      <c r="H5083" s="25"/>
      <c r="BA5083" s="73" t="s">
        <v>357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359</v>
      </c>
      <c r="E5084" s="1" t="s">
        <v>130</v>
      </c>
      <c r="F5084" s="26">
        <v>2.5299999999999998</v>
      </c>
      <c r="G5084" s="25" t="s">
        <v>295</v>
      </c>
      <c r="H5084" s="25"/>
      <c r="BA5084" s="73" t="s">
        <v>357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359</v>
      </c>
      <c r="E5085" s="1" t="s">
        <v>343</v>
      </c>
      <c r="F5085" s="26">
        <v>1.2050000000000001</v>
      </c>
      <c r="G5085" s="25" t="s">
        <v>295</v>
      </c>
      <c r="H5085" s="25"/>
      <c r="BA5085" s="73" t="s">
        <v>357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359</v>
      </c>
      <c r="E5086" s="1" t="s">
        <v>127</v>
      </c>
      <c r="F5086" s="26">
        <v>4.6150000000000002</v>
      </c>
      <c r="G5086" s="25" t="s">
        <v>295</v>
      </c>
      <c r="H5086" s="25"/>
      <c r="BA5086" s="73" t="s">
        <v>357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359</v>
      </c>
      <c r="E5087" s="1" t="s">
        <v>131</v>
      </c>
      <c r="F5087" s="26">
        <v>12</v>
      </c>
      <c r="G5087" s="25" t="s">
        <v>295</v>
      </c>
      <c r="H5087" s="25"/>
      <c r="BA5087" s="73" t="s">
        <v>357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359</v>
      </c>
      <c r="E5088" s="1" t="s">
        <v>344</v>
      </c>
      <c r="F5088" s="26">
        <v>196</v>
      </c>
      <c r="G5088" s="25" t="s">
        <v>295</v>
      </c>
      <c r="H5088" s="25"/>
      <c r="BA5088" s="73" t="s">
        <v>357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359</v>
      </c>
      <c r="E5089" s="1" t="s">
        <v>119</v>
      </c>
      <c r="F5089" s="26">
        <v>95</v>
      </c>
      <c r="G5089" s="25" t="s">
        <v>295</v>
      </c>
      <c r="H5089" s="25"/>
      <c r="BA5089" s="73" t="s">
        <v>357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359</v>
      </c>
      <c r="E5090" s="1" t="s">
        <v>120</v>
      </c>
      <c r="F5090" s="26">
        <v>28</v>
      </c>
      <c r="G5090" s="25" t="s">
        <v>295</v>
      </c>
      <c r="H5090" s="25"/>
      <c r="BA5090" s="73" t="s">
        <v>357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359</v>
      </c>
      <c r="E5091" s="1" t="s">
        <v>117</v>
      </c>
      <c r="F5091" s="26">
        <v>6.27</v>
      </c>
      <c r="G5091" s="25" t="s">
        <v>295</v>
      </c>
      <c r="H5091" s="25"/>
      <c r="BA5091" s="73" t="s">
        <v>357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359</v>
      </c>
      <c r="E5092" s="1" t="s">
        <v>346</v>
      </c>
      <c r="F5092" s="26">
        <v>71</v>
      </c>
      <c r="G5092" s="25" t="s">
        <v>295</v>
      </c>
      <c r="H5092" s="25"/>
      <c r="BA5092" s="73" t="s">
        <v>357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359</v>
      </c>
      <c r="E5093" s="1" t="s">
        <v>132</v>
      </c>
      <c r="F5093" s="26">
        <v>7.25</v>
      </c>
      <c r="G5093" s="25" t="s">
        <v>295</v>
      </c>
      <c r="H5093" s="25"/>
      <c r="BA5093" s="73" t="s">
        <v>357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359</v>
      </c>
      <c r="E5094" s="1" t="s">
        <v>111</v>
      </c>
      <c r="F5094" s="26">
        <v>283</v>
      </c>
      <c r="G5094" s="25" t="s">
        <v>295</v>
      </c>
      <c r="H5094" s="25"/>
      <c r="BA5094" s="73" t="s">
        <v>357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359</v>
      </c>
      <c r="E5095" s="1" t="s">
        <v>347</v>
      </c>
      <c r="F5095" s="26">
        <v>9.8699999999999992</v>
      </c>
      <c r="G5095" s="25" t="s">
        <v>295</v>
      </c>
      <c r="H5095" s="25"/>
      <c r="BA5095" s="73" t="s">
        <v>357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359</v>
      </c>
      <c r="E5096" s="1" t="s">
        <v>349</v>
      </c>
      <c r="F5096" s="26">
        <v>4.5999999999999996</v>
      </c>
      <c r="G5096" s="25" t="s">
        <v>295</v>
      </c>
      <c r="H5096" s="25"/>
      <c r="BA5096" s="73" t="s">
        <v>357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359</v>
      </c>
      <c r="E5097" s="1" t="s">
        <v>128</v>
      </c>
      <c r="F5097" s="26">
        <v>4.5999999999999996</v>
      </c>
      <c r="G5097" s="25" t="s">
        <v>295</v>
      </c>
      <c r="H5097" s="25"/>
      <c r="BA5097" s="73" t="s">
        <v>357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359</v>
      </c>
      <c r="E5098" s="1" t="s">
        <v>121</v>
      </c>
      <c r="F5098" s="26">
        <v>83</v>
      </c>
      <c r="G5098" s="25" t="s">
        <v>295</v>
      </c>
      <c r="H5098" s="25"/>
      <c r="BA5098" s="73" t="s">
        <v>357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359</v>
      </c>
      <c r="E5099" s="1" t="s">
        <v>115</v>
      </c>
      <c r="F5099" s="26">
        <v>95</v>
      </c>
      <c r="G5099" s="25" t="s">
        <v>295</v>
      </c>
      <c r="H5099" s="25"/>
      <c r="BA5099" s="73" t="s">
        <v>357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359</v>
      </c>
      <c r="E5100" s="1" t="s">
        <v>137</v>
      </c>
      <c r="F5100" s="26">
        <v>478</v>
      </c>
      <c r="G5100" s="25" t="s">
        <v>295</v>
      </c>
      <c r="H5100" s="25"/>
      <c r="BA5100" s="73" t="s">
        <v>357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359</v>
      </c>
      <c r="E5101" s="1" t="s">
        <v>350</v>
      </c>
      <c r="F5101" s="26">
        <v>435</v>
      </c>
      <c r="G5101" s="25" t="s">
        <v>295</v>
      </c>
      <c r="H5101" s="25"/>
      <c r="BA5101" s="73" t="s">
        <v>357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359</v>
      </c>
      <c r="E5102" s="1" t="s">
        <v>125</v>
      </c>
      <c r="F5102" s="26">
        <v>426</v>
      </c>
      <c r="G5102" s="25" t="s">
        <v>295</v>
      </c>
      <c r="H5102" s="25"/>
      <c r="BA5102" s="73" t="s">
        <v>357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359</v>
      </c>
      <c r="E5103" s="1" t="s">
        <v>126</v>
      </c>
      <c r="F5103" s="26">
        <v>154</v>
      </c>
      <c r="G5103" s="25" t="s">
        <v>295</v>
      </c>
      <c r="H5103" s="25"/>
      <c r="BA5103" s="73" t="s">
        <v>357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359</v>
      </c>
      <c r="E5104" s="1" t="s">
        <v>351</v>
      </c>
      <c r="F5104" s="26">
        <v>352</v>
      </c>
      <c r="G5104" s="25" t="s">
        <v>295</v>
      </c>
      <c r="H5104" s="25"/>
      <c r="BA5104" s="73" t="s">
        <v>357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359</v>
      </c>
      <c r="E5105" s="1" t="s">
        <v>352</v>
      </c>
      <c r="F5105" s="26">
        <v>83</v>
      </c>
      <c r="G5105" s="25" t="s">
        <v>295</v>
      </c>
      <c r="H5105" s="25"/>
      <c r="BA5105" s="73" t="s">
        <v>357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359</v>
      </c>
      <c r="E5106" s="1" t="s">
        <v>122</v>
      </c>
      <c r="F5106" s="26">
        <v>213</v>
      </c>
      <c r="G5106" s="25" t="s">
        <v>295</v>
      </c>
      <c r="H5106" s="25"/>
      <c r="BA5106" s="73" t="s">
        <v>357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359</v>
      </c>
      <c r="E5107" s="1" t="s">
        <v>124</v>
      </c>
      <c r="F5107" s="26">
        <v>102</v>
      </c>
      <c r="G5107" s="25" t="s">
        <v>295</v>
      </c>
      <c r="H5107" s="25"/>
      <c r="BA5107" s="73" t="s">
        <v>357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359</v>
      </c>
      <c r="E5108" s="1" t="s">
        <v>353</v>
      </c>
      <c r="F5108" s="26">
        <v>3.51</v>
      </c>
      <c r="G5108" s="25" t="s">
        <v>295</v>
      </c>
      <c r="H5108" s="25"/>
      <c r="BA5108" s="73" t="s">
        <v>357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359</v>
      </c>
      <c r="E5109" s="1" t="s">
        <v>355</v>
      </c>
      <c r="F5109" s="26">
        <v>18.7</v>
      </c>
      <c r="G5109" s="25" t="s">
        <v>295</v>
      </c>
      <c r="H5109" s="25"/>
      <c r="BA5109" s="73" t="s">
        <v>357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359</v>
      </c>
      <c r="E5110" s="1" t="s">
        <v>133</v>
      </c>
      <c r="F5110" s="26">
        <v>127</v>
      </c>
      <c r="G5110" s="25" t="s">
        <v>295</v>
      </c>
      <c r="H5110" s="25"/>
      <c r="BA5110" s="73" t="s">
        <v>357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359</v>
      </c>
      <c r="E5111" s="1" t="s">
        <v>135</v>
      </c>
      <c r="F5111" s="26">
        <v>6.5</v>
      </c>
      <c r="G5111" s="25" t="s">
        <v>295</v>
      </c>
      <c r="H5111" s="25"/>
      <c r="BA5111" s="73" t="s">
        <v>357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359</v>
      </c>
      <c r="E5112" s="1" t="s">
        <v>136</v>
      </c>
      <c r="F5112" s="26">
        <v>94</v>
      </c>
      <c r="G5112" s="25" t="s">
        <v>295</v>
      </c>
      <c r="H5112" s="25"/>
      <c r="BA5112" s="73" t="s">
        <v>357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359</v>
      </c>
      <c r="E5113" s="1" t="s">
        <v>341</v>
      </c>
      <c r="F5113" s="26">
        <v>1.31</v>
      </c>
      <c r="G5113" s="25" t="s">
        <v>295</v>
      </c>
      <c r="H5113" s="25"/>
      <c r="BA5113" s="73" t="s">
        <v>357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359</v>
      </c>
      <c r="E5114" s="1" t="s">
        <v>118</v>
      </c>
      <c r="F5114" s="26">
        <v>9.1999999999999993</v>
      </c>
      <c r="G5114" s="25" t="s">
        <v>295</v>
      </c>
      <c r="H5114" s="25"/>
      <c r="BA5114" s="73" t="s">
        <v>357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359</v>
      </c>
      <c r="E5115" s="1" t="s">
        <v>130</v>
      </c>
      <c r="F5115" s="26">
        <v>2.56</v>
      </c>
      <c r="G5115" s="25" t="s">
        <v>295</v>
      </c>
      <c r="H5115" s="25"/>
      <c r="BA5115" s="73" t="s">
        <v>357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359</v>
      </c>
      <c r="E5116" s="1" t="s">
        <v>343</v>
      </c>
      <c r="F5116" s="26">
        <v>1.2070000000000001</v>
      </c>
      <c r="G5116" s="25" t="s">
        <v>295</v>
      </c>
      <c r="H5116" s="25"/>
      <c r="BA5116" s="73" t="s">
        <v>357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359</v>
      </c>
      <c r="E5117" s="1" t="s">
        <v>127</v>
      </c>
      <c r="F5117" s="26">
        <v>4.6630000000000003</v>
      </c>
      <c r="G5117" s="25" t="s">
        <v>295</v>
      </c>
      <c r="H5117" s="25"/>
      <c r="BA5117" s="73" t="s">
        <v>357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359</v>
      </c>
      <c r="E5118" s="1" t="s">
        <v>131</v>
      </c>
      <c r="F5118" s="26">
        <v>11.9</v>
      </c>
      <c r="G5118" s="25" t="s">
        <v>295</v>
      </c>
      <c r="H5118" s="25"/>
      <c r="BA5118" s="73" t="s">
        <v>357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359</v>
      </c>
      <c r="E5119" s="1" t="s">
        <v>344</v>
      </c>
      <c r="F5119" s="26">
        <v>191</v>
      </c>
      <c r="G5119" s="25" t="s">
        <v>295</v>
      </c>
      <c r="H5119" s="25"/>
      <c r="BA5119" s="73" t="s">
        <v>357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359</v>
      </c>
      <c r="E5120" s="1" t="s">
        <v>119</v>
      </c>
      <c r="F5120" s="26">
        <v>94</v>
      </c>
      <c r="G5120" s="25" t="s">
        <v>295</v>
      </c>
      <c r="H5120" s="25"/>
      <c r="BA5120" s="73" t="s">
        <v>357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359</v>
      </c>
      <c r="E5121" s="1" t="s">
        <v>120</v>
      </c>
      <c r="F5121" s="26">
        <v>27</v>
      </c>
      <c r="G5121" s="25" t="s">
        <v>295</v>
      </c>
      <c r="H5121" s="25"/>
      <c r="BA5121" s="73" t="s">
        <v>357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359</v>
      </c>
      <c r="E5122" s="1" t="s">
        <v>117</v>
      </c>
      <c r="F5122" s="26">
        <v>6.48</v>
      </c>
      <c r="G5122" s="25" t="s">
        <v>295</v>
      </c>
      <c r="H5122" s="25"/>
      <c r="BA5122" s="73" t="s">
        <v>357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359</v>
      </c>
      <c r="E5123" s="1" t="s">
        <v>346</v>
      </c>
      <c r="F5123" s="26">
        <v>69</v>
      </c>
      <c r="G5123" s="25" t="s">
        <v>295</v>
      </c>
      <c r="H5123" s="25"/>
      <c r="BA5123" s="73" t="s">
        <v>357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359</v>
      </c>
      <c r="E5124" s="1" t="s">
        <v>132</v>
      </c>
      <c r="F5124" s="26">
        <v>7.22</v>
      </c>
      <c r="G5124" s="25" t="s">
        <v>295</v>
      </c>
      <c r="H5124" s="25"/>
      <c r="BA5124" s="73" t="s">
        <v>357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359</v>
      </c>
      <c r="E5125" s="1" t="s">
        <v>111</v>
      </c>
      <c r="F5125" s="26">
        <v>282</v>
      </c>
      <c r="G5125" s="25" t="s">
        <v>295</v>
      </c>
      <c r="H5125" s="25"/>
      <c r="BA5125" s="73" t="s">
        <v>357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359</v>
      </c>
      <c r="E5126" s="1" t="s">
        <v>347</v>
      </c>
      <c r="F5126" s="26">
        <v>9.49</v>
      </c>
      <c r="G5126" s="25" t="s">
        <v>295</v>
      </c>
      <c r="H5126" s="25"/>
      <c r="BA5126" s="73" t="s">
        <v>357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359</v>
      </c>
      <c r="E5127" s="1" t="s">
        <v>349</v>
      </c>
      <c r="F5127" s="26">
        <v>4.76</v>
      </c>
      <c r="G5127" s="25" t="s">
        <v>295</v>
      </c>
      <c r="H5127" s="25"/>
      <c r="BA5127" s="73" t="s">
        <v>357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359</v>
      </c>
      <c r="E5128" s="1" t="s">
        <v>128</v>
      </c>
      <c r="F5128" s="26">
        <v>4.4000000000000004</v>
      </c>
      <c r="G5128" s="25" t="s">
        <v>295</v>
      </c>
      <c r="H5128" s="25"/>
      <c r="BA5128" s="73" t="s">
        <v>357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359</v>
      </c>
      <c r="E5129" s="1" t="s">
        <v>121</v>
      </c>
      <c r="F5129" s="26">
        <v>77</v>
      </c>
      <c r="G5129" s="25" t="s">
        <v>295</v>
      </c>
      <c r="H5129" s="25"/>
      <c r="BA5129" s="73" t="s">
        <v>357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359</v>
      </c>
      <c r="E5130" s="1" t="s">
        <v>115</v>
      </c>
      <c r="F5130" s="26">
        <v>92</v>
      </c>
      <c r="G5130" s="25" t="s">
        <v>295</v>
      </c>
      <c r="H5130" s="25"/>
      <c r="BA5130" s="73" t="s">
        <v>357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359</v>
      </c>
      <c r="E5131" s="1" t="s">
        <v>137</v>
      </c>
      <c r="F5131" s="26">
        <v>485</v>
      </c>
      <c r="G5131" s="25" t="s">
        <v>295</v>
      </c>
      <c r="H5131" s="25"/>
      <c r="BA5131" s="73" t="s">
        <v>357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359</v>
      </c>
      <c r="E5132" s="1" t="s">
        <v>350</v>
      </c>
      <c r="F5132" s="26">
        <v>425</v>
      </c>
      <c r="G5132" s="25" t="s">
        <v>295</v>
      </c>
      <c r="H5132" s="25"/>
      <c r="BA5132" s="73" t="s">
        <v>357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359</v>
      </c>
      <c r="E5133" s="1" t="s">
        <v>125</v>
      </c>
      <c r="F5133" s="26">
        <v>429</v>
      </c>
      <c r="G5133" s="25" t="s">
        <v>295</v>
      </c>
      <c r="H5133" s="25"/>
      <c r="BA5133" s="73" t="s">
        <v>357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359</v>
      </c>
      <c r="E5134" s="1" t="s">
        <v>126</v>
      </c>
      <c r="F5134" s="26">
        <v>151</v>
      </c>
      <c r="G5134" s="25" t="s">
        <v>295</v>
      </c>
      <c r="H5134" s="25"/>
      <c r="BA5134" s="73" t="s">
        <v>357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359</v>
      </c>
      <c r="E5135" s="1" t="s">
        <v>351</v>
      </c>
      <c r="F5135" s="26">
        <v>357</v>
      </c>
      <c r="G5135" s="25" t="s">
        <v>295</v>
      </c>
      <c r="H5135" s="25"/>
      <c r="BA5135" s="73" t="s">
        <v>357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359</v>
      </c>
      <c r="E5136" s="1" t="s">
        <v>352</v>
      </c>
      <c r="F5136" s="26">
        <v>82</v>
      </c>
      <c r="G5136" s="25" t="s">
        <v>295</v>
      </c>
      <c r="H5136" s="25"/>
      <c r="BA5136" s="73" t="s">
        <v>357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359</v>
      </c>
      <c r="E5137" s="1" t="s">
        <v>122</v>
      </c>
      <c r="F5137" s="26">
        <v>215</v>
      </c>
      <c r="G5137" s="25" t="s">
        <v>295</v>
      </c>
      <c r="H5137" s="25"/>
      <c r="BA5137" s="73" t="s">
        <v>357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359</v>
      </c>
      <c r="E5138" s="1" t="s">
        <v>124</v>
      </c>
      <c r="F5138" s="26">
        <v>101</v>
      </c>
      <c r="G5138" s="25" t="s">
        <v>295</v>
      </c>
      <c r="H5138" s="25"/>
      <c r="BA5138" s="73" t="s">
        <v>357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359</v>
      </c>
      <c r="E5139" s="1" t="s">
        <v>353</v>
      </c>
      <c r="F5139" s="26">
        <v>3.4</v>
      </c>
      <c r="G5139" s="25" t="s">
        <v>295</v>
      </c>
      <c r="H5139" s="25"/>
      <c r="BA5139" s="73" t="s">
        <v>357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359</v>
      </c>
      <c r="E5140" s="1" t="s">
        <v>355</v>
      </c>
      <c r="F5140" s="26">
        <v>17</v>
      </c>
      <c r="G5140" s="25" t="s">
        <v>295</v>
      </c>
      <c r="H5140" s="25"/>
      <c r="BA5140" s="73" t="s">
        <v>357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359</v>
      </c>
      <c r="E5141" s="1" t="s">
        <v>133</v>
      </c>
      <c r="F5141" s="26">
        <v>127</v>
      </c>
      <c r="G5141" s="25" t="s">
        <v>295</v>
      </c>
      <c r="H5141" s="25"/>
      <c r="BA5141" s="73" t="s">
        <v>357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359</v>
      </c>
      <c r="E5142" s="1" t="s">
        <v>135</v>
      </c>
      <c r="F5142" s="26">
        <v>6.5</v>
      </c>
      <c r="G5142" s="25" t="s">
        <v>295</v>
      </c>
      <c r="H5142" s="25"/>
      <c r="BA5142" s="73" t="s">
        <v>357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359</v>
      </c>
      <c r="E5143" s="1" t="s">
        <v>136</v>
      </c>
      <c r="F5143" s="26">
        <v>94</v>
      </c>
      <c r="G5143" s="25" t="s">
        <v>295</v>
      </c>
      <c r="H5143" s="25"/>
      <c r="BA5143" s="73" t="s">
        <v>357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359</v>
      </c>
      <c r="E5144" s="1" t="s">
        <v>341</v>
      </c>
      <c r="F5144" s="26">
        <v>1.18</v>
      </c>
      <c r="G5144" s="25" t="s">
        <v>295</v>
      </c>
      <c r="H5144" s="25"/>
      <c r="BA5144" s="73" t="s">
        <v>357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359</v>
      </c>
      <c r="E5145" s="1" t="s">
        <v>118</v>
      </c>
      <c r="F5145" s="26">
        <v>9.5</v>
      </c>
      <c r="G5145" s="25" t="s">
        <v>295</v>
      </c>
      <c r="H5145" s="25"/>
      <c r="BA5145" s="73" t="s">
        <v>357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359</v>
      </c>
      <c r="E5146" s="1" t="s">
        <v>130</v>
      </c>
      <c r="F5146" s="26">
        <v>2.62</v>
      </c>
      <c r="G5146" s="25" t="s">
        <v>295</v>
      </c>
      <c r="H5146" s="25"/>
      <c r="BA5146" s="73" t="s">
        <v>357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359</v>
      </c>
      <c r="E5147" s="1" t="s">
        <v>343</v>
      </c>
      <c r="F5147" s="26">
        <v>1.2170000000000001</v>
      </c>
      <c r="G5147" s="25" t="s">
        <v>295</v>
      </c>
      <c r="H5147" s="25"/>
      <c r="BA5147" s="73" t="s">
        <v>357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359</v>
      </c>
      <c r="E5148" s="1" t="s">
        <v>127</v>
      </c>
      <c r="F5148" s="26">
        <v>4.6109999999999998</v>
      </c>
      <c r="G5148" s="25" t="s">
        <v>295</v>
      </c>
      <c r="H5148" s="25"/>
      <c r="BA5148" s="73" t="s">
        <v>357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359</v>
      </c>
      <c r="E5149" s="1" t="s">
        <v>131</v>
      </c>
      <c r="F5149" s="26">
        <v>11.9</v>
      </c>
      <c r="G5149" s="25" t="s">
        <v>295</v>
      </c>
      <c r="H5149" s="25"/>
      <c r="BA5149" s="73" t="s">
        <v>357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359</v>
      </c>
      <c r="E5150" s="1" t="s">
        <v>344</v>
      </c>
      <c r="F5150" s="26">
        <v>195</v>
      </c>
      <c r="G5150" s="25" t="s">
        <v>295</v>
      </c>
      <c r="H5150" s="25"/>
      <c r="BA5150" s="73" t="s">
        <v>357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359</v>
      </c>
      <c r="E5151" s="1" t="s">
        <v>119</v>
      </c>
      <c r="F5151" s="26">
        <v>93</v>
      </c>
      <c r="G5151" s="25" t="s">
        <v>295</v>
      </c>
      <c r="H5151" s="25"/>
      <c r="BA5151" s="73" t="s">
        <v>357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359</v>
      </c>
      <c r="E5152" s="1" t="s">
        <v>120</v>
      </c>
      <c r="F5152" s="26">
        <v>27</v>
      </c>
      <c r="G5152" s="25" t="s">
        <v>295</v>
      </c>
      <c r="H5152" s="25"/>
      <c r="BA5152" s="73" t="s">
        <v>357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359</v>
      </c>
      <c r="E5153" s="1" t="s">
        <v>117</v>
      </c>
      <c r="F5153" s="26">
        <v>6.21</v>
      </c>
      <c r="G5153" s="25" t="s">
        <v>295</v>
      </c>
      <c r="H5153" s="25"/>
      <c r="BA5153" s="73" t="s">
        <v>357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359</v>
      </c>
      <c r="E5154" s="1" t="s">
        <v>346</v>
      </c>
      <c r="F5154" s="26">
        <v>70</v>
      </c>
      <c r="G5154" s="25" t="s">
        <v>295</v>
      </c>
      <c r="H5154" s="25"/>
      <c r="BA5154" s="73" t="s">
        <v>357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359</v>
      </c>
      <c r="E5155" s="1" t="s">
        <v>132</v>
      </c>
      <c r="F5155" s="26">
        <v>7.26</v>
      </c>
      <c r="G5155" s="25" t="s">
        <v>295</v>
      </c>
      <c r="H5155" s="25"/>
      <c r="BA5155" s="73" t="s">
        <v>357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359</v>
      </c>
      <c r="E5156" s="1" t="s">
        <v>111</v>
      </c>
      <c r="F5156" s="26">
        <v>280</v>
      </c>
      <c r="G5156" s="25" t="s">
        <v>295</v>
      </c>
      <c r="H5156" s="25"/>
      <c r="BA5156" s="73" t="s">
        <v>357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359</v>
      </c>
      <c r="E5157" s="1" t="s">
        <v>347</v>
      </c>
      <c r="F5157" s="26">
        <v>9.49</v>
      </c>
      <c r="G5157" s="25" t="s">
        <v>295</v>
      </c>
      <c r="H5157" s="25"/>
      <c r="BA5157" s="73" t="s">
        <v>357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359</v>
      </c>
      <c r="E5158" s="1" t="s">
        <v>349</v>
      </c>
      <c r="F5158" s="26">
        <v>4.6100000000000003</v>
      </c>
      <c r="G5158" s="25" t="s">
        <v>295</v>
      </c>
      <c r="H5158" s="25"/>
      <c r="BA5158" s="73" t="s">
        <v>357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359</v>
      </c>
      <c r="E5159" s="1" t="s">
        <v>128</v>
      </c>
      <c r="F5159" s="26">
        <v>4.5</v>
      </c>
      <c r="G5159" s="25" t="s">
        <v>295</v>
      </c>
      <c r="H5159" s="25"/>
      <c r="BA5159" s="73" t="s">
        <v>357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359</v>
      </c>
      <c r="E5160" s="1" t="s">
        <v>121</v>
      </c>
      <c r="F5160" s="26">
        <v>77</v>
      </c>
      <c r="G5160" s="25" t="s">
        <v>295</v>
      </c>
      <c r="H5160" s="25"/>
      <c r="BA5160" s="73" t="s">
        <v>357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359</v>
      </c>
      <c r="E5161" s="1" t="s">
        <v>115</v>
      </c>
      <c r="F5161" s="26">
        <v>91</v>
      </c>
      <c r="G5161" s="25" t="s">
        <v>295</v>
      </c>
      <c r="H5161" s="25"/>
      <c r="BA5161" s="73" t="s">
        <v>357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359</v>
      </c>
      <c r="E5162" s="1" t="s">
        <v>137</v>
      </c>
      <c r="F5162" s="26">
        <v>489</v>
      </c>
      <c r="G5162" s="25" t="s">
        <v>295</v>
      </c>
      <c r="H5162" s="25"/>
      <c r="BA5162" s="73" t="s">
        <v>357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359</v>
      </c>
      <c r="E5163" s="1" t="s">
        <v>350</v>
      </c>
      <c r="F5163" s="26">
        <v>427</v>
      </c>
      <c r="G5163" s="25" t="s">
        <v>295</v>
      </c>
      <c r="H5163" s="25"/>
      <c r="BA5163" s="73" t="s">
        <v>357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359</v>
      </c>
      <c r="E5164" s="1" t="s">
        <v>125</v>
      </c>
      <c r="F5164" s="26">
        <v>424</v>
      </c>
      <c r="G5164" s="25" t="s">
        <v>295</v>
      </c>
      <c r="H5164" s="25"/>
      <c r="BA5164" s="73" t="s">
        <v>357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359</v>
      </c>
      <c r="E5165" s="1" t="s">
        <v>126</v>
      </c>
      <c r="F5165" s="26">
        <v>149</v>
      </c>
      <c r="G5165" s="25" t="s">
        <v>295</v>
      </c>
      <c r="H5165" s="25"/>
      <c r="BA5165" s="73" t="s">
        <v>357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359</v>
      </c>
      <c r="E5166" s="1" t="s">
        <v>351</v>
      </c>
      <c r="F5166" s="26">
        <v>353</v>
      </c>
      <c r="G5166" s="25" t="s">
        <v>295</v>
      </c>
      <c r="H5166" s="25"/>
      <c r="BA5166" s="73" t="s">
        <v>357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359</v>
      </c>
      <c r="E5167" s="1" t="s">
        <v>352</v>
      </c>
      <c r="F5167" s="26">
        <v>83</v>
      </c>
      <c r="G5167" s="25" t="s">
        <v>295</v>
      </c>
      <c r="H5167" s="25"/>
      <c r="BA5167" s="73" t="s">
        <v>357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359</v>
      </c>
      <c r="E5168" s="1" t="s">
        <v>122</v>
      </c>
      <c r="F5168" s="26">
        <v>220</v>
      </c>
      <c r="G5168" s="25" t="s">
        <v>295</v>
      </c>
      <c r="H5168" s="25"/>
      <c r="BA5168" s="73" t="s">
        <v>357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359</v>
      </c>
      <c r="E5169" s="1" t="s">
        <v>124</v>
      </c>
      <c r="F5169" s="26">
        <v>103</v>
      </c>
      <c r="G5169" s="25" t="s">
        <v>295</v>
      </c>
      <c r="H5169" s="25"/>
      <c r="BA5169" s="73" t="s">
        <v>357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359</v>
      </c>
      <c r="E5170" s="1" t="s">
        <v>353</v>
      </c>
      <c r="F5170" s="26">
        <v>3.48</v>
      </c>
      <c r="G5170" s="25" t="s">
        <v>295</v>
      </c>
      <c r="H5170" s="25"/>
      <c r="BA5170" s="73" t="s">
        <v>357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359</v>
      </c>
      <c r="E5171" s="1" t="s">
        <v>355</v>
      </c>
      <c r="F5171" s="26">
        <v>20.9</v>
      </c>
      <c r="G5171" s="25" t="s">
        <v>295</v>
      </c>
      <c r="H5171" s="25"/>
      <c r="BA5171" s="73" t="s">
        <v>357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359</v>
      </c>
      <c r="E5172" s="1" t="s">
        <v>133</v>
      </c>
      <c r="F5172" s="26">
        <v>127</v>
      </c>
      <c r="G5172" s="25" t="s">
        <v>295</v>
      </c>
      <c r="H5172" s="25"/>
      <c r="BA5172" s="73" t="s">
        <v>357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359</v>
      </c>
      <c r="E5173" s="1" t="s">
        <v>135</v>
      </c>
      <c r="F5173" s="26">
        <v>6.4</v>
      </c>
      <c r="G5173" s="25" t="s">
        <v>295</v>
      </c>
      <c r="H5173" s="25"/>
      <c r="BA5173" s="73" t="s">
        <v>357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359</v>
      </c>
      <c r="E5174" s="1" t="s">
        <v>136</v>
      </c>
      <c r="F5174" s="26">
        <v>96</v>
      </c>
      <c r="G5174" s="25" t="s">
        <v>295</v>
      </c>
      <c r="H5174" s="25"/>
      <c r="BA5174" s="73" t="s">
        <v>357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359</v>
      </c>
      <c r="E5175" s="1" t="s">
        <v>341</v>
      </c>
      <c r="F5175" s="26">
        <v>1.32</v>
      </c>
      <c r="G5175" s="25" t="s">
        <v>295</v>
      </c>
      <c r="H5175" s="25"/>
      <c r="BA5175" s="73" t="s">
        <v>357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359</v>
      </c>
      <c r="E5176" s="1" t="s">
        <v>118</v>
      </c>
      <c r="F5176" s="26">
        <v>9.5</v>
      </c>
      <c r="G5176" s="25" t="s">
        <v>295</v>
      </c>
      <c r="H5176" s="25"/>
      <c r="BA5176" s="73" t="s">
        <v>357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359</v>
      </c>
      <c r="E5177" s="1" t="s">
        <v>130</v>
      </c>
      <c r="F5177" s="26">
        <v>2.46</v>
      </c>
      <c r="G5177" s="25" t="s">
        <v>295</v>
      </c>
      <c r="H5177" s="25"/>
      <c r="BA5177" s="73" t="s">
        <v>357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359</v>
      </c>
      <c r="E5178" s="1" t="s">
        <v>343</v>
      </c>
      <c r="F5178" s="26">
        <v>1.252</v>
      </c>
      <c r="G5178" s="25" t="s">
        <v>295</v>
      </c>
      <c r="H5178" s="25"/>
      <c r="BA5178" s="73" t="s">
        <v>357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359</v>
      </c>
      <c r="E5179" s="1" t="s">
        <v>127</v>
      </c>
      <c r="F5179" s="26">
        <v>4.5609999999999999</v>
      </c>
      <c r="G5179" s="25" t="s">
        <v>295</v>
      </c>
      <c r="H5179" s="25"/>
      <c r="BA5179" s="73" t="s">
        <v>357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359</v>
      </c>
      <c r="E5180" s="1" t="s">
        <v>131</v>
      </c>
      <c r="F5180" s="26">
        <v>11.8</v>
      </c>
      <c r="G5180" s="25" t="s">
        <v>295</v>
      </c>
      <c r="H5180" s="25"/>
      <c r="BA5180" s="73" t="s">
        <v>357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359</v>
      </c>
      <c r="E5181" s="1" t="s">
        <v>344</v>
      </c>
      <c r="F5181" s="26">
        <v>183</v>
      </c>
      <c r="G5181" s="25" t="s">
        <v>295</v>
      </c>
      <c r="H5181" s="25"/>
      <c r="BA5181" s="73" t="s">
        <v>357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359</v>
      </c>
      <c r="E5182" s="1" t="s">
        <v>119</v>
      </c>
      <c r="F5182" s="26">
        <v>92</v>
      </c>
      <c r="G5182" s="25" t="s">
        <v>295</v>
      </c>
      <c r="H5182" s="25"/>
      <c r="BA5182" s="73" t="s">
        <v>357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359</v>
      </c>
      <c r="E5183" s="1" t="s">
        <v>120</v>
      </c>
      <c r="F5183" s="26">
        <v>26</v>
      </c>
      <c r="G5183" s="25" t="s">
        <v>295</v>
      </c>
      <c r="H5183" s="25"/>
      <c r="BA5183" s="73" t="s">
        <v>357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359</v>
      </c>
      <c r="E5184" s="1" t="s">
        <v>117</v>
      </c>
      <c r="F5184" s="26">
        <v>6.25</v>
      </c>
      <c r="G5184" s="25" t="s">
        <v>295</v>
      </c>
      <c r="H5184" s="25"/>
      <c r="BA5184" s="73" t="s">
        <v>357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359</v>
      </c>
      <c r="E5185" s="1" t="s">
        <v>346</v>
      </c>
      <c r="F5185" s="26">
        <v>68</v>
      </c>
      <c r="G5185" s="25" t="s">
        <v>295</v>
      </c>
      <c r="H5185" s="25"/>
      <c r="BA5185" s="73" t="s">
        <v>357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359</v>
      </c>
      <c r="E5186" s="1" t="s">
        <v>132</v>
      </c>
      <c r="F5186" s="26">
        <v>7.04</v>
      </c>
      <c r="G5186" s="25" t="s">
        <v>295</v>
      </c>
      <c r="H5186" s="25"/>
      <c r="BA5186" s="73" t="s">
        <v>357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359</v>
      </c>
      <c r="E5187" s="1" t="s">
        <v>111</v>
      </c>
      <c r="F5187" s="26">
        <v>283</v>
      </c>
      <c r="G5187" s="25" t="s">
        <v>295</v>
      </c>
      <c r="H5187" s="25"/>
      <c r="BA5187" s="73" t="s">
        <v>357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359</v>
      </c>
      <c r="E5188" s="1" t="s">
        <v>347</v>
      </c>
      <c r="F5188" s="26">
        <v>9.68</v>
      </c>
      <c r="G5188" s="25" t="s">
        <v>295</v>
      </c>
      <c r="H5188" s="25"/>
      <c r="BA5188" s="73" t="s">
        <v>357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359</v>
      </c>
      <c r="E5189" s="1" t="s">
        <v>349</v>
      </c>
      <c r="F5189" s="26">
        <v>4.78</v>
      </c>
      <c r="G5189" s="25" t="s">
        <v>295</v>
      </c>
      <c r="H5189" s="25"/>
      <c r="BA5189" s="73" t="s">
        <v>357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359</v>
      </c>
      <c r="E5190" s="1" t="s">
        <v>128</v>
      </c>
      <c r="F5190" s="26">
        <v>4.5</v>
      </c>
      <c r="G5190" s="25" t="s">
        <v>295</v>
      </c>
      <c r="H5190" s="25"/>
      <c r="BA5190" s="73" t="s">
        <v>357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359</v>
      </c>
      <c r="E5191" s="1" t="s">
        <v>121</v>
      </c>
      <c r="F5191" s="26">
        <v>80</v>
      </c>
      <c r="G5191" s="25" t="s">
        <v>295</v>
      </c>
      <c r="H5191" s="25"/>
      <c r="BA5191" s="73" t="s">
        <v>357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359</v>
      </c>
      <c r="E5192" s="1" t="s">
        <v>115</v>
      </c>
      <c r="F5192" s="26">
        <v>94</v>
      </c>
      <c r="G5192" s="25" t="s">
        <v>295</v>
      </c>
      <c r="H5192" s="25"/>
      <c r="BA5192" s="73" t="s">
        <v>357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359</v>
      </c>
      <c r="E5193" s="1" t="s">
        <v>137</v>
      </c>
      <c r="F5193" s="26">
        <v>485</v>
      </c>
      <c r="G5193" s="25" t="s">
        <v>295</v>
      </c>
      <c r="H5193" s="25"/>
      <c r="BA5193" s="73" t="s">
        <v>357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359</v>
      </c>
      <c r="E5194" s="1" t="s">
        <v>350</v>
      </c>
      <c r="F5194" s="26">
        <v>430</v>
      </c>
      <c r="G5194" s="25" t="s">
        <v>295</v>
      </c>
      <c r="H5194" s="25"/>
      <c r="BA5194" s="73" t="s">
        <v>357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359</v>
      </c>
      <c r="E5195" s="1" t="s">
        <v>125</v>
      </c>
      <c r="F5195" s="26">
        <v>404</v>
      </c>
      <c r="G5195" s="25" t="s">
        <v>295</v>
      </c>
      <c r="H5195" s="25"/>
      <c r="BA5195" s="73" t="s">
        <v>357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359</v>
      </c>
      <c r="E5196" s="1" t="s">
        <v>126</v>
      </c>
      <c r="F5196" s="26">
        <v>155</v>
      </c>
      <c r="G5196" s="25" t="s">
        <v>295</v>
      </c>
      <c r="H5196" s="25"/>
      <c r="BA5196" s="73" t="s">
        <v>357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359</v>
      </c>
      <c r="E5197" s="1" t="s">
        <v>351</v>
      </c>
      <c r="F5197" s="26">
        <v>370</v>
      </c>
      <c r="G5197" s="25" t="s">
        <v>295</v>
      </c>
      <c r="H5197" s="25"/>
      <c r="BA5197" s="73" t="s">
        <v>357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359</v>
      </c>
      <c r="E5198" s="1" t="s">
        <v>352</v>
      </c>
      <c r="F5198" s="26">
        <v>81</v>
      </c>
      <c r="G5198" s="25" t="s">
        <v>295</v>
      </c>
      <c r="H5198" s="25"/>
      <c r="BA5198" s="73" t="s">
        <v>357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359</v>
      </c>
      <c r="E5199" s="1" t="s">
        <v>122</v>
      </c>
      <c r="F5199" s="26">
        <v>215</v>
      </c>
      <c r="G5199" s="25" t="s">
        <v>295</v>
      </c>
      <c r="H5199" s="25"/>
      <c r="BA5199" s="73" t="s">
        <v>357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359</v>
      </c>
      <c r="E5200" s="1" t="s">
        <v>124</v>
      </c>
      <c r="F5200" s="26">
        <v>107</v>
      </c>
      <c r="G5200" s="25" t="s">
        <v>295</v>
      </c>
      <c r="H5200" s="25"/>
      <c r="BA5200" s="73" t="s">
        <v>357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359</v>
      </c>
      <c r="E5201" s="1" t="s">
        <v>353</v>
      </c>
      <c r="F5201" s="26">
        <v>3.41</v>
      </c>
      <c r="G5201" s="25" t="s">
        <v>295</v>
      </c>
      <c r="H5201" s="25"/>
      <c r="BA5201" s="73" t="s">
        <v>357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359</v>
      </c>
      <c r="E5202" s="1" t="s">
        <v>355</v>
      </c>
      <c r="F5202" s="26">
        <v>19.8</v>
      </c>
      <c r="G5202" s="25" t="s">
        <v>295</v>
      </c>
      <c r="H5202" s="25"/>
      <c r="BA5202" s="73" t="s">
        <v>357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359</v>
      </c>
      <c r="E5203" s="1" t="s">
        <v>133</v>
      </c>
      <c r="F5203" s="26">
        <v>126</v>
      </c>
      <c r="G5203" s="25" t="s">
        <v>295</v>
      </c>
      <c r="H5203" s="25"/>
      <c r="BA5203" s="73" t="s">
        <v>357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359</v>
      </c>
      <c r="E5204" s="1" t="s">
        <v>135</v>
      </c>
      <c r="F5204" s="26">
        <v>6.4</v>
      </c>
      <c r="G5204" s="25" t="s">
        <v>295</v>
      </c>
      <c r="H5204" s="25"/>
      <c r="BA5204" s="73" t="s">
        <v>357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359</v>
      </c>
      <c r="E5205" s="1" t="s">
        <v>136</v>
      </c>
      <c r="F5205" s="26">
        <v>94</v>
      </c>
      <c r="G5205" s="25" t="s">
        <v>295</v>
      </c>
      <c r="H5205" s="25"/>
      <c r="BA5205" s="73" t="s">
        <v>357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359</v>
      </c>
      <c r="E5206" s="1" t="s">
        <v>341</v>
      </c>
      <c r="F5206" s="26">
        <v>1.22</v>
      </c>
      <c r="G5206" s="25" t="s">
        <v>295</v>
      </c>
      <c r="H5206" s="25"/>
      <c r="BA5206" s="73" t="s">
        <v>357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359</v>
      </c>
      <c r="E5207" s="1" t="s">
        <v>118</v>
      </c>
      <c r="F5207" s="26">
        <v>9.4</v>
      </c>
      <c r="G5207" s="25" t="s">
        <v>295</v>
      </c>
      <c r="H5207" s="25"/>
      <c r="BA5207" s="73" t="s">
        <v>357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359</v>
      </c>
      <c r="E5208" s="1" t="s">
        <v>130</v>
      </c>
      <c r="F5208" s="26">
        <v>2.4500000000000002</v>
      </c>
      <c r="G5208" s="25" t="s">
        <v>295</v>
      </c>
      <c r="H5208" s="25"/>
      <c r="BA5208" s="73" t="s">
        <v>357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359</v>
      </c>
      <c r="E5209" s="1" t="s">
        <v>343</v>
      </c>
      <c r="F5209" s="26">
        <v>1.2190000000000001</v>
      </c>
      <c r="G5209" s="25" t="s">
        <v>295</v>
      </c>
      <c r="H5209" s="25"/>
      <c r="BA5209" s="73" t="s">
        <v>357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359</v>
      </c>
      <c r="E5210" s="1" t="s">
        <v>127</v>
      </c>
      <c r="F5210" s="26">
        <v>4.5599999999999996</v>
      </c>
      <c r="G5210" s="25" t="s">
        <v>295</v>
      </c>
      <c r="H5210" s="25"/>
      <c r="BA5210" s="73" t="s">
        <v>357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359</v>
      </c>
      <c r="E5211" s="1" t="s">
        <v>131</v>
      </c>
      <c r="F5211" s="26">
        <v>11.8</v>
      </c>
      <c r="G5211" s="25" t="s">
        <v>295</v>
      </c>
      <c r="H5211" s="25"/>
      <c r="BA5211" s="73" t="s">
        <v>357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359</v>
      </c>
      <c r="E5212" s="1" t="s">
        <v>344</v>
      </c>
      <c r="F5212" s="26">
        <v>181</v>
      </c>
      <c r="G5212" s="25" t="s">
        <v>295</v>
      </c>
      <c r="H5212" s="25"/>
      <c r="BA5212" s="73" t="s">
        <v>357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359</v>
      </c>
      <c r="E5213" s="1" t="s">
        <v>119</v>
      </c>
      <c r="F5213" s="26">
        <v>90</v>
      </c>
      <c r="G5213" s="25" t="s">
        <v>295</v>
      </c>
      <c r="H5213" s="25"/>
      <c r="BA5213" s="73" t="s">
        <v>357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359</v>
      </c>
      <c r="E5214" s="1" t="s">
        <v>120</v>
      </c>
      <c r="F5214" s="26">
        <v>26</v>
      </c>
      <c r="G5214" s="25" t="s">
        <v>295</v>
      </c>
      <c r="H5214" s="25"/>
      <c r="BA5214" s="73" t="s">
        <v>357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359</v>
      </c>
      <c r="E5215" s="1" t="s">
        <v>117</v>
      </c>
      <c r="F5215" s="26">
        <v>6.23</v>
      </c>
      <c r="G5215" s="25" t="s">
        <v>295</v>
      </c>
      <c r="H5215" s="25"/>
      <c r="BA5215" s="73" t="s">
        <v>357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359</v>
      </c>
      <c r="E5216" s="1" t="s">
        <v>346</v>
      </c>
      <c r="F5216" s="26">
        <v>68</v>
      </c>
      <c r="G5216" s="25" t="s">
        <v>295</v>
      </c>
      <c r="H5216" s="25"/>
      <c r="BA5216" s="73" t="s">
        <v>357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359</v>
      </c>
      <c r="E5217" s="1" t="s">
        <v>132</v>
      </c>
      <c r="F5217" s="26">
        <v>7.12</v>
      </c>
      <c r="G5217" s="25" t="s">
        <v>295</v>
      </c>
      <c r="H5217" s="25"/>
      <c r="BA5217" s="73" t="s">
        <v>357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359</v>
      </c>
      <c r="E5218" s="1" t="s">
        <v>111</v>
      </c>
      <c r="F5218" s="26">
        <v>273</v>
      </c>
      <c r="G5218" s="25" t="s">
        <v>295</v>
      </c>
      <c r="H5218" s="25"/>
      <c r="BA5218" s="73" t="s">
        <v>357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359</v>
      </c>
      <c r="E5219" s="1" t="s">
        <v>347</v>
      </c>
      <c r="F5219" s="26">
        <v>9.52</v>
      </c>
      <c r="G5219" s="25" t="s">
        <v>295</v>
      </c>
      <c r="H5219" s="25"/>
      <c r="BA5219" s="73" t="s">
        <v>357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359</v>
      </c>
      <c r="E5220" s="1" t="s">
        <v>349</v>
      </c>
      <c r="F5220" s="26">
        <v>4.71</v>
      </c>
      <c r="G5220" s="25" t="s">
        <v>295</v>
      </c>
      <c r="H5220" s="25"/>
      <c r="BA5220" s="73" t="s">
        <v>357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359</v>
      </c>
      <c r="E5221" s="1" t="s">
        <v>128</v>
      </c>
      <c r="F5221" s="26">
        <v>4.5</v>
      </c>
      <c r="G5221" s="25" t="s">
        <v>295</v>
      </c>
      <c r="H5221" s="25"/>
      <c r="BA5221" s="73" t="s">
        <v>357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359</v>
      </c>
      <c r="E5222" s="1" t="s">
        <v>121</v>
      </c>
      <c r="F5222" s="26">
        <v>80</v>
      </c>
      <c r="G5222" s="25" t="s">
        <v>295</v>
      </c>
      <c r="H5222" s="25"/>
      <c r="BA5222" s="73" t="s">
        <v>357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359</v>
      </c>
      <c r="E5223" s="1" t="s">
        <v>115</v>
      </c>
      <c r="F5223" s="26">
        <v>90</v>
      </c>
      <c r="G5223" s="25" t="s">
        <v>295</v>
      </c>
      <c r="H5223" s="25"/>
      <c r="BA5223" s="73" t="s">
        <v>357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359</v>
      </c>
      <c r="E5224" s="1" t="s">
        <v>137</v>
      </c>
      <c r="F5224" s="26">
        <v>486</v>
      </c>
      <c r="G5224" s="25" t="s">
        <v>295</v>
      </c>
      <c r="H5224" s="25"/>
      <c r="BA5224" s="73" t="s">
        <v>357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359</v>
      </c>
      <c r="E5225" s="1" t="s">
        <v>350</v>
      </c>
      <c r="F5225" s="26">
        <v>429</v>
      </c>
      <c r="G5225" s="25" t="s">
        <v>295</v>
      </c>
      <c r="H5225" s="25"/>
      <c r="BA5225" s="73" t="s">
        <v>357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359</v>
      </c>
      <c r="E5226" s="1" t="s">
        <v>125</v>
      </c>
      <c r="F5226" s="26">
        <v>411</v>
      </c>
      <c r="G5226" s="25" t="s">
        <v>295</v>
      </c>
      <c r="H5226" s="25"/>
      <c r="BA5226" s="73" t="s">
        <v>357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359</v>
      </c>
      <c r="E5227" s="1" t="s">
        <v>126</v>
      </c>
      <c r="F5227" s="26">
        <v>150</v>
      </c>
      <c r="G5227" s="25" t="s">
        <v>295</v>
      </c>
      <c r="H5227" s="25"/>
      <c r="BA5227" s="73" t="s">
        <v>357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359</v>
      </c>
      <c r="E5228" s="1" t="s">
        <v>351</v>
      </c>
      <c r="F5228" s="26">
        <v>343</v>
      </c>
      <c r="G5228" s="25" t="s">
        <v>295</v>
      </c>
      <c r="H5228" s="25"/>
      <c r="BA5228" s="73" t="s">
        <v>357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359</v>
      </c>
      <c r="E5229" s="1" t="s">
        <v>352</v>
      </c>
      <c r="F5229" s="26">
        <v>83</v>
      </c>
      <c r="G5229" s="25" t="s">
        <v>295</v>
      </c>
      <c r="H5229" s="25"/>
      <c r="BA5229" s="73" t="s">
        <v>357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359</v>
      </c>
      <c r="E5230" s="1" t="s">
        <v>122</v>
      </c>
      <c r="F5230" s="26">
        <v>220</v>
      </c>
      <c r="G5230" s="25" t="s">
        <v>295</v>
      </c>
      <c r="H5230" s="25"/>
      <c r="BA5230" s="73" t="s">
        <v>357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359</v>
      </c>
      <c r="E5231" s="1" t="s">
        <v>124</v>
      </c>
      <c r="F5231" s="26">
        <v>106</v>
      </c>
      <c r="G5231" s="25" t="s">
        <v>295</v>
      </c>
      <c r="H5231" s="25"/>
      <c r="BA5231" s="73" t="s">
        <v>357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359</v>
      </c>
      <c r="E5232" s="1" t="s">
        <v>353</v>
      </c>
      <c r="F5232" s="26">
        <v>3.44</v>
      </c>
      <c r="G5232" s="25" t="s">
        <v>295</v>
      </c>
      <c r="H5232" s="25"/>
      <c r="BA5232" s="73" t="s">
        <v>357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359</v>
      </c>
      <c r="E5233" s="1" t="s">
        <v>355</v>
      </c>
      <c r="F5233" s="26">
        <v>21.4</v>
      </c>
      <c r="G5233" s="25" t="s">
        <v>295</v>
      </c>
      <c r="H5233" s="25"/>
      <c r="BA5233" s="73" t="s">
        <v>357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359</v>
      </c>
      <c r="E5234" s="1" t="s">
        <v>133</v>
      </c>
      <c r="F5234" s="26">
        <v>125</v>
      </c>
      <c r="G5234" s="25" t="s">
        <v>295</v>
      </c>
      <c r="H5234" s="25"/>
      <c r="BA5234" s="73" t="s">
        <v>357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359</v>
      </c>
      <c r="E5235" s="1" t="s">
        <v>135</v>
      </c>
      <c r="F5235" s="26">
        <v>6.4</v>
      </c>
      <c r="G5235" s="25" t="s">
        <v>295</v>
      </c>
      <c r="H5235" s="25"/>
      <c r="BA5235" s="73" t="s">
        <v>357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359</v>
      </c>
      <c r="E5236" s="1" t="s">
        <v>136</v>
      </c>
      <c r="F5236" s="26">
        <v>92</v>
      </c>
      <c r="G5236" s="25" t="s">
        <v>295</v>
      </c>
      <c r="H5236" s="25"/>
      <c r="BA5236" s="73" t="s">
        <v>357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359</v>
      </c>
      <c r="E5237" s="1" t="s">
        <v>341</v>
      </c>
      <c r="F5237" s="26">
        <v>1.33</v>
      </c>
      <c r="G5237" s="25" t="s">
        <v>295</v>
      </c>
      <c r="H5237" s="25"/>
      <c r="BA5237" s="73" t="s">
        <v>357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359</v>
      </c>
      <c r="E5238" s="1" t="s">
        <v>118</v>
      </c>
      <c r="F5238" s="26">
        <v>9.4</v>
      </c>
      <c r="G5238" s="25" t="s">
        <v>295</v>
      </c>
      <c r="H5238" s="25"/>
      <c r="BA5238" s="73" t="s">
        <v>357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359</v>
      </c>
      <c r="E5239" s="1" t="s">
        <v>130</v>
      </c>
      <c r="F5239" s="26">
        <v>2.4500000000000002</v>
      </c>
      <c r="G5239" s="25" t="s">
        <v>295</v>
      </c>
      <c r="H5239" s="25"/>
      <c r="BA5239" s="73" t="s">
        <v>357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359</v>
      </c>
      <c r="E5240" s="1" t="s">
        <v>343</v>
      </c>
      <c r="F5240" s="26">
        <v>1.306</v>
      </c>
      <c r="G5240" s="25" t="s">
        <v>295</v>
      </c>
      <c r="H5240" s="25"/>
      <c r="BA5240" s="73" t="s">
        <v>357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359</v>
      </c>
      <c r="E5241" s="1" t="s">
        <v>127</v>
      </c>
      <c r="F5241" s="26">
        <v>4.91</v>
      </c>
      <c r="G5241" s="25" t="s">
        <v>295</v>
      </c>
      <c r="H5241" s="25"/>
      <c r="BA5241" s="73" t="s">
        <v>357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359</v>
      </c>
      <c r="E5242" s="1" t="s">
        <v>131</v>
      </c>
      <c r="F5242" s="26">
        <v>11.9</v>
      </c>
      <c r="G5242" s="25" t="s">
        <v>295</v>
      </c>
      <c r="H5242" s="25"/>
      <c r="BA5242" s="73" t="s">
        <v>357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359</v>
      </c>
      <c r="E5243" s="1" t="s">
        <v>344</v>
      </c>
      <c r="F5243" s="26">
        <v>183</v>
      </c>
      <c r="G5243" s="25" t="s">
        <v>295</v>
      </c>
      <c r="H5243" s="25"/>
      <c r="BA5243" s="73" t="s">
        <v>357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359</v>
      </c>
      <c r="E5244" s="1" t="s">
        <v>119</v>
      </c>
      <c r="F5244" s="26">
        <v>92</v>
      </c>
      <c r="G5244" s="25" t="s">
        <v>295</v>
      </c>
      <c r="H5244" s="25"/>
      <c r="BA5244" s="73" t="s">
        <v>357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359</v>
      </c>
      <c r="E5245" s="1" t="s">
        <v>120</v>
      </c>
      <c r="F5245" s="26">
        <v>27</v>
      </c>
      <c r="G5245" s="25" t="s">
        <v>295</v>
      </c>
      <c r="H5245" s="25"/>
      <c r="BA5245" s="73" t="s">
        <v>357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359</v>
      </c>
      <c r="E5246" s="1" t="s">
        <v>117</v>
      </c>
      <c r="F5246" s="26">
        <v>6.26</v>
      </c>
      <c r="G5246" s="25" t="s">
        <v>295</v>
      </c>
      <c r="H5246" s="25"/>
      <c r="BA5246" s="73" t="s">
        <v>357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359</v>
      </c>
      <c r="E5247" s="1" t="s">
        <v>346</v>
      </c>
      <c r="F5247" s="26">
        <v>68</v>
      </c>
      <c r="G5247" s="25" t="s">
        <v>295</v>
      </c>
      <c r="H5247" s="25"/>
      <c r="BA5247" s="73" t="s">
        <v>357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359</v>
      </c>
      <c r="E5248" s="1" t="s">
        <v>132</v>
      </c>
      <c r="F5248" s="26">
        <v>7.06</v>
      </c>
      <c r="G5248" s="25" t="s">
        <v>295</v>
      </c>
      <c r="H5248" s="25"/>
      <c r="BA5248" s="73" t="s">
        <v>357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359</v>
      </c>
      <c r="E5249" s="1" t="s">
        <v>111</v>
      </c>
      <c r="F5249" s="26">
        <v>279</v>
      </c>
      <c r="G5249" s="25" t="s">
        <v>295</v>
      </c>
      <c r="H5249" s="25"/>
      <c r="BA5249" s="73" t="s">
        <v>357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359</v>
      </c>
      <c r="E5250" s="1" t="s">
        <v>347</v>
      </c>
      <c r="F5250" s="26">
        <v>9.5500000000000007</v>
      </c>
      <c r="G5250" s="25" t="s">
        <v>295</v>
      </c>
      <c r="H5250" s="25"/>
      <c r="BA5250" s="73" t="s">
        <v>357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359</v>
      </c>
      <c r="E5251" s="1" t="s">
        <v>349</v>
      </c>
      <c r="F5251" s="26">
        <v>4.59</v>
      </c>
      <c r="G5251" s="25" t="s">
        <v>295</v>
      </c>
      <c r="H5251" s="25"/>
      <c r="BA5251" s="73" t="s">
        <v>357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359</v>
      </c>
      <c r="E5252" s="1" t="s">
        <v>128</v>
      </c>
      <c r="F5252" s="26">
        <v>4.5</v>
      </c>
      <c r="G5252" s="25" t="s">
        <v>295</v>
      </c>
      <c r="H5252" s="25"/>
      <c r="BA5252" s="73" t="s">
        <v>357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359</v>
      </c>
      <c r="E5253" s="1" t="s">
        <v>121</v>
      </c>
      <c r="F5253" s="26">
        <v>79</v>
      </c>
      <c r="G5253" s="25" t="s">
        <v>295</v>
      </c>
      <c r="H5253" s="25"/>
      <c r="BA5253" s="73" t="s">
        <v>357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359</v>
      </c>
      <c r="E5254" s="1" t="s">
        <v>115</v>
      </c>
      <c r="F5254" s="26">
        <v>92</v>
      </c>
      <c r="G5254" s="25" t="s">
        <v>295</v>
      </c>
      <c r="H5254" s="25"/>
      <c r="BA5254" s="73" t="s">
        <v>357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359</v>
      </c>
      <c r="E5255" s="1" t="s">
        <v>137</v>
      </c>
      <c r="F5255" s="26">
        <v>484</v>
      </c>
      <c r="G5255" s="25" t="s">
        <v>295</v>
      </c>
      <c r="H5255" s="25"/>
      <c r="BA5255" s="73" t="s">
        <v>357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359</v>
      </c>
      <c r="E5256" s="1" t="s">
        <v>350</v>
      </c>
      <c r="F5256" s="26">
        <v>432</v>
      </c>
      <c r="G5256" s="25" t="s">
        <v>295</v>
      </c>
      <c r="H5256" s="25"/>
      <c r="BA5256" s="73" t="s">
        <v>357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359</v>
      </c>
      <c r="E5257" s="1" t="s">
        <v>125</v>
      </c>
      <c r="F5257" s="26">
        <v>413</v>
      </c>
      <c r="G5257" s="25" t="s">
        <v>295</v>
      </c>
      <c r="H5257" s="25"/>
      <c r="BA5257" s="73" t="s">
        <v>357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359</v>
      </c>
      <c r="E5258" s="1" t="s">
        <v>126</v>
      </c>
      <c r="F5258" s="26">
        <v>155</v>
      </c>
      <c r="G5258" s="25" t="s">
        <v>295</v>
      </c>
      <c r="H5258" s="25"/>
      <c r="BA5258" s="73" t="s">
        <v>357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359</v>
      </c>
      <c r="E5259" s="1" t="s">
        <v>351</v>
      </c>
      <c r="F5259" s="26">
        <v>363</v>
      </c>
      <c r="G5259" s="25" t="s">
        <v>295</v>
      </c>
      <c r="H5259" s="25"/>
      <c r="BA5259" s="73" t="s">
        <v>357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359</v>
      </c>
      <c r="E5260" s="1" t="s">
        <v>352</v>
      </c>
      <c r="F5260" s="26">
        <v>81</v>
      </c>
      <c r="G5260" s="25" t="s">
        <v>295</v>
      </c>
      <c r="H5260" s="25"/>
      <c r="BA5260" s="73" t="s">
        <v>357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359</v>
      </c>
      <c r="E5261" s="1" t="s">
        <v>122</v>
      </c>
      <c r="F5261" s="26">
        <v>218</v>
      </c>
      <c r="G5261" s="25" t="s">
        <v>295</v>
      </c>
      <c r="H5261" s="25"/>
      <c r="BA5261" s="73" t="s">
        <v>357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359</v>
      </c>
      <c r="E5262" s="1" t="s">
        <v>124</v>
      </c>
      <c r="F5262" s="26">
        <v>107</v>
      </c>
      <c r="G5262" s="25" t="s">
        <v>295</v>
      </c>
      <c r="H5262" s="25"/>
      <c r="BA5262" s="73" t="s">
        <v>357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359</v>
      </c>
      <c r="E5263" s="1" t="s">
        <v>353</v>
      </c>
      <c r="F5263" s="26">
        <v>3.37</v>
      </c>
      <c r="G5263" s="25" t="s">
        <v>295</v>
      </c>
      <c r="H5263" s="25"/>
      <c r="BA5263" s="73" t="s">
        <v>357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359</v>
      </c>
      <c r="E5264" s="1" t="s">
        <v>355</v>
      </c>
      <c r="F5264" s="26">
        <v>17.8</v>
      </c>
      <c r="G5264" s="25" t="s">
        <v>295</v>
      </c>
      <c r="H5264" s="25"/>
      <c r="BA5264" s="73" t="s">
        <v>357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359</v>
      </c>
      <c r="E5265" s="1" t="s">
        <v>133</v>
      </c>
      <c r="F5265" s="26">
        <v>125</v>
      </c>
      <c r="G5265" s="25" t="s">
        <v>295</v>
      </c>
      <c r="H5265" s="25"/>
      <c r="BA5265" s="73" t="s">
        <v>357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359</v>
      </c>
      <c r="E5266" s="1" t="s">
        <v>135</v>
      </c>
      <c r="F5266" s="26">
        <v>6.4</v>
      </c>
      <c r="G5266" s="25" t="s">
        <v>295</v>
      </c>
      <c r="H5266" s="25"/>
      <c r="BA5266" s="73" t="s">
        <v>357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359</v>
      </c>
      <c r="E5267" s="1" t="s">
        <v>136</v>
      </c>
      <c r="F5267" s="26">
        <v>92</v>
      </c>
      <c r="G5267" s="25" t="s">
        <v>295</v>
      </c>
      <c r="H5267" s="25"/>
      <c r="BA5267" s="73" t="s">
        <v>357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359</v>
      </c>
      <c r="E5268" s="1" t="s">
        <v>341</v>
      </c>
      <c r="F5268" s="26">
        <v>1.31</v>
      </c>
      <c r="G5268" s="25" t="s">
        <v>295</v>
      </c>
      <c r="H5268" s="25"/>
      <c r="BA5268" s="73" t="s">
        <v>357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359</v>
      </c>
      <c r="E5269" s="1" t="s">
        <v>118</v>
      </c>
      <c r="F5269" s="26">
        <v>9.6</v>
      </c>
      <c r="G5269" s="25" t="s">
        <v>295</v>
      </c>
      <c r="H5269" s="25"/>
      <c r="BA5269" s="73" t="s">
        <v>357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359</v>
      </c>
      <c r="E5270" s="1" t="s">
        <v>130</v>
      </c>
      <c r="F5270" s="26">
        <v>2.46</v>
      </c>
      <c r="G5270" s="25" t="s">
        <v>295</v>
      </c>
      <c r="H5270" s="25"/>
      <c r="BA5270" s="73" t="s">
        <v>357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359</v>
      </c>
      <c r="E5271" s="1" t="s">
        <v>343</v>
      </c>
      <c r="F5271" s="26">
        <v>1.2030000000000001</v>
      </c>
      <c r="G5271" s="25" t="s">
        <v>295</v>
      </c>
      <c r="H5271" s="25"/>
      <c r="BA5271" s="73" t="s">
        <v>357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359</v>
      </c>
      <c r="E5272" s="1" t="s">
        <v>127</v>
      </c>
      <c r="F5272" s="26">
        <v>4.7699999999999996</v>
      </c>
      <c r="G5272" s="25" t="s">
        <v>295</v>
      </c>
      <c r="H5272" s="25"/>
      <c r="BA5272" s="73" t="s">
        <v>357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359</v>
      </c>
      <c r="E5273" s="1" t="s">
        <v>131</v>
      </c>
      <c r="F5273" s="26">
        <v>12</v>
      </c>
      <c r="G5273" s="25" t="s">
        <v>295</v>
      </c>
      <c r="H5273" s="25"/>
      <c r="BA5273" s="73" t="s">
        <v>357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359</v>
      </c>
      <c r="E5274" s="1" t="s">
        <v>344</v>
      </c>
      <c r="F5274" s="26">
        <v>188</v>
      </c>
      <c r="G5274" s="25" t="s">
        <v>295</v>
      </c>
      <c r="H5274" s="25"/>
      <c r="BA5274" s="73" t="s">
        <v>357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359</v>
      </c>
      <c r="E5275" s="1" t="s">
        <v>119</v>
      </c>
      <c r="F5275" s="26">
        <v>91</v>
      </c>
      <c r="G5275" s="25" t="s">
        <v>295</v>
      </c>
      <c r="H5275" s="25"/>
      <c r="BA5275" s="73" t="s">
        <v>357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359</v>
      </c>
      <c r="E5276" s="1" t="s">
        <v>120</v>
      </c>
      <c r="F5276" s="26">
        <v>27</v>
      </c>
      <c r="G5276" s="25" t="s">
        <v>295</v>
      </c>
      <c r="H5276" s="25"/>
      <c r="BA5276" s="73" t="s">
        <v>357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359</v>
      </c>
      <c r="E5277" s="1" t="s">
        <v>117</v>
      </c>
      <c r="F5277" s="26">
        <v>6.29</v>
      </c>
      <c r="G5277" s="25" t="s">
        <v>295</v>
      </c>
      <c r="H5277" s="25"/>
      <c r="BA5277" s="73" t="s">
        <v>357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359</v>
      </c>
      <c r="E5278" s="1" t="s">
        <v>346</v>
      </c>
      <c r="F5278" s="26">
        <v>70</v>
      </c>
      <c r="G5278" s="25" t="s">
        <v>295</v>
      </c>
      <c r="H5278" s="25"/>
      <c r="BA5278" s="73" t="s">
        <v>357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359</v>
      </c>
      <c r="E5279" s="1" t="s">
        <v>132</v>
      </c>
      <c r="F5279" s="26">
        <v>7.09</v>
      </c>
      <c r="G5279" s="25" t="s">
        <v>295</v>
      </c>
      <c r="H5279" s="25"/>
      <c r="BA5279" s="73" t="s">
        <v>357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359</v>
      </c>
      <c r="E5280" s="1" t="s">
        <v>111</v>
      </c>
      <c r="F5280" s="26">
        <v>273</v>
      </c>
      <c r="G5280" s="25" t="s">
        <v>295</v>
      </c>
      <c r="H5280" s="25"/>
      <c r="BA5280" s="73" t="s">
        <v>357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359</v>
      </c>
      <c r="E5281" s="1" t="s">
        <v>347</v>
      </c>
      <c r="F5281" s="26">
        <v>9.74</v>
      </c>
      <c r="G5281" s="25" t="s">
        <v>295</v>
      </c>
      <c r="H5281" s="25"/>
      <c r="BA5281" s="73" t="s">
        <v>357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359</v>
      </c>
      <c r="E5282" s="1" t="s">
        <v>349</v>
      </c>
      <c r="F5282" s="26">
        <v>4.83</v>
      </c>
      <c r="G5282" s="25" t="s">
        <v>295</v>
      </c>
      <c r="H5282" s="25"/>
      <c r="BA5282" s="73" t="s">
        <v>357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359</v>
      </c>
      <c r="E5283" s="1" t="s">
        <v>128</v>
      </c>
      <c r="F5283" s="26">
        <v>4.5</v>
      </c>
      <c r="G5283" s="25" t="s">
        <v>295</v>
      </c>
      <c r="H5283" s="25"/>
      <c r="BA5283" s="73" t="s">
        <v>357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359</v>
      </c>
      <c r="E5284" s="1" t="s">
        <v>121</v>
      </c>
      <c r="F5284" s="26">
        <v>79</v>
      </c>
      <c r="G5284" s="25" t="s">
        <v>295</v>
      </c>
      <c r="H5284" s="25"/>
      <c r="BA5284" s="73" t="s">
        <v>357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359</v>
      </c>
      <c r="E5285" s="1" t="s">
        <v>115</v>
      </c>
      <c r="F5285" s="26">
        <v>96</v>
      </c>
      <c r="G5285" s="25" t="s">
        <v>295</v>
      </c>
      <c r="H5285" s="25"/>
      <c r="BA5285" s="73" t="s">
        <v>357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359</v>
      </c>
      <c r="E5286" s="1" t="s">
        <v>137</v>
      </c>
      <c r="F5286" s="26">
        <v>486</v>
      </c>
      <c r="G5286" s="25" t="s">
        <v>295</v>
      </c>
      <c r="H5286" s="25"/>
      <c r="BA5286" s="73" t="s">
        <v>357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359</v>
      </c>
      <c r="E5287" s="1" t="s">
        <v>350</v>
      </c>
      <c r="F5287" s="26">
        <v>425</v>
      </c>
      <c r="G5287" s="25" t="s">
        <v>295</v>
      </c>
      <c r="H5287" s="25"/>
      <c r="BA5287" s="73" t="s">
        <v>357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359</v>
      </c>
      <c r="E5288" s="1" t="s">
        <v>125</v>
      </c>
      <c r="F5288" s="26">
        <v>428</v>
      </c>
      <c r="G5288" s="25" t="s">
        <v>295</v>
      </c>
      <c r="H5288" s="25"/>
      <c r="BA5288" s="73" t="s">
        <v>357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359</v>
      </c>
      <c r="E5289" s="1" t="s">
        <v>126</v>
      </c>
      <c r="F5289" s="26">
        <v>150</v>
      </c>
      <c r="G5289" s="25" t="s">
        <v>295</v>
      </c>
      <c r="H5289" s="25"/>
      <c r="BA5289" s="73" t="s">
        <v>357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359</v>
      </c>
      <c r="E5290" s="1" t="s">
        <v>351</v>
      </c>
      <c r="F5290" s="26">
        <v>384</v>
      </c>
      <c r="G5290" s="25" t="s">
        <v>295</v>
      </c>
      <c r="H5290" s="25"/>
      <c r="BA5290" s="73" t="s">
        <v>357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359</v>
      </c>
      <c r="E5291" s="1" t="s">
        <v>352</v>
      </c>
      <c r="F5291" s="26">
        <v>87</v>
      </c>
      <c r="G5291" s="25" t="s">
        <v>295</v>
      </c>
      <c r="H5291" s="25"/>
      <c r="BA5291" s="73" t="s">
        <v>357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359</v>
      </c>
      <c r="E5292" s="1" t="s">
        <v>122</v>
      </c>
      <c r="F5292" s="26">
        <v>212</v>
      </c>
      <c r="G5292" s="25" t="s">
        <v>295</v>
      </c>
      <c r="H5292" s="25"/>
      <c r="BA5292" s="73" t="s">
        <v>357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359</v>
      </c>
      <c r="E5293" s="1" t="s">
        <v>124</v>
      </c>
      <c r="F5293" s="26">
        <v>104</v>
      </c>
      <c r="G5293" s="25" t="s">
        <v>295</v>
      </c>
      <c r="H5293" s="25"/>
      <c r="BA5293" s="73" t="s">
        <v>357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359</v>
      </c>
      <c r="E5294" s="1" t="s">
        <v>353</v>
      </c>
      <c r="F5294" s="26">
        <v>3.38</v>
      </c>
      <c r="G5294" s="25" t="s">
        <v>295</v>
      </c>
      <c r="H5294" s="25"/>
      <c r="BA5294" s="73" t="s">
        <v>357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359</v>
      </c>
      <c r="E5295" s="1" t="s">
        <v>355</v>
      </c>
      <c r="F5295" s="26">
        <v>16.8</v>
      </c>
      <c r="G5295" s="25" t="s">
        <v>295</v>
      </c>
      <c r="H5295" s="25"/>
      <c r="BA5295" s="73" t="s">
        <v>357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359</v>
      </c>
      <c r="E5296" s="1" t="s">
        <v>133</v>
      </c>
      <c r="F5296" s="26">
        <v>128</v>
      </c>
      <c r="G5296" s="25" t="s">
        <v>295</v>
      </c>
      <c r="H5296" s="25"/>
      <c r="BA5296" s="73" t="s">
        <v>357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359</v>
      </c>
      <c r="E5297" s="1" t="s">
        <v>135</v>
      </c>
      <c r="F5297" s="26">
        <v>6.5</v>
      </c>
      <c r="G5297" s="25" t="s">
        <v>295</v>
      </c>
      <c r="H5297" s="25"/>
      <c r="BA5297" s="73" t="s">
        <v>357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359</v>
      </c>
      <c r="E5298" s="1" t="s">
        <v>136</v>
      </c>
      <c r="F5298" s="26">
        <v>97</v>
      </c>
      <c r="G5298" s="25" t="s">
        <v>295</v>
      </c>
      <c r="H5298" s="25"/>
      <c r="BA5298" s="73" t="s">
        <v>357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359</v>
      </c>
      <c r="E5299" s="1" t="s">
        <v>341</v>
      </c>
      <c r="F5299" s="26">
        <v>1.24</v>
      </c>
      <c r="G5299" s="25" t="s">
        <v>295</v>
      </c>
      <c r="H5299" s="25"/>
      <c r="BA5299" s="73" t="s">
        <v>357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359</v>
      </c>
      <c r="E5300" s="1" t="s">
        <v>118</v>
      </c>
      <c r="F5300" s="26">
        <v>9.5</v>
      </c>
      <c r="G5300" s="25" t="s">
        <v>295</v>
      </c>
      <c r="H5300" s="25"/>
      <c r="BA5300" s="73" t="s">
        <v>357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359</v>
      </c>
      <c r="E5301" s="1" t="s">
        <v>130</v>
      </c>
      <c r="F5301" s="26">
        <v>2.42</v>
      </c>
      <c r="G5301" s="25" t="s">
        <v>295</v>
      </c>
      <c r="H5301" s="25"/>
      <c r="BA5301" s="73" t="s">
        <v>357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359</v>
      </c>
      <c r="E5302" s="1" t="s">
        <v>343</v>
      </c>
      <c r="F5302" s="26">
        <v>1.19</v>
      </c>
      <c r="G5302" s="25" t="s">
        <v>295</v>
      </c>
      <c r="H5302" s="25"/>
      <c r="BA5302" s="73" t="s">
        <v>357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359</v>
      </c>
      <c r="E5303" s="1" t="s">
        <v>127</v>
      </c>
      <c r="F5303" s="26">
        <v>4.7149999999999999</v>
      </c>
      <c r="G5303" s="25" t="s">
        <v>295</v>
      </c>
      <c r="H5303" s="25"/>
      <c r="BA5303" s="73" t="s">
        <v>357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359</v>
      </c>
      <c r="E5304" s="1" t="s">
        <v>131</v>
      </c>
      <c r="F5304" s="26">
        <v>11.5</v>
      </c>
      <c r="G5304" s="25" t="s">
        <v>295</v>
      </c>
      <c r="H5304" s="25"/>
      <c r="BA5304" s="73" t="s">
        <v>357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359</v>
      </c>
      <c r="E5305" s="1" t="s">
        <v>344</v>
      </c>
      <c r="F5305" s="26">
        <v>183</v>
      </c>
      <c r="G5305" s="25" t="s">
        <v>295</v>
      </c>
      <c r="H5305" s="25"/>
      <c r="BA5305" s="73" t="s">
        <v>357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359</v>
      </c>
      <c r="E5306" s="1" t="s">
        <v>119</v>
      </c>
      <c r="F5306" s="26">
        <v>92</v>
      </c>
      <c r="G5306" s="25" t="s">
        <v>295</v>
      </c>
      <c r="H5306" s="25"/>
      <c r="BA5306" s="73" t="s">
        <v>357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359</v>
      </c>
      <c r="E5307" s="1" t="s">
        <v>120</v>
      </c>
      <c r="F5307" s="26">
        <v>27</v>
      </c>
      <c r="G5307" s="25" t="s">
        <v>295</v>
      </c>
      <c r="H5307" s="25"/>
      <c r="BA5307" s="73" t="s">
        <v>357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359</v>
      </c>
      <c r="E5308" s="1" t="s">
        <v>117</v>
      </c>
      <c r="F5308" s="26">
        <v>6.11</v>
      </c>
      <c r="G5308" s="25" t="s">
        <v>295</v>
      </c>
      <c r="H5308" s="25"/>
      <c r="BA5308" s="73" t="s">
        <v>357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359</v>
      </c>
      <c r="E5309" s="1" t="s">
        <v>346</v>
      </c>
      <c r="F5309" s="26">
        <v>69</v>
      </c>
      <c r="G5309" s="25" t="s">
        <v>295</v>
      </c>
      <c r="H5309" s="25"/>
      <c r="BA5309" s="73" t="s">
        <v>357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359</v>
      </c>
      <c r="E5310" s="1" t="s">
        <v>132</v>
      </c>
      <c r="F5310" s="26">
        <v>7.18</v>
      </c>
      <c r="G5310" s="25" t="s">
        <v>295</v>
      </c>
      <c r="H5310" s="25"/>
      <c r="BA5310" s="73" t="s">
        <v>357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359</v>
      </c>
      <c r="E5311" s="1" t="s">
        <v>111</v>
      </c>
      <c r="F5311" s="26">
        <v>283</v>
      </c>
      <c r="G5311" s="25" t="s">
        <v>295</v>
      </c>
      <c r="H5311" s="25"/>
      <c r="BA5311" s="73" t="s">
        <v>357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359</v>
      </c>
      <c r="E5312" s="1" t="s">
        <v>347</v>
      </c>
      <c r="F5312" s="26">
        <v>9.69</v>
      </c>
      <c r="G5312" s="25" t="s">
        <v>295</v>
      </c>
      <c r="H5312" s="25"/>
      <c r="BA5312" s="73" t="s">
        <v>357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359</v>
      </c>
      <c r="E5313" s="1" t="s">
        <v>349</v>
      </c>
      <c r="F5313" s="26">
        <v>4.6900000000000004</v>
      </c>
      <c r="G5313" s="25" t="s">
        <v>295</v>
      </c>
      <c r="H5313" s="25"/>
      <c r="BA5313" s="73" t="s">
        <v>357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359</v>
      </c>
      <c r="E5314" s="1" t="s">
        <v>128</v>
      </c>
      <c r="F5314" s="26">
        <v>4.4000000000000004</v>
      </c>
      <c r="G5314" s="25" t="s">
        <v>295</v>
      </c>
      <c r="H5314" s="25"/>
      <c r="BA5314" s="73" t="s">
        <v>357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359</v>
      </c>
      <c r="E5315" s="1" t="s">
        <v>121</v>
      </c>
      <c r="F5315" s="26">
        <v>82</v>
      </c>
      <c r="G5315" s="25" t="s">
        <v>295</v>
      </c>
      <c r="H5315" s="25"/>
      <c r="BA5315" s="73" t="s">
        <v>357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359</v>
      </c>
      <c r="E5316" s="1" t="s">
        <v>115</v>
      </c>
      <c r="F5316" s="26">
        <v>92</v>
      </c>
      <c r="G5316" s="25" t="s">
        <v>295</v>
      </c>
      <c r="H5316" s="25"/>
      <c r="BA5316" s="73" t="s">
        <v>357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359</v>
      </c>
      <c r="E5317" s="1" t="s">
        <v>137</v>
      </c>
      <c r="F5317" s="26">
        <v>483</v>
      </c>
      <c r="G5317" s="25" t="s">
        <v>295</v>
      </c>
      <c r="H5317" s="25"/>
      <c r="BA5317" s="73" t="s">
        <v>357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359</v>
      </c>
      <c r="E5318" s="1" t="s">
        <v>350</v>
      </c>
      <c r="F5318" s="26">
        <v>424</v>
      </c>
      <c r="G5318" s="25" t="s">
        <v>295</v>
      </c>
      <c r="H5318" s="25"/>
      <c r="BA5318" s="73" t="s">
        <v>357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359</v>
      </c>
      <c r="E5319" s="1" t="s">
        <v>125</v>
      </c>
      <c r="F5319" s="26">
        <v>422</v>
      </c>
      <c r="G5319" s="25" t="s">
        <v>295</v>
      </c>
      <c r="H5319" s="25"/>
      <c r="BA5319" s="73" t="s">
        <v>357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359</v>
      </c>
      <c r="E5320" s="1" t="s">
        <v>126</v>
      </c>
      <c r="F5320" s="26">
        <v>153</v>
      </c>
      <c r="G5320" s="25" t="s">
        <v>295</v>
      </c>
      <c r="H5320" s="25"/>
      <c r="BA5320" s="73" t="s">
        <v>357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359</v>
      </c>
      <c r="E5321" s="1" t="s">
        <v>351</v>
      </c>
      <c r="F5321" s="26">
        <v>370</v>
      </c>
      <c r="G5321" s="25" t="s">
        <v>295</v>
      </c>
      <c r="H5321" s="25"/>
      <c r="BA5321" s="73" t="s">
        <v>357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359</v>
      </c>
      <c r="E5322" s="1" t="s">
        <v>352</v>
      </c>
      <c r="F5322" s="26">
        <v>88</v>
      </c>
      <c r="G5322" s="25" t="s">
        <v>295</v>
      </c>
      <c r="H5322" s="25"/>
      <c r="BA5322" s="73" t="s">
        <v>357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359</v>
      </c>
      <c r="E5323" s="1" t="s">
        <v>122</v>
      </c>
      <c r="F5323" s="26">
        <v>216</v>
      </c>
      <c r="G5323" s="25" t="s">
        <v>295</v>
      </c>
      <c r="H5323" s="25"/>
      <c r="BA5323" s="73" t="s">
        <v>357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359</v>
      </c>
      <c r="E5324" s="1" t="s">
        <v>124</v>
      </c>
      <c r="F5324" s="26">
        <v>103</v>
      </c>
      <c r="G5324" s="25" t="s">
        <v>295</v>
      </c>
      <c r="H5324" s="25"/>
      <c r="BA5324" s="73" t="s">
        <v>357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359</v>
      </c>
      <c r="E5325" s="1" t="s">
        <v>353</v>
      </c>
      <c r="F5325" s="26">
        <v>3.71</v>
      </c>
      <c r="G5325" s="25" t="s">
        <v>295</v>
      </c>
      <c r="H5325" s="25"/>
      <c r="BA5325" s="73" t="s">
        <v>357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359</v>
      </c>
      <c r="E5326" s="1" t="s">
        <v>355</v>
      </c>
      <c r="F5326" s="26">
        <v>22.5</v>
      </c>
      <c r="G5326" s="25" t="s">
        <v>295</v>
      </c>
      <c r="H5326" s="25"/>
      <c r="BA5326" s="73" t="s">
        <v>357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359</v>
      </c>
      <c r="E5327" s="1" t="s">
        <v>133</v>
      </c>
      <c r="F5327" s="26">
        <v>127</v>
      </c>
      <c r="G5327" s="25" t="s">
        <v>295</v>
      </c>
      <c r="H5327" s="25"/>
      <c r="BA5327" s="73" t="s">
        <v>357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359</v>
      </c>
      <c r="E5328" s="1" t="s">
        <v>135</v>
      </c>
      <c r="F5328" s="26">
        <v>6.5</v>
      </c>
      <c r="G5328" s="25" t="s">
        <v>295</v>
      </c>
      <c r="H5328" s="25"/>
      <c r="BA5328" s="73" t="s">
        <v>357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359</v>
      </c>
      <c r="E5329" s="1" t="s">
        <v>136</v>
      </c>
      <c r="F5329" s="26">
        <v>96</v>
      </c>
      <c r="G5329" s="25" t="s">
        <v>295</v>
      </c>
      <c r="H5329" s="25"/>
      <c r="BA5329" s="73" t="s">
        <v>357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359</v>
      </c>
      <c r="E5330" s="1" t="s">
        <v>341</v>
      </c>
      <c r="F5330" s="26">
        <v>1.1000000000000001</v>
      </c>
      <c r="G5330" s="25" t="s">
        <v>295</v>
      </c>
      <c r="H5330" s="25"/>
      <c r="BA5330" s="73" t="s">
        <v>357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359</v>
      </c>
      <c r="E5331" s="1" t="s">
        <v>118</v>
      </c>
      <c r="F5331" s="26">
        <v>9.5</v>
      </c>
      <c r="G5331" s="25" t="s">
        <v>295</v>
      </c>
      <c r="H5331" s="25"/>
      <c r="BA5331" s="73" t="s">
        <v>357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359</v>
      </c>
      <c r="E5332" s="1" t="s">
        <v>130</v>
      </c>
      <c r="F5332" s="26">
        <v>2.39</v>
      </c>
      <c r="G5332" s="25" t="s">
        <v>295</v>
      </c>
      <c r="H5332" s="25"/>
      <c r="BA5332" s="73" t="s">
        <v>357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359</v>
      </c>
      <c r="E5333" s="1" t="s">
        <v>343</v>
      </c>
      <c r="F5333" s="26">
        <v>1.206</v>
      </c>
      <c r="G5333" s="25" t="s">
        <v>295</v>
      </c>
      <c r="H5333" s="25"/>
      <c r="BA5333" s="73" t="s">
        <v>357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359</v>
      </c>
      <c r="E5334" s="1" t="s">
        <v>127</v>
      </c>
      <c r="F5334" s="26">
        <v>4.6989999999999998</v>
      </c>
      <c r="G5334" s="25" t="s">
        <v>295</v>
      </c>
      <c r="H5334" s="25"/>
      <c r="BA5334" s="73" t="s">
        <v>357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359</v>
      </c>
      <c r="E5335" s="1" t="s">
        <v>131</v>
      </c>
      <c r="F5335" s="26">
        <v>11.7</v>
      </c>
      <c r="G5335" s="25" t="s">
        <v>295</v>
      </c>
      <c r="H5335" s="25"/>
      <c r="BA5335" s="73" t="s">
        <v>357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359</v>
      </c>
      <c r="E5336" s="1" t="s">
        <v>344</v>
      </c>
      <c r="F5336" s="26">
        <v>182</v>
      </c>
      <c r="G5336" s="25" t="s">
        <v>295</v>
      </c>
      <c r="H5336" s="25"/>
      <c r="BA5336" s="73" t="s">
        <v>357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359</v>
      </c>
      <c r="E5337" s="1" t="s">
        <v>119</v>
      </c>
      <c r="F5337" s="26">
        <v>91</v>
      </c>
      <c r="G5337" s="25" t="s">
        <v>295</v>
      </c>
      <c r="H5337" s="25"/>
      <c r="BA5337" s="73" t="s">
        <v>357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359</v>
      </c>
      <c r="E5338" s="1" t="s">
        <v>120</v>
      </c>
      <c r="F5338" s="26">
        <v>27</v>
      </c>
      <c r="G5338" s="25" t="s">
        <v>295</v>
      </c>
      <c r="H5338" s="25"/>
      <c r="BA5338" s="73" t="s">
        <v>357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359</v>
      </c>
      <c r="E5339" s="1" t="s">
        <v>117</v>
      </c>
      <c r="F5339" s="26">
        <v>6.37</v>
      </c>
      <c r="G5339" s="25" t="s">
        <v>295</v>
      </c>
      <c r="H5339" s="25"/>
      <c r="BA5339" s="73" t="s">
        <v>357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359</v>
      </c>
      <c r="E5340" s="1" t="s">
        <v>346</v>
      </c>
      <c r="F5340" s="26">
        <v>71</v>
      </c>
      <c r="G5340" s="25" t="s">
        <v>295</v>
      </c>
      <c r="H5340" s="25"/>
      <c r="BA5340" s="73" t="s">
        <v>357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359</v>
      </c>
      <c r="E5341" s="1" t="s">
        <v>132</v>
      </c>
      <c r="F5341" s="26">
        <v>7.1</v>
      </c>
      <c r="G5341" s="25" t="s">
        <v>295</v>
      </c>
      <c r="H5341" s="25"/>
      <c r="BA5341" s="73" t="s">
        <v>357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359</v>
      </c>
      <c r="E5342" s="1" t="s">
        <v>111</v>
      </c>
      <c r="F5342" s="26">
        <v>281</v>
      </c>
      <c r="G5342" s="25" t="s">
        <v>295</v>
      </c>
      <c r="H5342" s="25"/>
      <c r="BA5342" s="73" t="s">
        <v>357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359</v>
      </c>
      <c r="E5343" s="1" t="s">
        <v>347</v>
      </c>
      <c r="F5343" s="26">
        <v>5.27</v>
      </c>
      <c r="G5343" s="25" t="s">
        <v>295</v>
      </c>
      <c r="H5343" s="25"/>
      <c r="BA5343" s="73" t="s">
        <v>357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359</v>
      </c>
      <c r="E5344" s="1" t="s">
        <v>349</v>
      </c>
      <c r="F5344" s="26">
        <v>4.49</v>
      </c>
      <c r="G5344" s="25" t="s">
        <v>295</v>
      </c>
      <c r="H5344" s="25"/>
      <c r="BA5344" s="73" t="s">
        <v>357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359</v>
      </c>
      <c r="E5345" s="1" t="s">
        <v>128</v>
      </c>
      <c r="F5345" s="26">
        <v>4.5999999999999996</v>
      </c>
      <c r="G5345" s="25" t="s">
        <v>295</v>
      </c>
      <c r="H5345" s="25"/>
      <c r="BA5345" s="73" t="s">
        <v>357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359</v>
      </c>
      <c r="E5346" s="1" t="s">
        <v>121</v>
      </c>
      <c r="F5346" s="26">
        <v>78</v>
      </c>
      <c r="G5346" s="25" t="s">
        <v>295</v>
      </c>
      <c r="H5346" s="25"/>
      <c r="BA5346" s="73" t="s">
        <v>357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359</v>
      </c>
      <c r="E5347" s="1" t="s">
        <v>115</v>
      </c>
      <c r="F5347" s="26">
        <v>94</v>
      </c>
      <c r="G5347" s="25" t="s">
        <v>295</v>
      </c>
      <c r="H5347" s="25"/>
      <c r="BA5347" s="73" t="s">
        <v>357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359</v>
      </c>
      <c r="E5348" s="1" t="s">
        <v>137</v>
      </c>
      <c r="F5348" s="26">
        <v>483</v>
      </c>
      <c r="G5348" s="25" t="s">
        <v>295</v>
      </c>
      <c r="H5348" s="25"/>
      <c r="BA5348" s="73" t="s">
        <v>357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359</v>
      </c>
      <c r="E5349" s="1" t="s">
        <v>350</v>
      </c>
      <c r="F5349" s="26">
        <v>422</v>
      </c>
      <c r="G5349" s="25" t="s">
        <v>295</v>
      </c>
      <c r="H5349" s="25"/>
      <c r="BA5349" s="73" t="s">
        <v>357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359</v>
      </c>
      <c r="E5350" s="1" t="s">
        <v>125</v>
      </c>
      <c r="F5350" s="26">
        <v>430</v>
      </c>
      <c r="G5350" s="25" t="s">
        <v>295</v>
      </c>
      <c r="H5350" s="25"/>
      <c r="BA5350" s="73" t="s">
        <v>357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359</v>
      </c>
      <c r="E5351" s="1" t="s">
        <v>126</v>
      </c>
      <c r="F5351" s="26">
        <v>154</v>
      </c>
      <c r="G5351" s="25" t="s">
        <v>295</v>
      </c>
      <c r="H5351" s="25"/>
      <c r="BA5351" s="73" t="s">
        <v>357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359</v>
      </c>
      <c r="E5352" s="1" t="s">
        <v>351</v>
      </c>
      <c r="F5352" s="26">
        <v>361</v>
      </c>
      <c r="G5352" s="25" t="s">
        <v>295</v>
      </c>
      <c r="H5352" s="25"/>
      <c r="BA5352" s="73" t="s">
        <v>357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359</v>
      </c>
      <c r="E5353" s="1" t="s">
        <v>352</v>
      </c>
      <c r="F5353" s="26">
        <v>86</v>
      </c>
      <c r="G5353" s="25" t="s">
        <v>295</v>
      </c>
      <c r="H5353" s="25"/>
      <c r="BA5353" s="73" t="s">
        <v>357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359</v>
      </c>
      <c r="E5354" s="1" t="s">
        <v>122</v>
      </c>
      <c r="F5354" s="26">
        <v>219</v>
      </c>
      <c r="G5354" s="25" t="s">
        <v>295</v>
      </c>
      <c r="H5354" s="25"/>
      <c r="BA5354" s="73" t="s">
        <v>357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359</v>
      </c>
      <c r="E5355" s="1" t="s">
        <v>124</v>
      </c>
      <c r="F5355" s="26">
        <v>100</v>
      </c>
      <c r="G5355" s="25" t="s">
        <v>295</v>
      </c>
      <c r="H5355" s="25"/>
      <c r="BA5355" s="73" t="s">
        <v>357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359</v>
      </c>
      <c r="E5356" s="1" t="s">
        <v>353</v>
      </c>
      <c r="F5356" s="26">
        <v>3.77</v>
      </c>
      <c r="G5356" s="25" t="s">
        <v>295</v>
      </c>
      <c r="H5356" s="25"/>
      <c r="BA5356" s="73" t="s">
        <v>357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359</v>
      </c>
      <c r="E5357" s="1" t="s">
        <v>355</v>
      </c>
      <c r="F5357" s="26">
        <v>16</v>
      </c>
      <c r="G5357" s="25" t="s">
        <v>295</v>
      </c>
      <c r="H5357" s="25"/>
      <c r="BA5357" s="73" t="s">
        <v>357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359</v>
      </c>
      <c r="E5358" s="1" t="s">
        <v>133</v>
      </c>
      <c r="F5358" s="26">
        <v>128</v>
      </c>
      <c r="G5358" s="25" t="s">
        <v>295</v>
      </c>
      <c r="H5358" s="25"/>
      <c r="BA5358" s="73" t="s">
        <v>357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359</v>
      </c>
      <c r="E5359" s="1" t="s">
        <v>135</v>
      </c>
      <c r="F5359" s="26">
        <v>6.6</v>
      </c>
      <c r="G5359" s="25" t="s">
        <v>295</v>
      </c>
      <c r="H5359" s="25"/>
      <c r="BA5359" s="73" t="s">
        <v>357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359</v>
      </c>
      <c r="E5360" s="1" t="s">
        <v>136</v>
      </c>
      <c r="F5360" s="26">
        <v>93</v>
      </c>
      <c r="G5360" s="25" t="s">
        <v>295</v>
      </c>
      <c r="H5360" s="25"/>
      <c r="BA5360" s="73" t="s">
        <v>357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359</v>
      </c>
      <c r="E5361" s="1" t="s">
        <v>341</v>
      </c>
      <c r="F5361" s="26">
        <v>1.37</v>
      </c>
      <c r="G5361" s="25" t="s">
        <v>295</v>
      </c>
      <c r="H5361" s="25"/>
      <c r="BA5361" s="73" t="s">
        <v>357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359</v>
      </c>
      <c r="E5362" s="1" t="s">
        <v>118</v>
      </c>
      <c r="F5362" s="26">
        <v>9.6</v>
      </c>
      <c r="G5362" s="25" t="s">
        <v>295</v>
      </c>
      <c r="H5362" s="25"/>
      <c r="BA5362" s="73" t="s">
        <v>357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359</v>
      </c>
      <c r="E5363" s="1" t="s">
        <v>130</v>
      </c>
      <c r="F5363" s="26">
        <v>2.46</v>
      </c>
      <c r="G5363" s="25" t="s">
        <v>295</v>
      </c>
      <c r="H5363" s="25"/>
      <c r="BA5363" s="73" t="s">
        <v>357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359</v>
      </c>
      <c r="E5364" s="1" t="s">
        <v>343</v>
      </c>
      <c r="F5364" s="26">
        <v>1.1679999999999999</v>
      </c>
      <c r="G5364" s="25" t="s">
        <v>295</v>
      </c>
      <c r="H5364" s="25"/>
      <c r="BA5364" s="73" t="s">
        <v>357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359</v>
      </c>
      <c r="E5365" s="1" t="s">
        <v>127</v>
      </c>
      <c r="F5365" s="26">
        <v>4.673</v>
      </c>
      <c r="G5365" s="25" t="s">
        <v>295</v>
      </c>
      <c r="H5365" s="25"/>
      <c r="BA5365" s="73" t="s">
        <v>357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359</v>
      </c>
      <c r="E5366" s="1" t="s">
        <v>131</v>
      </c>
      <c r="F5366" s="26">
        <v>11.7</v>
      </c>
      <c r="G5366" s="25" t="s">
        <v>295</v>
      </c>
      <c r="H5366" s="25"/>
      <c r="BA5366" s="73" t="s">
        <v>357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359</v>
      </c>
      <c r="E5367" s="1" t="s">
        <v>344</v>
      </c>
      <c r="F5367" s="26">
        <v>171</v>
      </c>
      <c r="G5367" s="25" t="s">
        <v>295</v>
      </c>
      <c r="H5367" s="25"/>
      <c r="BA5367" s="73" t="s">
        <v>357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359</v>
      </c>
      <c r="E5368" s="1" t="s">
        <v>119</v>
      </c>
      <c r="F5368" s="26">
        <v>92</v>
      </c>
      <c r="G5368" s="25" t="s">
        <v>295</v>
      </c>
      <c r="H5368" s="25"/>
      <c r="BA5368" s="73" t="s">
        <v>357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359</v>
      </c>
      <c r="E5369" s="1" t="s">
        <v>120</v>
      </c>
      <c r="F5369" s="26">
        <v>26</v>
      </c>
      <c r="G5369" s="25" t="s">
        <v>295</v>
      </c>
      <c r="H5369" s="25"/>
      <c r="BA5369" s="73" t="s">
        <v>357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359</v>
      </c>
      <c r="E5370" s="1" t="s">
        <v>117</v>
      </c>
      <c r="F5370" s="26">
        <v>6.21</v>
      </c>
      <c r="G5370" s="25" t="s">
        <v>295</v>
      </c>
      <c r="H5370" s="25"/>
      <c r="BA5370" s="73" t="s">
        <v>357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359</v>
      </c>
      <c r="E5371" s="1" t="s">
        <v>346</v>
      </c>
      <c r="F5371" s="26">
        <v>70</v>
      </c>
      <c r="G5371" s="25" t="s">
        <v>295</v>
      </c>
      <c r="H5371" s="25"/>
      <c r="BA5371" s="73" t="s">
        <v>357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359</v>
      </c>
      <c r="E5372" s="1" t="s">
        <v>132</v>
      </c>
      <c r="F5372" s="26">
        <v>7.07</v>
      </c>
      <c r="G5372" s="25" t="s">
        <v>295</v>
      </c>
      <c r="H5372" s="25"/>
      <c r="BA5372" s="73" t="s">
        <v>357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359</v>
      </c>
      <c r="E5373" s="1" t="s">
        <v>111</v>
      </c>
      <c r="F5373" s="26">
        <v>279</v>
      </c>
      <c r="G5373" s="25" t="s">
        <v>295</v>
      </c>
      <c r="H5373" s="25"/>
      <c r="BA5373" s="73" t="s">
        <v>357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359</v>
      </c>
      <c r="E5374" s="1" t="s">
        <v>347</v>
      </c>
      <c r="F5374" s="26">
        <v>9.84</v>
      </c>
      <c r="G5374" s="25" t="s">
        <v>295</v>
      </c>
      <c r="H5374" s="25"/>
      <c r="BA5374" s="73" t="s">
        <v>357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359</v>
      </c>
      <c r="E5375" s="1" t="s">
        <v>349</v>
      </c>
      <c r="F5375" s="26">
        <v>4.5599999999999996</v>
      </c>
      <c r="G5375" s="25" t="s">
        <v>295</v>
      </c>
      <c r="H5375" s="25"/>
      <c r="BA5375" s="73" t="s">
        <v>357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359</v>
      </c>
      <c r="E5376" s="1" t="s">
        <v>128</v>
      </c>
      <c r="F5376" s="26">
        <v>4.5999999999999996</v>
      </c>
      <c r="G5376" s="25" t="s">
        <v>295</v>
      </c>
      <c r="H5376" s="25"/>
      <c r="BA5376" s="73" t="s">
        <v>357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359</v>
      </c>
      <c r="E5377" s="1" t="s">
        <v>121</v>
      </c>
      <c r="F5377" s="26">
        <v>79</v>
      </c>
      <c r="G5377" s="25" t="s">
        <v>295</v>
      </c>
      <c r="H5377" s="25"/>
      <c r="BA5377" s="73" t="s">
        <v>357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359</v>
      </c>
      <c r="E5378" s="1" t="s">
        <v>115</v>
      </c>
      <c r="F5378" s="26">
        <v>91</v>
      </c>
      <c r="G5378" s="25" t="s">
        <v>295</v>
      </c>
      <c r="H5378" s="25"/>
      <c r="BA5378" s="73" t="s">
        <v>357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359</v>
      </c>
      <c r="E5379" s="1" t="s">
        <v>137</v>
      </c>
      <c r="F5379" s="26">
        <v>482</v>
      </c>
      <c r="G5379" s="25" t="s">
        <v>295</v>
      </c>
      <c r="H5379" s="25"/>
      <c r="BA5379" s="73" t="s">
        <v>357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359</v>
      </c>
      <c r="E5380" s="1" t="s">
        <v>350</v>
      </c>
      <c r="F5380" s="26">
        <v>418</v>
      </c>
      <c r="G5380" s="25" t="s">
        <v>295</v>
      </c>
      <c r="H5380" s="25"/>
      <c r="BA5380" s="73" t="s">
        <v>357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359</v>
      </c>
      <c r="E5381" s="1" t="s">
        <v>125</v>
      </c>
      <c r="F5381" s="26">
        <v>427</v>
      </c>
      <c r="G5381" s="25" t="s">
        <v>295</v>
      </c>
      <c r="H5381" s="25"/>
      <c r="BA5381" s="73" t="s">
        <v>357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359</v>
      </c>
      <c r="E5382" s="1" t="s">
        <v>126</v>
      </c>
      <c r="F5382" s="26">
        <v>155</v>
      </c>
      <c r="G5382" s="25" t="s">
        <v>295</v>
      </c>
      <c r="H5382" s="25"/>
      <c r="BA5382" s="73" t="s">
        <v>357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359</v>
      </c>
      <c r="E5383" s="1" t="s">
        <v>351</v>
      </c>
      <c r="F5383" s="26">
        <v>380</v>
      </c>
      <c r="G5383" s="25" t="s">
        <v>295</v>
      </c>
      <c r="H5383" s="25"/>
      <c r="BA5383" s="73" t="s">
        <v>357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359</v>
      </c>
      <c r="E5384" s="1" t="s">
        <v>352</v>
      </c>
      <c r="F5384" s="26">
        <v>87</v>
      </c>
      <c r="G5384" s="25" t="s">
        <v>295</v>
      </c>
      <c r="H5384" s="25"/>
      <c r="BA5384" s="73" t="s">
        <v>357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359</v>
      </c>
      <c r="E5385" s="1" t="s">
        <v>122</v>
      </c>
      <c r="F5385" s="26">
        <v>218</v>
      </c>
      <c r="G5385" s="25" t="s">
        <v>295</v>
      </c>
      <c r="H5385" s="25"/>
      <c r="BA5385" s="73" t="s">
        <v>357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359</v>
      </c>
      <c r="E5386" s="1" t="s">
        <v>124</v>
      </c>
      <c r="F5386" s="26">
        <v>100</v>
      </c>
      <c r="G5386" s="25" t="s">
        <v>295</v>
      </c>
      <c r="H5386" s="25"/>
      <c r="BA5386" s="73" t="s">
        <v>357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359</v>
      </c>
      <c r="E5387" s="1" t="s">
        <v>353</v>
      </c>
      <c r="F5387" s="26">
        <v>3.63</v>
      </c>
      <c r="G5387" s="25" t="s">
        <v>295</v>
      </c>
      <c r="H5387" s="25"/>
      <c r="BA5387" s="73" t="s">
        <v>357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359</v>
      </c>
      <c r="E5388" s="1" t="s">
        <v>355</v>
      </c>
      <c r="F5388" s="26">
        <v>18.399999999999999</v>
      </c>
      <c r="G5388" s="25" t="s">
        <v>295</v>
      </c>
      <c r="H5388" s="25"/>
      <c r="BA5388" s="73" t="s">
        <v>357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359</v>
      </c>
      <c r="E5389" s="1" t="s">
        <v>133</v>
      </c>
      <c r="F5389" s="26">
        <v>127</v>
      </c>
      <c r="G5389" s="25" t="s">
        <v>295</v>
      </c>
      <c r="H5389" s="25"/>
      <c r="BA5389" s="73" t="s">
        <v>357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359</v>
      </c>
      <c r="E5390" s="1" t="s">
        <v>135</v>
      </c>
      <c r="F5390" s="26">
        <v>6.5</v>
      </c>
      <c r="G5390" s="25" t="s">
        <v>295</v>
      </c>
      <c r="H5390" s="25"/>
      <c r="BA5390" s="73" t="s">
        <v>357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359</v>
      </c>
      <c r="E5391" s="1" t="s">
        <v>136</v>
      </c>
      <c r="F5391" s="26">
        <v>93</v>
      </c>
      <c r="G5391" s="25" t="s">
        <v>295</v>
      </c>
      <c r="H5391" s="25"/>
      <c r="BA5391" s="73" t="s">
        <v>357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359</v>
      </c>
      <c r="E5392" s="1" t="s">
        <v>341</v>
      </c>
      <c r="F5392" s="26">
        <v>1.27</v>
      </c>
      <c r="G5392" s="25" t="s">
        <v>295</v>
      </c>
      <c r="H5392" s="25"/>
      <c r="BA5392" s="73" t="s">
        <v>357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359</v>
      </c>
      <c r="E5393" s="1" t="s">
        <v>118</v>
      </c>
      <c r="F5393" s="26">
        <v>9.5</v>
      </c>
      <c r="G5393" s="25" t="s">
        <v>295</v>
      </c>
      <c r="H5393" s="25"/>
      <c r="BA5393" s="73" t="s">
        <v>357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359</v>
      </c>
      <c r="E5394" s="1" t="s">
        <v>130</v>
      </c>
      <c r="F5394" s="26">
        <v>2.41</v>
      </c>
      <c r="G5394" s="25" t="s">
        <v>295</v>
      </c>
      <c r="H5394" s="25"/>
      <c r="BA5394" s="73" t="s">
        <v>357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359</v>
      </c>
      <c r="E5395" s="1" t="s">
        <v>343</v>
      </c>
      <c r="F5395" s="26">
        <v>1.238</v>
      </c>
      <c r="G5395" s="25" t="s">
        <v>295</v>
      </c>
      <c r="H5395" s="25"/>
      <c r="BA5395" s="73" t="s">
        <v>357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359</v>
      </c>
      <c r="E5396" s="1" t="s">
        <v>127</v>
      </c>
      <c r="F5396" s="26">
        <v>4.7439999999999998</v>
      </c>
      <c r="G5396" s="25" t="s">
        <v>295</v>
      </c>
      <c r="H5396" s="25"/>
      <c r="BA5396" s="73" t="s">
        <v>357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359</v>
      </c>
      <c r="E5397" s="1" t="s">
        <v>131</v>
      </c>
      <c r="F5397" s="26">
        <v>11.6</v>
      </c>
      <c r="G5397" s="25" t="s">
        <v>295</v>
      </c>
      <c r="H5397" s="25"/>
      <c r="BA5397" s="73" t="s">
        <v>357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359</v>
      </c>
      <c r="E5398" s="1" t="s">
        <v>344</v>
      </c>
      <c r="F5398" s="26">
        <v>183</v>
      </c>
      <c r="G5398" s="25" t="s">
        <v>295</v>
      </c>
      <c r="H5398" s="25"/>
      <c r="BA5398" s="73" t="s">
        <v>357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359</v>
      </c>
      <c r="E5399" s="1" t="s">
        <v>119</v>
      </c>
      <c r="F5399" s="26">
        <v>94</v>
      </c>
      <c r="G5399" s="25" t="s">
        <v>295</v>
      </c>
      <c r="H5399" s="25"/>
      <c r="BA5399" s="73" t="s">
        <v>357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359</v>
      </c>
      <c r="E5400" s="1" t="s">
        <v>120</v>
      </c>
      <c r="F5400" s="26">
        <v>26</v>
      </c>
      <c r="G5400" s="25" t="s">
        <v>295</v>
      </c>
      <c r="H5400" s="25"/>
      <c r="BA5400" s="73" t="s">
        <v>357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359</v>
      </c>
      <c r="E5401" s="1" t="s">
        <v>117</v>
      </c>
      <c r="F5401" s="26">
        <v>6.37</v>
      </c>
      <c r="G5401" s="25" t="s">
        <v>295</v>
      </c>
      <c r="H5401" s="25"/>
      <c r="BA5401" s="73" t="s">
        <v>357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359</v>
      </c>
      <c r="E5402" s="1" t="s">
        <v>346</v>
      </c>
      <c r="F5402" s="26">
        <v>69</v>
      </c>
      <c r="G5402" s="25" t="s">
        <v>295</v>
      </c>
      <c r="H5402" s="25"/>
      <c r="BA5402" s="73" t="s">
        <v>357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359</v>
      </c>
      <c r="E5403" s="1" t="s">
        <v>132</v>
      </c>
      <c r="F5403" s="26">
        <v>7.09</v>
      </c>
      <c r="G5403" s="25" t="s">
        <v>295</v>
      </c>
      <c r="H5403" s="25"/>
      <c r="BA5403" s="73" t="s">
        <v>357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359</v>
      </c>
      <c r="E5404" s="1" t="s">
        <v>111</v>
      </c>
      <c r="F5404" s="26">
        <v>279</v>
      </c>
      <c r="G5404" s="25" t="s">
        <v>295</v>
      </c>
      <c r="H5404" s="25"/>
      <c r="BA5404" s="73" t="s">
        <v>357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359</v>
      </c>
      <c r="E5405" s="1" t="s">
        <v>347</v>
      </c>
      <c r="F5405" s="26">
        <v>9.9600000000000009</v>
      </c>
      <c r="G5405" s="25" t="s">
        <v>295</v>
      </c>
      <c r="H5405" s="25"/>
      <c r="BA5405" s="73" t="s">
        <v>357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359</v>
      </c>
      <c r="E5406" s="1" t="s">
        <v>349</v>
      </c>
      <c r="F5406" s="26">
        <v>4.71</v>
      </c>
      <c r="G5406" s="25" t="s">
        <v>295</v>
      </c>
      <c r="H5406" s="25"/>
      <c r="BA5406" s="73" t="s">
        <v>357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359</v>
      </c>
      <c r="E5407" s="1" t="s">
        <v>128</v>
      </c>
      <c r="F5407" s="26">
        <v>4.5999999999999996</v>
      </c>
      <c r="G5407" s="25" t="s">
        <v>295</v>
      </c>
      <c r="H5407" s="25"/>
      <c r="BA5407" s="73" t="s">
        <v>357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359</v>
      </c>
      <c r="E5408" s="1" t="s">
        <v>121</v>
      </c>
      <c r="F5408" s="26">
        <v>78</v>
      </c>
      <c r="G5408" s="25" t="s">
        <v>295</v>
      </c>
      <c r="H5408" s="25"/>
      <c r="BA5408" s="73" t="s">
        <v>357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359</v>
      </c>
      <c r="E5409" s="1" t="s">
        <v>115</v>
      </c>
      <c r="F5409" s="26">
        <v>91</v>
      </c>
      <c r="G5409" s="25" t="s">
        <v>295</v>
      </c>
      <c r="H5409" s="25"/>
      <c r="BA5409" s="73" t="s">
        <v>357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359</v>
      </c>
      <c r="E5410" s="1" t="s">
        <v>137</v>
      </c>
      <c r="F5410" s="26">
        <v>486</v>
      </c>
      <c r="G5410" s="25" t="s">
        <v>295</v>
      </c>
      <c r="H5410" s="25"/>
      <c r="BA5410" s="73" t="s">
        <v>357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359</v>
      </c>
      <c r="E5411" s="1" t="s">
        <v>350</v>
      </c>
      <c r="F5411" s="26">
        <v>427</v>
      </c>
      <c r="G5411" s="25" t="s">
        <v>295</v>
      </c>
      <c r="H5411" s="25"/>
      <c r="BA5411" s="73" t="s">
        <v>357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359</v>
      </c>
      <c r="E5412" s="1" t="s">
        <v>125</v>
      </c>
      <c r="F5412" s="26">
        <v>425</v>
      </c>
      <c r="G5412" s="25" t="s">
        <v>295</v>
      </c>
      <c r="H5412" s="25"/>
      <c r="BA5412" s="73" t="s">
        <v>357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359</v>
      </c>
      <c r="E5413" s="1" t="s">
        <v>126</v>
      </c>
      <c r="F5413" s="26">
        <v>152</v>
      </c>
      <c r="G5413" s="25" t="s">
        <v>295</v>
      </c>
      <c r="H5413" s="25"/>
      <c r="BA5413" s="73" t="s">
        <v>357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359</v>
      </c>
      <c r="E5414" s="1" t="s">
        <v>351</v>
      </c>
      <c r="F5414" s="26">
        <v>374</v>
      </c>
      <c r="G5414" s="25" t="s">
        <v>295</v>
      </c>
      <c r="H5414" s="25"/>
      <c r="BA5414" s="73" t="s">
        <v>357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359</v>
      </c>
      <c r="E5415" s="1" t="s">
        <v>352</v>
      </c>
      <c r="F5415" s="26">
        <v>87</v>
      </c>
      <c r="G5415" s="25" t="s">
        <v>295</v>
      </c>
      <c r="H5415" s="25"/>
      <c r="BA5415" s="73" t="s">
        <v>357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359</v>
      </c>
      <c r="E5416" s="1" t="s">
        <v>122</v>
      </c>
      <c r="F5416" s="26">
        <v>226</v>
      </c>
      <c r="G5416" s="25" t="s">
        <v>295</v>
      </c>
      <c r="H5416" s="25"/>
      <c r="BA5416" s="73" t="s">
        <v>357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359</v>
      </c>
      <c r="E5417" s="1" t="s">
        <v>124</v>
      </c>
      <c r="F5417" s="26">
        <v>102</v>
      </c>
      <c r="G5417" s="25" t="s">
        <v>295</v>
      </c>
      <c r="H5417" s="25"/>
      <c r="BA5417" s="73" t="s">
        <v>357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359</v>
      </c>
      <c r="E5418" s="1" t="s">
        <v>353</v>
      </c>
      <c r="F5418" s="26">
        <v>3.58</v>
      </c>
      <c r="G5418" s="25" t="s">
        <v>295</v>
      </c>
      <c r="H5418" s="25"/>
      <c r="BA5418" s="73" t="s">
        <v>357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359</v>
      </c>
      <c r="E5419" s="1" t="s">
        <v>355</v>
      </c>
      <c r="F5419" s="26">
        <v>19.7</v>
      </c>
      <c r="G5419" s="25" t="s">
        <v>295</v>
      </c>
      <c r="H5419" s="25"/>
      <c r="BA5419" s="73" t="s">
        <v>357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359</v>
      </c>
      <c r="E5420" s="1" t="s">
        <v>133</v>
      </c>
      <c r="F5420" s="26">
        <v>127</v>
      </c>
      <c r="G5420" s="25" t="s">
        <v>295</v>
      </c>
      <c r="H5420" s="25"/>
      <c r="BA5420" s="73" t="s">
        <v>357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359</v>
      </c>
      <c r="E5421" s="1" t="s">
        <v>135</v>
      </c>
      <c r="F5421" s="26">
        <v>6.5</v>
      </c>
      <c r="G5421" s="25" t="s">
        <v>295</v>
      </c>
      <c r="H5421" s="25"/>
      <c r="BA5421" s="73" t="s">
        <v>357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359</v>
      </c>
      <c r="E5422" s="1" t="s">
        <v>136</v>
      </c>
      <c r="F5422" s="26">
        <v>92</v>
      </c>
      <c r="G5422" s="25" t="s">
        <v>295</v>
      </c>
      <c r="H5422" s="25"/>
      <c r="BA5422" s="73" t="s">
        <v>357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359</v>
      </c>
      <c r="E5423" s="1" t="s">
        <v>341</v>
      </c>
      <c r="F5423" s="26">
        <v>1.1399999999999999</v>
      </c>
      <c r="G5423" s="25" t="s">
        <v>295</v>
      </c>
      <c r="H5423" s="25"/>
      <c r="BA5423" s="73" t="s">
        <v>357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359</v>
      </c>
      <c r="E5424" s="1" t="s">
        <v>118</v>
      </c>
      <c r="F5424" s="26">
        <v>9.5</v>
      </c>
      <c r="G5424" s="25" t="s">
        <v>295</v>
      </c>
      <c r="H5424" s="25"/>
      <c r="BA5424" s="73" t="s">
        <v>357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359</v>
      </c>
      <c r="E5425" s="1" t="s">
        <v>130</v>
      </c>
      <c r="F5425" s="26">
        <v>2.4300000000000002</v>
      </c>
      <c r="G5425" s="25" t="s">
        <v>295</v>
      </c>
      <c r="H5425" s="25"/>
      <c r="BA5425" s="73" t="s">
        <v>357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359</v>
      </c>
      <c r="E5426" s="1" t="s">
        <v>343</v>
      </c>
      <c r="F5426" s="26">
        <v>1.2110000000000001</v>
      </c>
      <c r="G5426" s="25" t="s">
        <v>295</v>
      </c>
      <c r="H5426" s="25"/>
      <c r="BA5426" s="73" t="s">
        <v>357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359</v>
      </c>
      <c r="E5427" s="1" t="s">
        <v>127</v>
      </c>
      <c r="F5427" s="26">
        <v>4.7149999999999999</v>
      </c>
      <c r="G5427" s="25" t="s">
        <v>295</v>
      </c>
      <c r="H5427" s="25"/>
      <c r="BA5427" s="73" t="s">
        <v>357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359</v>
      </c>
      <c r="E5428" s="1" t="s">
        <v>131</v>
      </c>
      <c r="F5428" s="26">
        <v>12.1</v>
      </c>
      <c r="G5428" s="25" t="s">
        <v>295</v>
      </c>
      <c r="H5428" s="25"/>
      <c r="BA5428" s="73" t="s">
        <v>357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359</v>
      </c>
      <c r="E5429" s="1" t="s">
        <v>344</v>
      </c>
      <c r="F5429" s="26">
        <v>183</v>
      </c>
      <c r="G5429" s="25" t="s">
        <v>295</v>
      </c>
      <c r="H5429" s="25"/>
      <c r="BA5429" s="73" t="s">
        <v>357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359</v>
      </c>
      <c r="E5430" s="1" t="s">
        <v>119</v>
      </c>
      <c r="F5430" s="26">
        <v>92</v>
      </c>
      <c r="G5430" s="25" t="s">
        <v>295</v>
      </c>
      <c r="H5430" s="25"/>
      <c r="BA5430" s="73" t="s">
        <v>357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359</v>
      </c>
      <c r="E5431" s="1" t="s">
        <v>120</v>
      </c>
      <c r="F5431" s="26">
        <v>26</v>
      </c>
      <c r="G5431" s="25" t="s">
        <v>295</v>
      </c>
      <c r="H5431" s="25"/>
      <c r="BA5431" s="73" t="s">
        <v>357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359</v>
      </c>
      <c r="E5432" s="1" t="s">
        <v>117</v>
      </c>
      <c r="F5432" s="26">
        <v>6.39</v>
      </c>
      <c r="G5432" s="25" t="s">
        <v>295</v>
      </c>
      <c r="H5432" s="25"/>
      <c r="BA5432" s="73" t="s">
        <v>357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359</v>
      </c>
      <c r="E5433" s="1" t="s">
        <v>346</v>
      </c>
      <c r="F5433" s="26">
        <v>69</v>
      </c>
      <c r="G5433" s="25" t="s">
        <v>295</v>
      </c>
      <c r="H5433" s="25"/>
      <c r="BA5433" s="73" t="s">
        <v>357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359</v>
      </c>
      <c r="E5434" s="1" t="s">
        <v>132</v>
      </c>
      <c r="F5434" s="26">
        <v>7.06</v>
      </c>
      <c r="G5434" s="25" t="s">
        <v>295</v>
      </c>
      <c r="H5434" s="25"/>
      <c r="BA5434" s="73" t="s">
        <v>357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359</v>
      </c>
      <c r="E5435" s="1" t="s">
        <v>111</v>
      </c>
      <c r="F5435" s="26">
        <v>280</v>
      </c>
      <c r="G5435" s="25" t="s">
        <v>295</v>
      </c>
      <c r="H5435" s="25"/>
      <c r="BA5435" s="73" t="s">
        <v>357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359</v>
      </c>
      <c r="E5436" s="1" t="s">
        <v>347</v>
      </c>
      <c r="F5436" s="26">
        <v>9.4600000000000009</v>
      </c>
      <c r="G5436" s="25" t="s">
        <v>295</v>
      </c>
      <c r="H5436" s="25"/>
      <c r="BA5436" s="73" t="s">
        <v>357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359</v>
      </c>
      <c r="E5437" s="1" t="s">
        <v>349</v>
      </c>
      <c r="F5437" s="26">
        <v>4.8099999999999996</v>
      </c>
      <c r="G5437" s="25" t="s">
        <v>295</v>
      </c>
      <c r="H5437" s="25"/>
      <c r="BA5437" s="73" t="s">
        <v>357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359</v>
      </c>
      <c r="E5438" s="1" t="s">
        <v>128</v>
      </c>
      <c r="F5438" s="26">
        <v>4.5999999999999996</v>
      </c>
      <c r="G5438" s="25" t="s">
        <v>295</v>
      </c>
      <c r="H5438" s="25"/>
      <c r="BA5438" s="73" t="s">
        <v>357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359</v>
      </c>
      <c r="E5439" s="1" t="s">
        <v>121</v>
      </c>
      <c r="F5439" s="26">
        <v>76</v>
      </c>
      <c r="G5439" s="25" t="s">
        <v>295</v>
      </c>
      <c r="H5439" s="25"/>
      <c r="BA5439" s="73" t="s">
        <v>357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359</v>
      </c>
      <c r="E5440" s="1" t="s">
        <v>115</v>
      </c>
      <c r="F5440" s="26">
        <v>89</v>
      </c>
      <c r="G5440" s="25" t="s">
        <v>295</v>
      </c>
      <c r="H5440" s="25"/>
      <c r="BA5440" s="73" t="s">
        <v>357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359</v>
      </c>
      <c r="E5441" s="1" t="s">
        <v>137</v>
      </c>
      <c r="F5441" s="26">
        <v>482</v>
      </c>
      <c r="G5441" s="25" t="s">
        <v>295</v>
      </c>
      <c r="H5441" s="25"/>
      <c r="BA5441" s="73" t="s">
        <v>357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359</v>
      </c>
      <c r="E5442" s="1" t="s">
        <v>350</v>
      </c>
      <c r="F5442" s="26">
        <v>429</v>
      </c>
      <c r="G5442" s="25" t="s">
        <v>295</v>
      </c>
      <c r="H5442" s="25"/>
      <c r="BA5442" s="73" t="s">
        <v>357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359</v>
      </c>
      <c r="E5443" s="1" t="s">
        <v>125</v>
      </c>
      <c r="F5443" s="26">
        <v>420</v>
      </c>
      <c r="G5443" s="25" t="s">
        <v>295</v>
      </c>
      <c r="H5443" s="25"/>
      <c r="BA5443" s="73" t="s">
        <v>357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359</v>
      </c>
      <c r="E5444" s="1" t="s">
        <v>126</v>
      </c>
      <c r="F5444" s="26">
        <v>152</v>
      </c>
      <c r="G5444" s="25" t="s">
        <v>295</v>
      </c>
      <c r="H5444" s="25"/>
      <c r="BA5444" s="73" t="s">
        <v>357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359</v>
      </c>
      <c r="E5445" s="1" t="s">
        <v>351</v>
      </c>
      <c r="F5445" s="26">
        <v>376</v>
      </c>
      <c r="G5445" s="25" t="s">
        <v>295</v>
      </c>
      <c r="H5445" s="25"/>
      <c r="BA5445" s="73" t="s">
        <v>357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359</v>
      </c>
      <c r="E5446" s="1" t="s">
        <v>352</v>
      </c>
      <c r="F5446" s="26">
        <v>88</v>
      </c>
      <c r="G5446" s="25" t="s">
        <v>295</v>
      </c>
      <c r="H5446" s="25"/>
      <c r="BA5446" s="73" t="s">
        <v>357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359</v>
      </c>
      <c r="E5447" s="1" t="s">
        <v>122</v>
      </c>
      <c r="F5447" s="26">
        <v>217</v>
      </c>
      <c r="G5447" s="25" t="s">
        <v>295</v>
      </c>
      <c r="H5447" s="25"/>
      <c r="BA5447" s="73" t="s">
        <v>357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359</v>
      </c>
      <c r="E5448" s="1" t="s">
        <v>124</v>
      </c>
      <c r="F5448" s="26">
        <v>98</v>
      </c>
      <c r="G5448" s="25" t="s">
        <v>295</v>
      </c>
      <c r="H5448" s="25"/>
      <c r="BA5448" s="73" t="s">
        <v>357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359</v>
      </c>
      <c r="E5449" s="1" t="s">
        <v>353</v>
      </c>
      <c r="F5449" s="26">
        <v>3.66</v>
      </c>
      <c r="G5449" s="25" t="s">
        <v>295</v>
      </c>
      <c r="H5449" s="25"/>
      <c r="BA5449" s="73" t="s">
        <v>357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359</v>
      </c>
      <c r="E5450" s="1" t="s">
        <v>355</v>
      </c>
      <c r="F5450" s="26">
        <v>17</v>
      </c>
      <c r="G5450" s="25" t="s">
        <v>295</v>
      </c>
      <c r="H5450" s="25"/>
      <c r="BA5450" s="73" t="s">
        <v>357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359</v>
      </c>
      <c r="E5451" s="1" t="s">
        <v>133</v>
      </c>
      <c r="F5451" s="26">
        <v>127</v>
      </c>
      <c r="G5451" s="25" t="s">
        <v>295</v>
      </c>
      <c r="H5451" s="25"/>
      <c r="BA5451" s="73" t="s">
        <v>357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359</v>
      </c>
      <c r="E5452" s="1" t="s">
        <v>135</v>
      </c>
      <c r="F5452" s="26">
        <v>6.4</v>
      </c>
      <c r="G5452" s="25" t="s">
        <v>295</v>
      </c>
      <c r="H5452" s="25"/>
      <c r="BA5452" s="73" t="s">
        <v>357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359</v>
      </c>
      <c r="E5453" s="1" t="s">
        <v>136</v>
      </c>
      <c r="F5453" s="26">
        <v>95</v>
      </c>
      <c r="G5453" s="25" t="s">
        <v>295</v>
      </c>
      <c r="H5453" s="25"/>
      <c r="BA5453" s="73" t="s">
        <v>357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359</v>
      </c>
      <c r="E5454" s="1" t="s">
        <v>341</v>
      </c>
      <c r="F5454" s="26">
        <v>1.31</v>
      </c>
      <c r="G5454" s="25" t="s">
        <v>295</v>
      </c>
      <c r="H5454" s="25"/>
      <c r="BA5454" s="73" t="s">
        <v>357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359</v>
      </c>
      <c r="E5455" s="1" t="s">
        <v>118</v>
      </c>
      <c r="F5455" s="26">
        <v>9.6</v>
      </c>
      <c r="G5455" s="25" t="s">
        <v>295</v>
      </c>
      <c r="H5455" s="25"/>
      <c r="BA5455" s="73" t="s">
        <v>357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359</v>
      </c>
      <c r="E5456" s="1" t="s">
        <v>130</v>
      </c>
      <c r="F5456" s="26">
        <v>2.41</v>
      </c>
      <c r="G5456" s="25" t="s">
        <v>295</v>
      </c>
      <c r="H5456" s="25"/>
      <c r="BA5456" s="73" t="s">
        <v>357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359</v>
      </c>
      <c r="E5457" s="1" t="s">
        <v>343</v>
      </c>
      <c r="F5457" s="26">
        <v>1.206</v>
      </c>
      <c r="G5457" s="25" t="s">
        <v>295</v>
      </c>
      <c r="H5457" s="25"/>
      <c r="BA5457" s="73" t="s">
        <v>357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359</v>
      </c>
      <c r="E5458" s="1" t="s">
        <v>127</v>
      </c>
      <c r="F5458" s="26">
        <v>4.6619999999999999</v>
      </c>
      <c r="G5458" s="25" t="s">
        <v>295</v>
      </c>
      <c r="H5458" s="25"/>
      <c r="BA5458" s="73" t="s">
        <v>357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359</v>
      </c>
      <c r="E5459" s="1" t="s">
        <v>131</v>
      </c>
      <c r="F5459" s="26">
        <v>11.5</v>
      </c>
      <c r="G5459" s="25" t="s">
        <v>295</v>
      </c>
      <c r="H5459" s="25"/>
      <c r="BA5459" s="73" t="s">
        <v>357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359</v>
      </c>
      <c r="E5460" s="1" t="s">
        <v>344</v>
      </c>
      <c r="F5460" s="26">
        <v>177</v>
      </c>
      <c r="G5460" s="25" t="s">
        <v>295</v>
      </c>
      <c r="H5460" s="25"/>
      <c r="BA5460" s="73" t="s">
        <v>357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359</v>
      </c>
      <c r="E5461" s="1" t="s">
        <v>119</v>
      </c>
      <c r="F5461" s="26">
        <v>91</v>
      </c>
      <c r="G5461" s="25" t="s">
        <v>295</v>
      </c>
      <c r="H5461" s="25"/>
      <c r="BA5461" s="73" t="s">
        <v>357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359</v>
      </c>
      <c r="E5462" s="1" t="s">
        <v>120</v>
      </c>
      <c r="F5462" s="26">
        <v>27</v>
      </c>
      <c r="G5462" s="25" t="s">
        <v>295</v>
      </c>
      <c r="H5462" s="25"/>
      <c r="BA5462" s="73" t="s">
        <v>357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359</v>
      </c>
      <c r="E5463" s="1" t="s">
        <v>117</v>
      </c>
      <c r="F5463" s="26">
        <v>6.48</v>
      </c>
      <c r="G5463" s="25" t="s">
        <v>295</v>
      </c>
      <c r="H5463" s="25"/>
      <c r="BA5463" s="73" t="s">
        <v>357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359</v>
      </c>
      <c r="E5464" s="1" t="s">
        <v>346</v>
      </c>
      <c r="F5464" s="26">
        <v>69</v>
      </c>
      <c r="G5464" s="25" t="s">
        <v>295</v>
      </c>
      <c r="H5464" s="25"/>
      <c r="BA5464" s="73" t="s">
        <v>357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359</v>
      </c>
      <c r="E5465" s="1" t="s">
        <v>132</v>
      </c>
      <c r="F5465" s="26">
        <v>7.11</v>
      </c>
      <c r="G5465" s="25" t="s">
        <v>295</v>
      </c>
      <c r="H5465" s="25"/>
      <c r="BA5465" s="73" t="s">
        <v>357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359</v>
      </c>
      <c r="E5466" s="1" t="s">
        <v>111</v>
      </c>
      <c r="F5466" s="26">
        <v>276</v>
      </c>
      <c r="G5466" s="25" t="s">
        <v>295</v>
      </c>
      <c r="H5466" s="25"/>
      <c r="BA5466" s="73" t="s">
        <v>357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359</v>
      </c>
      <c r="E5467" s="1" t="s">
        <v>347</v>
      </c>
      <c r="F5467" s="26">
        <v>9.6</v>
      </c>
      <c r="G5467" s="25" t="s">
        <v>295</v>
      </c>
      <c r="H5467" s="25"/>
      <c r="BA5467" s="73" t="s">
        <v>357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359</v>
      </c>
      <c r="E5468" s="1" t="s">
        <v>349</v>
      </c>
      <c r="F5468" s="26">
        <v>4.53</v>
      </c>
      <c r="G5468" s="25" t="s">
        <v>295</v>
      </c>
      <c r="H5468" s="25"/>
      <c r="BA5468" s="73" t="s">
        <v>357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359</v>
      </c>
      <c r="E5469" s="1" t="s">
        <v>128</v>
      </c>
      <c r="F5469" s="26">
        <v>4.5</v>
      </c>
      <c r="G5469" s="25" t="s">
        <v>295</v>
      </c>
      <c r="H5469" s="25"/>
      <c r="BA5469" s="73" t="s">
        <v>357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359</v>
      </c>
      <c r="E5470" s="1" t="s">
        <v>121</v>
      </c>
      <c r="F5470" s="26">
        <v>82</v>
      </c>
      <c r="G5470" s="25" t="s">
        <v>295</v>
      </c>
      <c r="H5470" s="25"/>
      <c r="BA5470" s="73" t="s">
        <v>357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359</v>
      </c>
      <c r="E5471" s="1" t="s">
        <v>115</v>
      </c>
      <c r="F5471" s="26">
        <v>87</v>
      </c>
      <c r="G5471" s="25" t="s">
        <v>295</v>
      </c>
      <c r="H5471" s="25"/>
      <c r="BA5471" s="73" t="s">
        <v>357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359</v>
      </c>
      <c r="E5472" s="1" t="s">
        <v>137</v>
      </c>
      <c r="F5472" s="26">
        <v>482</v>
      </c>
      <c r="G5472" s="25" t="s">
        <v>295</v>
      </c>
      <c r="H5472" s="25"/>
      <c r="BA5472" s="73" t="s">
        <v>357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359</v>
      </c>
      <c r="E5473" s="1" t="s">
        <v>350</v>
      </c>
      <c r="F5473" s="26">
        <v>421</v>
      </c>
      <c r="G5473" s="25" t="s">
        <v>295</v>
      </c>
      <c r="H5473" s="25"/>
      <c r="BA5473" s="73" t="s">
        <v>357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359</v>
      </c>
      <c r="E5474" s="1" t="s">
        <v>125</v>
      </c>
      <c r="F5474" s="26">
        <v>425</v>
      </c>
      <c r="G5474" s="25" t="s">
        <v>295</v>
      </c>
      <c r="H5474" s="25"/>
      <c r="BA5474" s="73" t="s">
        <v>357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359</v>
      </c>
      <c r="E5475" s="1" t="s">
        <v>126</v>
      </c>
      <c r="F5475" s="26">
        <v>152</v>
      </c>
      <c r="G5475" s="25" t="s">
        <v>295</v>
      </c>
      <c r="H5475" s="25"/>
      <c r="BA5475" s="73" t="s">
        <v>357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359</v>
      </c>
      <c r="E5476" s="1" t="s">
        <v>351</v>
      </c>
      <c r="F5476" s="26">
        <v>374</v>
      </c>
      <c r="G5476" s="25" t="s">
        <v>295</v>
      </c>
      <c r="H5476" s="25"/>
      <c r="BA5476" s="73" t="s">
        <v>357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359</v>
      </c>
      <c r="E5477" s="1" t="s">
        <v>352</v>
      </c>
      <c r="F5477" s="26">
        <v>84</v>
      </c>
      <c r="G5477" s="25" t="s">
        <v>295</v>
      </c>
      <c r="H5477" s="25"/>
      <c r="BA5477" s="73" t="s">
        <v>357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359</v>
      </c>
      <c r="E5478" s="1" t="s">
        <v>122</v>
      </c>
      <c r="F5478" s="26">
        <v>210</v>
      </c>
      <c r="G5478" s="25" t="s">
        <v>295</v>
      </c>
      <c r="H5478" s="25"/>
      <c r="BA5478" s="73" t="s">
        <v>357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359</v>
      </c>
      <c r="E5479" s="1" t="s">
        <v>124</v>
      </c>
      <c r="F5479" s="26">
        <v>99</v>
      </c>
      <c r="G5479" s="25" t="s">
        <v>295</v>
      </c>
      <c r="H5479" s="25"/>
      <c r="BA5479" s="73" t="s">
        <v>357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359</v>
      </c>
      <c r="E5480" s="1" t="s">
        <v>353</v>
      </c>
      <c r="F5480" s="26">
        <v>3.35</v>
      </c>
      <c r="G5480" s="25" t="s">
        <v>295</v>
      </c>
      <c r="H5480" s="25"/>
      <c r="BA5480" s="73" t="s">
        <v>357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359</v>
      </c>
      <c r="E5481" s="1" t="s">
        <v>355</v>
      </c>
      <c r="F5481" s="26">
        <v>22.5</v>
      </c>
      <c r="G5481" s="25" t="s">
        <v>295</v>
      </c>
      <c r="H5481" s="25"/>
      <c r="BA5481" s="73" t="s">
        <v>357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359</v>
      </c>
      <c r="E5482" s="1" t="s">
        <v>133</v>
      </c>
      <c r="F5482" s="26">
        <v>127</v>
      </c>
      <c r="G5482" s="25" t="s">
        <v>295</v>
      </c>
      <c r="H5482" s="25"/>
      <c r="BA5482" s="73" t="s">
        <v>357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359</v>
      </c>
      <c r="E5483" s="1" t="s">
        <v>135</v>
      </c>
      <c r="F5483" s="26">
        <v>6.5</v>
      </c>
      <c r="G5483" s="25" t="s">
        <v>295</v>
      </c>
      <c r="H5483" s="25"/>
      <c r="BA5483" s="73" t="s">
        <v>357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359</v>
      </c>
      <c r="E5484" s="1" t="s">
        <v>136</v>
      </c>
      <c r="F5484" s="26">
        <v>92</v>
      </c>
      <c r="G5484" s="25" t="s">
        <v>295</v>
      </c>
      <c r="H5484" s="25"/>
      <c r="BA5484" s="73" t="s">
        <v>357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359</v>
      </c>
      <c r="E5485" s="1" t="s">
        <v>341</v>
      </c>
      <c r="F5485" s="26">
        <v>1.28</v>
      </c>
      <c r="G5485" s="25" t="s">
        <v>295</v>
      </c>
      <c r="H5485" s="25"/>
      <c r="BA5485" s="73" t="s">
        <v>357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359</v>
      </c>
      <c r="E5486" s="1" t="s">
        <v>118</v>
      </c>
      <c r="F5486" s="26">
        <v>9.5</v>
      </c>
      <c r="G5486" s="25" t="s">
        <v>295</v>
      </c>
      <c r="H5486" s="25"/>
      <c r="BA5486" s="73" t="s">
        <v>357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359</v>
      </c>
      <c r="E5487" s="1" t="s">
        <v>130</v>
      </c>
      <c r="F5487" s="26">
        <v>2.46</v>
      </c>
      <c r="G5487" s="25" t="s">
        <v>295</v>
      </c>
      <c r="H5487" s="25"/>
      <c r="BA5487" s="73" t="s">
        <v>357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359</v>
      </c>
      <c r="E5488" s="1" t="s">
        <v>343</v>
      </c>
      <c r="F5488" s="26">
        <v>1.212</v>
      </c>
      <c r="G5488" s="25" t="s">
        <v>295</v>
      </c>
      <c r="H5488" s="25"/>
      <c r="BA5488" s="73" t="s">
        <v>357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359</v>
      </c>
      <c r="E5489" s="1" t="s">
        <v>127</v>
      </c>
      <c r="F5489" s="26">
        <v>4.6980000000000004</v>
      </c>
      <c r="G5489" s="25" t="s">
        <v>295</v>
      </c>
      <c r="H5489" s="25"/>
      <c r="BA5489" s="73" t="s">
        <v>357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359</v>
      </c>
      <c r="E5490" s="1" t="s">
        <v>131</v>
      </c>
      <c r="F5490" s="26">
        <v>11.5</v>
      </c>
      <c r="G5490" s="25" t="s">
        <v>295</v>
      </c>
      <c r="H5490" s="25"/>
      <c r="BA5490" s="73" t="s">
        <v>357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359</v>
      </c>
      <c r="E5491" s="1" t="s">
        <v>344</v>
      </c>
      <c r="F5491" s="26">
        <v>180</v>
      </c>
      <c r="G5491" s="25" t="s">
        <v>295</v>
      </c>
      <c r="H5491" s="25"/>
      <c r="BA5491" s="73" t="s">
        <v>357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359</v>
      </c>
      <c r="E5492" s="1" t="s">
        <v>119</v>
      </c>
      <c r="F5492" s="26">
        <v>91</v>
      </c>
      <c r="G5492" s="25" t="s">
        <v>295</v>
      </c>
      <c r="H5492" s="25"/>
      <c r="BA5492" s="73" t="s">
        <v>357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359</v>
      </c>
      <c r="E5493" s="1" t="s">
        <v>120</v>
      </c>
      <c r="F5493" s="26">
        <v>27</v>
      </c>
      <c r="G5493" s="25" t="s">
        <v>295</v>
      </c>
      <c r="H5493" s="25"/>
      <c r="BA5493" s="73" t="s">
        <v>357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359</v>
      </c>
      <c r="E5494" s="1" t="s">
        <v>117</v>
      </c>
      <c r="F5494" s="26">
        <v>6.27</v>
      </c>
      <c r="G5494" s="25" t="s">
        <v>295</v>
      </c>
      <c r="H5494" s="25"/>
      <c r="BA5494" s="73" t="s">
        <v>357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359</v>
      </c>
      <c r="E5495" s="1" t="s">
        <v>346</v>
      </c>
      <c r="F5495" s="26">
        <v>70</v>
      </c>
      <c r="G5495" s="25" t="s">
        <v>295</v>
      </c>
      <c r="H5495" s="25"/>
      <c r="BA5495" s="73" t="s">
        <v>357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359</v>
      </c>
      <c r="E5496" s="1" t="s">
        <v>132</v>
      </c>
      <c r="F5496" s="26">
        <v>7.07</v>
      </c>
      <c r="G5496" s="25" t="s">
        <v>295</v>
      </c>
      <c r="H5496" s="25"/>
      <c r="BA5496" s="73" t="s">
        <v>357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359</v>
      </c>
      <c r="E5497" s="1" t="s">
        <v>111</v>
      </c>
      <c r="F5497" s="26">
        <v>282</v>
      </c>
      <c r="G5497" s="25" t="s">
        <v>295</v>
      </c>
      <c r="H5497" s="25"/>
      <c r="BA5497" s="73" t="s">
        <v>357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359</v>
      </c>
      <c r="E5498" s="1" t="s">
        <v>347</v>
      </c>
      <c r="F5498" s="26">
        <v>9.66</v>
      </c>
      <c r="G5498" s="25" t="s">
        <v>295</v>
      </c>
      <c r="H5498" s="25"/>
      <c r="BA5498" s="73" t="s">
        <v>357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359</v>
      </c>
      <c r="E5499" s="1" t="s">
        <v>349</v>
      </c>
      <c r="F5499" s="26">
        <v>4.82</v>
      </c>
      <c r="G5499" s="25" t="s">
        <v>295</v>
      </c>
      <c r="H5499" s="25"/>
      <c r="BA5499" s="73" t="s">
        <v>357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359</v>
      </c>
      <c r="E5500" s="1" t="s">
        <v>128</v>
      </c>
      <c r="F5500" s="26">
        <v>4.5999999999999996</v>
      </c>
      <c r="G5500" s="25" t="s">
        <v>295</v>
      </c>
      <c r="H5500" s="25"/>
      <c r="BA5500" s="73" t="s">
        <v>357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359</v>
      </c>
      <c r="E5501" s="1" t="s">
        <v>121</v>
      </c>
      <c r="F5501" s="26">
        <v>86</v>
      </c>
      <c r="G5501" s="25" t="s">
        <v>295</v>
      </c>
      <c r="H5501" s="25"/>
      <c r="BA5501" s="73" t="s">
        <v>357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359</v>
      </c>
      <c r="E5502" s="1" t="s">
        <v>115</v>
      </c>
      <c r="F5502" s="26">
        <v>90</v>
      </c>
      <c r="G5502" s="25" t="s">
        <v>295</v>
      </c>
      <c r="H5502" s="25"/>
      <c r="BA5502" s="73" t="s">
        <v>357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359</v>
      </c>
      <c r="E5503" s="1" t="s">
        <v>137</v>
      </c>
      <c r="F5503" s="26">
        <v>487</v>
      </c>
      <c r="G5503" s="25" t="s">
        <v>295</v>
      </c>
      <c r="H5503" s="25"/>
      <c r="BA5503" s="73" t="s">
        <v>357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359</v>
      </c>
      <c r="E5504" s="1" t="s">
        <v>350</v>
      </c>
      <c r="F5504" s="26">
        <v>425</v>
      </c>
      <c r="G5504" s="25" t="s">
        <v>295</v>
      </c>
      <c r="H5504" s="25"/>
      <c r="BA5504" s="73" t="s">
        <v>357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359</v>
      </c>
      <c r="E5505" s="1" t="s">
        <v>125</v>
      </c>
      <c r="F5505" s="26">
        <v>430</v>
      </c>
      <c r="G5505" s="25" t="s">
        <v>295</v>
      </c>
      <c r="H5505" s="25"/>
      <c r="BA5505" s="73" t="s">
        <v>357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359</v>
      </c>
      <c r="E5506" s="1" t="s">
        <v>126</v>
      </c>
      <c r="F5506" s="26">
        <v>155</v>
      </c>
      <c r="G5506" s="25" t="s">
        <v>295</v>
      </c>
      <c r="H5506" s="25"/>
      <c r="BA5506" s="73" t="s">
        <v>357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359</v>
      </c>
      <c r="E5507" s="1" t="s">
        <v>351</v>
      </c>
      <c r="F5507" s="26">
        <v>353</v>
      </c>
      <c r="G5507" s="25" t="s">
        <v>295</v>
      </c>
      <c r="H5507" s="25"/>
      <c r="BA5507" s="73" t="s">
        <v>357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359</v>
      </c>
      <c r="E5508" s="1" t="s">
        <v>352</v>
      </c>
      <c r="F5508" s="26">
        <v>88</v>
      </c>
      <c r="G5508" s="25" t="s">
        <v>295</v>
      </c>
      <c r="H5508" s="25"/>
      <c r="BA5508" s="73" t="s">
        <v>357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359</v>
      </c>
      <c r="E5509" s="1" t="s">
        <v>122</v>
      </c>
      <c r="F5509" s="26">
        <v>212</v>
      </c>
      <c r="G5509" s="25" t="s">
        <v>295</v>
      </c>
      <c r="H5509" s="25"/>
      <c r="BA5509" s="73" t="s">
        <v>357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359</v>
      </c>
      <c r="E5510" s="1" t="s">
        <v>124</v>
      </c>
      <c r="F5510" s="26">
        <v>100</v>
      </c>
      <c r="G5510" s="25" t="s">
        <v>295</v>
      </c>
      <c r="H5510" s="25"/>
      <c r="BA5510" s="73" t="s">
        <v>357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359</v>
      </c>
      <c r="E5511" s="1" t="s">
        <v>353</v>
      </c>
      <c r="F5511" s="26">
        <v>3.34</v>
      </c>
      <c r="G5511" s="25" t="s">
        <v>295</v>
      </c>
      <c r="H5511" s="25"/>
      <c r="BA5511" s="73" t="s">
        <v>357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359</v>
      </c>
      <c r="E5512" s="1" t="s">
        <v>355</v>
      </c>
      <c r="F5512" s="26">
        <v>17.8</v>
      </c>
      <c r="G5512" s="25" t="s">
        <v>295</v>
      </c>
      <c r="H5512" s="25"/>
      <c r="BA5512" s="73" t="s">
        <v>357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359</v>
      </c>
      <c r="E5513" s="1" t="s">
        <v>133</v>
      </c>
      <c r="F5513" s="26">
        <v>128</v>
      </c>
      <c r="G5513" s="25" t="s">
        <v>295</v>
      </c>
      <c r="H5513" s="25"/>
      <c r="BA5513" s="73" t="s">
        <v>357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359</v>
      </c>
      <c r="E5514" s="1" t="s">
        <v>135</v>
      </c>
      <c r="F5514" s="26">
        <v>6.6</v>
      </c>
      <c r="G5514" s="25" t="s">
        <v>295</v>
      </c>
      <c r="H5514" s="25"/>
      <c r="BA5514" s="73" t="s">
        <v>357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359</v>
      </c>
      <c r="E5515" s="1" t="s">
        <v>136</v>
      </c>
      <c r="F5515" s="26">
        <v>92</v>
      </c>
      <c r="G5515" s="25" t="s">
        <v>295</v>
      </c>
      <c r="H5515" s="25"/>
      <c r="BA5515" s="73" t="s">
        <v>357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359</v>
      </c>
      <c r="E5516" s="1" t="s">
        <v>341</v>
      </c>
      <c r="F5516" s="26">
        <v>1.25</v>
      </c>
      <c r="G5516" s="25" t="s">
        <v>295</v>
      </c>
      <c r="H5516" s="25"/>
      <c r="BA5516" s="73" t="s">
        <v>357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359</v>
      </c>
      <c r="E5517" s="1" t="s">
        <v>118</v>
      </c>
      <c r="F5517" s="26">
        <v>9.6</v>
      </c>
      <c r="G5517" s="25" t="s">
        <v>295</v>
      </c>
      <c r="H5517" s="25"/>
      <c r="BA5517" s="73" t="s">
        <v>357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359</v>
      </c>
      <c r="E5518" s="1" t="s">
        <v>130</v>
      </c>
      <c r="F5518" s="26">
        <v>2.4700000000000002</v>
      </c>
      <c r="G5518" s="25" t="s">
        <v>295</v>
      </c>
      <c r="H5518" s="25"/>
      <c r="BA5518" s="73" t="s">
        <v>357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359</v>
      </c>
      <c r="E5519" s="1" t="s">
        <v>343</v>
      </c>
      <c r="F5519" s="26">
        <v>1.2150000000000001</v>
      </c>
      <c r="G5519" s="25" t="s">
        <v>295</v>
      </c>
      <c r="H5519" s="25"/>
      <c r="BA5519" s="73" t="s">
        <v>357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359</v>
      </c>
      <c r="E5520" s="1" t="s">
        <v>127</v>
      </c>
      <c r="F5520" s="26">
        <v>4.7350000000000003</v>
      </c>
      <c r="G5520" s="25" t="s">
        <v>295</v>
      </c>
      <c r="H5520" s="25"/>
      <c r="BA5520" s="73" t="s">
        <v>357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359</v>
      </c>
      <c r="E5521" s="1" t="s">
        <v>131</v>
      </c>
      <c r="F5521" s="26">
        <v>11.9</v>
      </c>
      <c r="G5521" s="25" t="s">
        <v>295</v>
      </c>
      <c r="H5521" s="25"/>
      <c r="BA5521" s="73" t="s">
        <v>357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359</v>
      </c>
      <c r="E5522" s="1" t="s">
        <v>344</v>
      </c>
      <c r="F5522" s="26">
        <v>185</v>
      </c>
      <c r="G5522" s="25" t="s">
        <v>295</v>
      </c>
      <c r="H5522" s="25"/>
      <c r="BA5522" s="73" t="s">
        <v>357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359</v>
      </c>
      <c r="E5523" s="1" t="s">
        <v>119</v>
      </c>
      <c r="F5523" s="26">
        <v>93</v>
      </c>
      <c r="G5523" s="25" t="s">
        <v>295</v>
      </c>
      <c r="H5523" s="25"/>
      <c r="BA5523" s="73" t="s">
        <v>357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359</v>
      </c>
      <c r="E5524" s="1" t="s">
        <v>120</v>
      </c>
      <c r="F5524" s="26">
        <v>27</v>
      </c>
      <c r="G5524" s="25" t="s">
        <v>295</v>
      </c>
      <c r="H5524" s="25"/>
      <c r="BA5524" s="73" t="s">
        <v>357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359</v>
      </c>
      <c r="E5525" s="1" t="s">
        <v>117</v>
      </c>
      <c r="F5525" s="26">
        <v>6.52</v>
      </c>
      <c r="G5525" s="25" t="s">
        <v>295</v>
      </c>
      <c r="H5525" s="25"/>
      <c r="BA5525" s="73" t="s">
        <v>357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359</v>
      </c>
      <c r="E5526" s="1" t="s">
        <v>346</v>
      </c>
      <c r="F5526" s="26">
        <v>71</v>
      </c>
      <c r="G5526" s="25" t="s">
        <v>295</v>
      </c>
      <c r="H5526" s="25"/>
      <c r="BA5526" s="73" t="s">
        <v>357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359</v>
      </c>
      <c r="E5527" s="1" t="s">
        <v>132</v>
      </c>
      <c r="F5527" s="26">
        <v>7.13</v>
      </c>
      <c r="G5527" s="25" t="s">
        <v>295</v>
      </c>
      <c r="H5527" s="25"/>
      <c r="BA5527" s="73" t="s">
        <v>357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359</v>
      </c>
      <c r="E5528" s="1" t="s">
        <v>111</v>
      </c>
      <c r="F5528" s="26">
        <v>286</v>
      </c>
      <c r="G5528" s="25" t="s">
        <v>295</v>
      </c>
      <c r="H5528" s="25"/>
      <c r="BA5528" s="73" t="s">
        <v>357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359</v>
      </c>
      <c r="E5529" s="1" t="s">
        <v>347</v>
      </c>
      <c r="F5529" s="26">
        <v>9.69</v>
      </c>
      <c r="G5529" s="25" t="s">
        <v>295</v>
      </c>
      <c r="H5529" s="25"/>
      <c r="BA5529" s="73" t="s">
        <v>357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359</v>
      </c>
      <c r="E5530" s="1" t="s">
        <v>349</v>
      </c>
      <c r="F5530" s="26">
        <v>4.6399999999999997</v>
      </c>
      <c r="G5530" s="25" t="s">
        <v>295</v>
      </c>
      <c r="H5530" s="25"/>
      <c r="BA5530" s="73" t="s">
        <v>357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359</v>
      </c>
      <c r="E5531" s="1" t="s">
        <v>128</v>
      </c>
      <c r="F5531" s="26">
        <v>4.5999999999999996</v>
      </c>
      <c r="G5531" s="25" t="s">
        <v>295</v>
      </c>
      <c r="H5531" s="25"/>
      <c r="BA5531" s="73" t="s">
        <v>357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359</v>
      </c>
      <c r="E5532" s="1" t="s">
        <v>121</v>
      </c>
      <c r="F5532" s="26">
        <v>78</v>
      </c>
      <c r="G5532" s="25" t="s">
        <v>295</v>
      </c>
      <c r="H5532" s="25"/>
      <c r="BA5532" s="73" t="s">
        <v>357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359</v>
      </c>
      <c r="E5533" s="1" t="s">
        <v>115</v>
      </c>
      <c r="F5533" s="26">
        <v>94</v>
      </c>
      <c r="G5533" s="25" t="s">
        <v>295</v>
      </c>
      <c r="H5533" s="25"/>
      <c r="BA5533" s="73" t="s">
        <v>357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359</v>
      </c>
      <c r="E5534" s="1" t="s">
        <v>137</v>
      </c>
      <c r="F5534" s="26">
        <v>487</v>
      </c>
      <c r="G5534" s="25" t="s">
        <v>295</v>
      </c>
      <c r="H5534" s="25"/>
      <c r="BA5534" s="73" t="s">
        <v>357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359</v>
      </c>
      <c r="E5535" s="1" t="s">
        <v>350</v>
      </c>
      <c r="F5535" s="26">
        <v>427</v>
      </c>
      <c r="G5535" s="25" t="s">
        <v>295</v>
      </c>
      <c r="H5535" s="25"/>
      <c r="BA5535" s="73" t="s">
        <v>357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359</v>
      </c>
      <c r="E5536" s="1" t="s">
        <v>125</v>
      </c>
      <c r="F5536" s="26">
        <v>423</v>
      </c>
      <c r="G5536" s="25" t="s">
        <v>295</v>
      </c>
      <c r="H5536" s="25"/>
      <c r="BA5536" s="73" t="s">
        <v>357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359</v>
      </c>
      <c r="E5537" s="1" t="s">
        <v>126</v>
      </c>
      <c r="F5537" s="26">
        <v>155</v>
      </c>
      <c r="G5537" s="25" t="s">
        <v>295</v>
      </c>
      <c r="H5537" s="25"/>
      <c r="BA5537" s="73" t="s">
        <v>357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359</v>
      </c>
      <c r="E5538" s="1" t="s">
        <v>351</v>
      </c>
      <c r="F5538" s="26">
        <v>388</v>
      </c>
      <c r="G5538" s="25" t="s">
        <v>295</v>
      </c>
      <c r="H5538" s="25"/>
      <c r="BA5538" s="73" t="s">
        <v>357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359</v>
      </c>
      <c r="E5539" s="1" t="s">
        <v>352</v>
      </c>
      <c r="F5539" s="26">
        <v>88</v>
      </c>
      <c r="G5539" s="25" t="s">
        <v>295</v>
      </c>
      <c r="H5539" s="25"/>
      <c r="BA5539" s="73" t="s">
        <v>357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359</v>
      </c>
      <c r="E5540" s="1" t="s">
        <v>122</v>
      </c>
      <c r="F5540" s="26">
        <v>214</v>
      </c>
      <c r="G5540" s="25" t="s">
        <v>295</v>
      </c>
      <c r="H5540" s="25"/>
      <c r="BA5540" s="73" t="s">
        <v>357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359</v>
      </c>
      <c r="E5541" s="1" t="s">
        <v>124</v>
      </c>
      <c r="F5541" s="26">
        <v>103</v>
      </c>
      <c r="G5541" s="25" t="s">
        <v>295</v>
      </c>
      <c r="H5541" s="25"/>
      <c r="BA5541" s="73" t="s">
        <v>357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359</v>
      </c>
      <c r="E5542" s="1" t="s">
        <v>353</v>
      </c>
      <c r="F5542" s="26">
        <v>3.33</v>
      </c>
      <c r="G5542" s="25" t="s">
        <v>295</v>
      </c>
      <c r="H5542" s="25"/>
      <c r="BA5542" s="73" t="s">
        <v>357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359</v>
      </c>
      <c r="E5543" s="1" t="s">
        <v>355</v>
      </c>
      <c r="F5543" s="26">
        <v>18.600000000000001</v>
      </c>
      <c r="G5543" s="25" t="s">
        <v>295</v>
      </c>
      <c r="H5543" s="25"/>
      <c r="BA5543" s="73" t="s">
        <v>357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359</v>
      </c>
      <c r="E5544" s="1" t="s">
        <v>133</v>
      </c>
      <c r="F5544" s="26">
        <v>130</v>
      </c>
      <c r="G5544" s="25" t="s">
        <v>295</v>
      </c>
      <c r="H5544" s="25"/>
      <c r="BA5544" s="73" t="s">
        <v>357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359</v>
      </c>
      <c r="E5545" s="1" t="s">
        <v>135</v>
      </c>
      <c r="F5545" s="26">
        <v>6.6</v>
      </c>
      <c r="G5545" s="25" t="s">
        <v>295</v>
      </c>
      <c r="H5545" s="25"/>
      <c r="BA5545" s="73" t="s">
        <v>357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359</v>
      </c>
      <c r="E5546" s="1" t="s">
        <v>136</v>
      </c>
      <c r="F5546" s="26">
        <v>93</v>
      </c>
      <c r="G5546" s="25" t="s">
        <v>295</v>
      </c>
      <c r="H5546" s="25"/>
      <c r="BA5546" s="73" t="s">
        <v>357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359</v>
      </c>
      <c r="E5547" s="1" t="s">
        <v>341</v>
      </c>
      <c r="F5547" s="26">
        <v>1.1499999999999999</v>
      </c>
      <c r="G5547" s="25" t="s">
        <v>295</v>
      </c>
      <c r="H5547" s="25"/>
      <c r="BA5547" s="73" t="s">
        <v>357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359</v>
      </c>
      <c r="E5548" s="1" t="s">
        <v>118</v>
      </c>
      <c r="F5548" s="26">
        <v>9.5</v>
      </c>
      <c r="G5548" s="25" t="s">
        <v>295</v>
      </c>
      <c r="H5548" s="25"/>
      <c r="BA5548" s="73" t="s">
        <v>357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359</v>
      </c>
      <c r="E5549" s="1" t="s">
        <v>130</v>
      </c>
      <c r="F5549" s="26">
        <v>2.4500000000000002</v>
      </c>
      <c r="G5549" s="25" t="s">
        <v>295</v>
      </c>
      <c r="H5549" s="25"/>
      <c r="BA5549" s="73" t="s">
        <v>357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359</v>
      </c>
      <c r="E5550" s="1" t="s">
        <v>343</v>
      </c>
      <c r="F5550" s="26">
        <v>1.2390000000000001</v>
      </c>
      <c r="G5550" s="25" t="s">
        <v>295</v>
      </c>
      <c r="H5550" s="25"/>
      <c r="BA5550" s="73" t="s">
        <v>357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359</v>
      </c>
      <c r="E5551" s="1" t="s">
        <v>127</v>
      </c>
      <c r="F5551" s="26">
        <v>4.7149999999999999</v>
      </c>
      <c r="G5551" s="25" t="s">
        <v>295</v>
      </c>
      <c r="H5551" s="25"/>
      <c r="BA5551" s="73" t="s">
        <v>357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359</v>
      </c>
      <c r="E5552" s="1" t="s">
        <v>131</v>
      </c>
      <c r="F5552" s="26">
        <v>11.8</v>
      </c>
      <c r="G5552" s="25" t="s">
        <v>295</v>
      </c>
      <c r="H5552" s="25"/>
      <c r="BA5552" s="73" t="s">
        <v>357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359</v>
      </c>
      <c r="E5553" s="1" t="s">
        <v>344</v>
      </c>
      <c r="F5553" s="26">
        <v>178</v>
      </c>
      <c r="G5553" s="25" t="s">
        <v>295</v>
      </c>
      <c r="H5553" s="25"/>
      <c r="BA5553" s="73" t="s">
        <v>357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359</v>
      </c>
      <c r="E5554" s="1" t="s">
        <v>119</v>
      </c>
      <c r="F5554" s="26">
        <v>89</v>
      </c>
      <c r="G5554" s="25" t="s">
        <v>295</v>
      </c>
      <c r="H5554" s="25"/>
      <c r="BA5554" s="73" t="s">
        <v>357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359</v>
      </c>
      <c r="E5555" s="1" t="s">
        <v>120</v>
      </c>
      <c r="F5555" s="26">
        <v>27</v>
      </c>
      <c r="G5555" s="25" t="s">
        <v>295</v>
      </c>
      <c r="H5555" s="25"/>
      <c r="BA5555" s="73" t="s">
        <v>357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359</v>
      </c>
      <c r="E5556" s="1" t="s">
        <v>117</v>
      </c>
      <c r="F5556" s="26">
        <v>6.25</v>
      </c>
      <c r="G5556" s="25" t="s">
        <v>295</v>
      </c>
      <c r="H5556" s="25"/>
      <c r="BA5556" s="73" t="s">
        <v>357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359</v>
      </c>
      <c r="E5557" s="1" t="s">
        <v>346</v>
      </c>
      <c r="F5557" s="26">
        <v>69</v>
      </c>
      <c r="G5557" s="25" t="s">
        <v>295</v>
      </c>
      <c r="H5557" s="25"/>
      <c r="BA5557" s="73" t="s">
        <v>357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359</v>
      </c>
      <c r="E5558" s="1" t="s">
        <v>132</v>
      </c>
      <c r="F5558" s="26">
        <v>7.05</v>
      </c>
      <c r="G5558" s="25" t="s">
        <v>295</v>
      </c>
      <c r="H5558" s="25"/>
      <c r="BA5558" s="73" t="s">
        <v>357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359</v>
      </c>
      <c r="E5559" s="1" t="s">
        <v>111</v>
      </c>
      <c r="F5559" s="26">
        <v>279</v>
      </c>
      <c r="G5559" s="25" t="s">
        <v>295</v>
      </c>
      <c r="H5559" s="25"/>
      <c r="BA5559" s="73" t="s">
        <v>357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359</v>
      </c>
      <c r="E5560" s="1" t="s">
        <v>347</v>
      </c>
      <c r="F5560" s="26">
        <v>9.85</v>
      </c>
      <c r="G5560" s="25" t="s">
        <v>295</v>
      </c>
      <c r="H5560" s="25"/>
      <c r="BA5560" s="73" t="s">
        <v>357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359</v>
      </c>
      <c r="E5561" s="1" t="s">
        <v>349</v>
      </c>
      <c r="F5561" s="26">
        <v>4.75</v>
      </c>
      <c r="G5561" s="25" t="s">
        <v>295</v>
      </c>
      <c r="H5561" s="25"/>
      <c r="BA5561" s="73" t="s">
        <v>357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359</v>
      </c>
      <c r="E5562" s="1" t="s">
        <v>128</v>
      </c>
      <c r="F5562" s="26">
        <v>4.5</v>
      </c>
      <c r="G5562" s="25" t="s">
        <v>295</v>
      </c>
      <c r="H5562" s="25"/>
      <c r="BA5562" s="73" t="s">
        <v>357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359</v>
      </c>
      <c r="E5563" s="1" t="s">
        <v>121</v>
      </c>
      <c r="F5563" s="26">
        <v>80</v>
      </c>
      <c r="G5563" s="25" t="s">
        <v>295</v>
      </c>
      <c r="H5563" s="25"/>
      <c r="BA5563" s="73" t="s">
        <v>357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359</v>
      </c>
      <c r="E5564" s="1" t="s">
        <v>115</v>
      </c>
      <c r="F5564" s="26">
        <v>92</v>
      </c>
      <c r="G5564" s="25" t="s">
        <v>295</v>
      </c>
      <c r="H5564" s="25"/>
      <c r="BA5564" s="73" t="s">
        <v>357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359</v>
      </c>
      <c r="E5565" s="1" t="s">
        <v>137</v>
      </c>
      <c r="F5565" s="26">
        <v>488</v>
      </c>
      <c r="G5565" s="25" t="s">
        <v>295</v>
      </c>
      <c r="H5565" s="25"/>
      <c r="BA5565" s="73" t="s">
        <v>357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359</v>
      </c>
      <c r="E5566" s="1" t="s">
        <v>350</v>
      </c>
      <c r="F5566" s="26">
        <v>411</v>
      </c>
      <c r="G5566" s="25" t="s">
        <v>295</v>
      </c>
      <c r="H5566" s="25"/>
      <c r="BA5566" s="73" t="s">
        <v>357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359</v>
      </c>
      <c r="E5567" s="1" t="s">
        <v>125</v>
      </c>
      <c r="F5567" s="26">
        <v>416</v>
      </c>
      <c r="G5567" s="25" t="s">
        <v>295</v>
      </c>
      <c r="H5567" s="25"/>
      <c r="BA5567" s="73" t="s">
        <v>357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359</v>
      </c>
      <c r="E5568" s="1" t="s">
        <v>126</v>
      </c>
      <c r="F5568" s="26">
        <v>151</v>
      </c>
      <c r="G5568" s="25" t="s">
        <v>295</v>
      </c>
      <c r="H5568" s="25"/>
      <c r="BA5568" s="73" t="s">
        <v>357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359</v>
      </c>
      <c r="E5569" s="1" t="s">
        <v>351</v>
      </c>
      <c r="F5569" s="26">
        <v>375</v>
      </c>
      <c r="G5569" s="25" t="s">
        <v>295</v>
      </c>
      <c r="H5569" s="25"/>
      <c r="BA5569" s="73" t="s">
        <v>357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359</v>
      </c>
      <c r="E5570" s="1" t="s">
        <v>352</v>
      </c>
      <c r="F5570" s="26">
        <v>86</v>
      </c>
      <c r="G5570" s="25" t="s">
        <v>295</v>
      </c>
      <c r="H5570" s="25"/>
      <c r="BA5570" s="73" t="s">
        <v>357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359</v>
      </c>
      <c r="E5571" s="1" t="s">
        <v>122</v>
      </c>
      <c r="F5571" s="26">
        <v>214</v>
      </c>
      <c r="G5571" s="25" t="s">
        <v>295</v>
      </c>
      <c r="H5571" s="25"/>
      <c r="BA5571" s="73" t="s">
        <v>357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359</v>
      </c>
      <c r="E5572" s="1" t="s">
        <v>124</v>
      </c>
      <c r="F5572" s="26">
        <v>104</v>
      </c>
      <c r="G5572" s="25" t="s">
        <v>295</v>
      </c>
      <c r="H5572" s="25"/>
      <c r="BA5572" s="73" t="s">
        <v>357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359</v>
      </c>
      <c r="E5573" s="1" t="s">
        <v>353</v>
      </c>
      <c r="F5573" s="26">
        <v>3.36</v>
      </c>
      <c r="G5573" s="25" t="s">
        <v>295</v>
      </c>
      <c r="H5573" s="25"/>
      <c r="BA5573" s="73" t="s">
        <v>357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359</v>
      </c>
      <c r="E5574" s="1" t="s">
        <v>355</v>
      </c>
      <c r="F5574" s="26">
        <v>17.3</v>
      </c>
      <c r="G5574" s="25" t="s">
        <v>295</v>
      </c>
      <c r="H5574" s="25"/>
      <c r="BA5574" s="73" t="s">
        <v>357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359</v>
      </c>
      <c r="E5575" s="1" t="s">
        <v>133</v>
      </c>
      <c r="F5575" s="26">
        <v>127</v>
      </c>
      <c r="G5575" s="25" t="s">
        <v>295</v>
      </c>
      <c r="H5575" s="25"/>
      <c r="BA5575" s="73" t="s">
        <v>357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359</v>
      </c>
      <c r="E5576" s="1" t="s">
        <v>135</v>
      </c>
      <c r="F5576" s="26">
        <v>6.5</v>
      </c>
      <c r="G5576" s="25" t="s">
        <v>295</v>
      </c>
      <c r="H5576" s="25"/>
      <c r="BA5576" s="73" t="s">
        <v>357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359</v>
      </c>
      <c r="E5577" s="1" t="s">
        <v>136</v>
      </c>
      <c r="F5577" s="26">
        <v>91</v>
      </c>
      <c r="G5577" s="25" t="s">
        <v>295</v>
      </c>
      <c r="H5577" s="25"/>
      <c r="BA5577" s="73" t="s">
        <v>357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358</v>
      </c>
      <c r="E5578" s="1" t="s">
        <v>341</v>
      </c>
      <c r="F5578" s="26">
        <v>4.71</v>
      </c>
      <c r="G5578" s="25" t="s">
        <v>295</v>
      </c>
      <c r="H5578" s="25"/>
      <c r="BA5578" s="73" t="s">
        <v>357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358</v>
      </c>
      <c r="E5579" s="1" t="s">
        <v>118</v>
      </c>
      <c r="F5579" s="26">
        <v>4.5</v>
      </c>
      <c r="G5579" s="25" t="s">
        <v>295</v>
      </c>
      <c r="H5579" s="25"/>
      <c r="BA5579" s="73" t="s">
        <v>357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358</v>
      </c>
      <c r="E5580" s="1" t="s">
        <v>130</v>
      </c>
      <c r="F5580" s="26">
        <v>3.84</v>
      </c>
      <c r="G5580" s="25" t="s">
        <v>295</v>
      </c>
      <c r="H5580" s="25"/>
      <c r="BA5580" s="73" t="s">
        <v>357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358</v>
      </c>
      <c r="E5581" s="1" t="s">
        <v>343</v>
      </c>
      <c r="F5581" s="26">
        <v>0.31</v>
      </c>
      <c r="G5581" s="25" t="s">
        <v>295</v>
      </c>
      <c r="H5581" s="25"/>
      <c r="BA5581" s="73" t="s">
        <v>357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358</v>
      </c>
      <c r="E5582" s="1" t="s">
        <v>127</v>
      </c>
      <c r="F5582" s="26">
        <v>1.242</v>
      </c>
      <c r="G5582" s="25" t="s">
        <v>295</v>
      </c>
      <c r="H5582" s="25"/>
      <c r="BA5582" s="73" t="s">
        <v>357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358</v>
      </c>
      <c r="E5583" s="1" t="s">
        <v>131</v>
      </c>
      <c r="F5583" s="26">
        <v>8.8000000000000007</v>
      </c>
      <c r="G5583" s="25" t="s">
        <v>295</v>
      </c>
      <c r="H5583" s="25"/>
      <c r="BA5583" s="73" t="s">
        <v>357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358</v>
      </c>
      <c r="E5584" s="1" t="s">
        <v>344</v>
      </c>
      <c r="F5584" s="26">
        <v>328</v>
      </c>
      <c r="G5584" s="25" t="s">
        <v>295</v>
      </c>
      <c r="H5584" s="25"/>
      <c r="BA5584" s="73" t="s">
        <v>357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358</v>
      </c>
      <c r="E5585" s="1" t="s">
        <v>119</v>
      </c>
      <c r="F5585" s="26">
        <v>247</v>
      </c>
      <c r="G5585" s="25" t="s">
        <v>295</v>
      </c>
      <c r="H5585" s="25"/>
      <c r="BA5585" s="73" t="s">
        <v>357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358</v>
      </c>
      <c r="E5586" s="1" t="s">
        <v>120</v>
      </c>
      <c r="F5586" s="26">
        <v>76</v>
      </c>
      <c r="G5586" s="25" t="s">
        <v>295</v>
      </c>
      <c r="H5586" s="25"/>
      <c r="BA5586" s="73" t="s">
        <v>357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358</v>
      </c>
      <c r="E5587" s="1" t="s">
        <v>117</v>
      </c>
      <c r="F5587" s="26">
        <v>2.69</v>
      </c>
      <c r="G5587" s="25" t="s">
        <v>295</v>
      </c>
      <c r="H5587" s="25"/>
      <c r="BA5587" s="73" t="s">
        <v>357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358</v>
      </c>
      <c r="E5588" s="1" t="s">
        <v>346</v>
      </c>
      <c r="F5588" s="26">
        <v>230</v>
      </c>
      <c r="G5588" s="25" t="s">
        <v>295</v>
      </c>
      <c r="H5588" s="25"/>
      <c r="BA5588" s="73" t="s">
        <v>357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358</v>
      </c>
      <c r="E5589" s="1" t="s">
        <v>132</v>
      </c>
      <c r="F5589" s="26">
        <v>3.45</v>
      </c>
      <c r="G5589" s="25" t="s">
        <v>295</v>
      </c>
      <c r="H5589" s="25"/>
      <c r="BA5589" s="73" t="s">
        <v>357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358</v>
      </c>
      <c r="E5590" s="1" t="s">
        <v>111</v>
      </c>
      <c r="F5590" s="26">
        <v>87</v>
      </c>
      <c r="G5590" s="25" t="s">
        <v>295</v>
      </c>
      <c r="H5590" s="25"/>
      <c r="BA5590" s="73" t="s">
        <v>357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358</v>
      </c>
      <c r="E5591" s="1" t="s">
        <v>347</v>
      </c>
      <c r="F5591" s="26">
        <v>5.08</v>
      </c>
      <c r="G5591" s="25" t="s">
        <v>295</v>
      </c>
      <c r="H5591" s="25"/>
      <c r="BA5591" s="73" t="s">
        <v>357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358</v>
      </c>
      <c r="E5592" s="1" t="s">
        <v>349</v>
      </c>
      <c r="F5592" s="26">
        <v>2.33</v>
      </c>
      <c r="G5592" s="25" t="s">
        <v>295</v>
      </c>
      <c r="H5592" s="25"/>
      <c r="BA5592" s="73" t="s">
        <v>357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358</v>
      </c>
      <c r="E5593" s="1" t="s">
        <v>128</v>
      </c>
      <c r="F5593" s="26">
        <v>7.2</v>
      </c>
      <c r="G5593" s="25" t="s">
        <v>295</v>
      </c>
      <c r="H5593" s="25"/>
      <c r="BA5593" s="73" t="s">
        <v>357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358</v>
      </c>
      <c r="E5594" s="1" t="s">
        <v>121</v>
      </c>
      <c r="F5594" s="26">
        <v>159</v>
      </c>
      <c r="G5594" s="25" t="s">
        <v>295</v>
      </c>
      <c r="H5594" s="25"/>
      <c r="BA5594" s="73" t="s">
        <v>357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358</v>
      </c>
      <c r="E5595" s="1" t="s">
        <v>115</v>
      </c>
      <c r="F5595" s="26">
        <v>36</v>
      </c>
      <c r="G5595" s="25" t="s">
        <v>295</v>
      </c>
      <c r="H5595" s="25"/>
      <c r="BA5595" s="73" t="s">
        <v>357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358</v>
      </c>
      <c r="E5596" s="1" t="s">
        <v>137</v>
      </c>
      <c r="F5596" s="26">
        <v>75</v>
      </c>
      <c r="G5596" s="25" t="s">
        <v>295</v>
      </c>
      <c r="H5596" s="25"/>
      <c r="BA5596" s="73" t="s">
        <v>357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358</v>
      </c>
      <c r="E5597" s="1" t="s">
        <v>350</v>
      </c>
      <c r="F5597" s="26">
        <v>130</v>
      </c>
      <c r="G5597" s="25" t="s">
        <v>295</v>
      </c>
      <c r="H5597" s="25"/>
      <c r="BA5597" s="73" t="s">
        <v>357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358</v>
      </c>
      <c r="E5598" s="1" t="s">
        <v>125</v>
      </c>
      <c r="F5598" s="26">
        <v>120</v>
      </c>
      <c r="G5598" s="25" t="s">
        <v>295</v>
      </c>
      <c r="H5598" s="25"/>
      <c r="BA5598" s="73" t="s">
        <v>357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358</v>
      </c>
      <c r="E5599" s="1" t="s">
        <v>126</v>
      </c>
      <c r="F5599" s="26">
        <v>82</v>
      </c>
      <c r="G5599" s="25" t="s">
        <v>295</v>
      </c>
      <c r="H5599" s="25"/>
      <c r="BA5599" s="73" t="s">
        <v>357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358</v>
      </c>
      <c r="E5600" s="1" t="s">
        <v>351</v>
      </c>
      <c r="F5600" s="26">
        <v>153</v>
      </c>
      <c r="G5600" s="25" t="s">
        <v>295</v>
      </c>
      <c r="H5600" s="25"/>
      <c r="BA5600" s="73" t="s">
        <v>357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358</v>
      </c>
      <c r="E5601" s="1" t="s">
        <v>352</v>
      </c>
      <c r="F5601" s="26">
        <v>59</v>
      </c>
      <c r="G5601" s="25" t="s">
        <v>295</v>
      </c>
      <c r="H5601" s="25"/>
      <c r="BA5601" s="73" t="s">
        <v>357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358</v>
      </c>
      <c r="E5602" s="1" t="s">
        <v>122</v>
      </c>
      <c r="F5602" s="26">
        <v>48</v>
      </c>
      <c r="G5602" s="25" t="s">
        <v>295</v>
      </c>
      <c r="H5602" s="25"/>
      <c r="BA5602" s="73" t="s">
        <v>357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358</v>
      </c>
      <c r="E5603" s="1" t="s">
        <v>124</v>
      </c>
      <c r="F5603" s="26">
        <v>28</v>
      </c>
      <c r="G5603" s="25" t="s">
        <v>295</v>
      </c>
      <c r="H5603" s="25"/>
      <c r="BA5603" s="73" t="s">
        <v>357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358</v>
      </c>
      <c r="E5604" s="1" t="s">
        <v>353</v>
      </c>
      <c r="F5604" s="26">
        <v>0.95</v>
      </c>
      <c r="G5604" s="25" t="s">
        <v>295</v>
      </c>
      <c r="H5604" s="25"/>
      <c r="BA5604" s="73" t="s">
        <v>357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358</v>
      </c>
      <c r="E5605" s="1" t="s">
        <v>355</v>
      </c>
      <c r="F5605" s="26">
        <v>32.5</v>
      </c>
      <c r="G5605" s="25" t="s">
        <v>295</v>
      </c>
      <c r="H5605" s="25"/>
      <c r="BA5605" s="73" t="s">
        <v>357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358</v>
      </c>
      <c r="E5606" s="1" t="s">
        <v>133</v>
      </c>
      <c r="F5606" s="26">
        <v>147</v>
      </c>
      <c r="G5606" s="25" t="s">
        <v>295</v>
      </c>
      <c r="H5606" s="25"/>
      <c r="BA5606" s="73" t="s">
        <v>357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358</v>
      </c>
      <c r="E5607" s="1" t="s">
        <v>135</v>
      </c>
      <c r="F5607" s="26">
        <v>3.8</v>
      </c>
      <c r="G5607" s="25" t="s">
        <v>295</v>
      </c>
      <c r="H5607" s="25"/>
      <c r="BA5607" s="73" t="s">
        <v>357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358</v>
      </c>
      <c r="E5608" s="1" t="s">
        <v>136</v>
      </c>
      <c r="F5608" s="26">
        <v>114</v>
      </c>
      <c r="G5608" s="25" t="s">
        <v>295</v>
      </c>
      <c r="H5608" s="25"/>
      <c r="BA5608" s="73" t="s">
        <v>357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358</v>
      </c>
      <c r="E5609" s="1" t="s">
        <v>341</v>
      </c>
      <c r="F5609" s="26">
        <v>4.68</v>
      </c>
      <c r="G5609" s="25" t="s">
        <v>295</v>
      </c>
      <c r="H5609" s="25"/>
      <c r="BA5609" s="73" t="s">
        <v>357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358</v>
      </c>
      <c r="E5610" s="1" t="s">
        <v>118</v>
      </c>
      <c r="F5610" s="26">
        <v>4.5999999999999996</v>
      </c>
      <c r="G5610" s="25" t="s">
        <v>295</v>
      </c>
      <c r="H5610" s="25"/>
      <c r="BA5610" s="73" t="s">
        <v>357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358</v>
      </c>
      <c r="E5611" s="1" t="s">
        <v>130</v>
      </c>
      <c r="F5611" s="26">
        <v>3.88</v>
      </c>
      <c r="G5611" s="25" t="s">
        <v>295</v>
      </c>
      <c r="H5611" s="25"/>
      <c r="BA5611" s="73" t="s">
        <v>357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358</v>
      </c>
      <c r="E5612" s="1" t="s">
        <v>343</v>
      </c>
      <c r="F5612" s="26">
        <v>0.317</v>
      </c>
      <c r="G5612" s="25" t="s">
        <v>295</v>
      </c>
      <c r="H5612" s="25"/>
      <c r="BA5612" s="73" t="s">
        <v>357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358</v>
      </c>
      <c r="E5613" s="1" t="s">
        <v>127</v>
      </c>
      <c r="F5613" s="26">
        <v>1.2290000000000001</v>
      </c>
      <c r="G5613" s="25" t="s">
        <v>295</v>
      </c>
      <c r="H5613" s="25"/>
      <c r="BA5613" s="73" t="s">
        <v>357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358</v>
      </c>
      <c r="E5614" s="1" t="s">
        <v>131</v>
      </c>
      <c r="F5614" s="26">
        <v>8.6</v>
      </c>
      <c r="G5614" s="25" t="s">
        <v>295</v>
      </c>
      <c r="H5614" s="25"/>
      <c r="BA5614" s="73" t="s">
        <v>357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358</v>
      </c>
      <c r="E5615" s="1" t="s">
        <v>344</v>
      </c>
      <c r="F5615" s="26">
        <v>315</v>
      </c>
      <c r="G5615" s="25" t="s">
        <v>295</v>
      </c>
      <c r="H5615" s="25"/>
      <c r="BA5615" s="73" t="s">
        <v>357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358</v>
      </c>
      <c r="E5616" s="1" t="s">
        <v>119</v>
      </c>
      <c r="F5616" s="26">
        <v>246</v>
      </c>
      <c r="G5616" s="25" t="s">
        <v>295</v>
      </c>
      <c r="H5616" s="25"/>
      <c r="BA5616" s="73" t="s">
        <v>357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358</v>
      </c>
      <c r="E5617" s="1" t="s">
        <v>120</v>
      </c>
      <c r="F5617" s="26">
        <v>75</v>
      </c>
      <c r="G5617" s="25" t="s">
        <v>295</v>
      </c>
      <c r="H5617" s="25"/>
      <c r="BA5617" s="73" t="s">
        <v>357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358</v>
      </c>
      <c r="E5618" s="1" t="s">
        <v>117</v>
      </c>
      <c r="F5618" s="26">
        <v>2.78</v>
      </c>
      <c r="G5618" s="25" t="s">
        <v>295</v>
      </c>
      <c r="H5618" s="25"/>
      <c r="BA5618" s="73" t="s">
        <v>357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358</v>
      </c>
      <c r="E5619" s="1" t="s">
        <v>346</v>
      </c>
      <c r="F5619" s="26">
        <v>231</v>
      </c>
      <c r="G5619" s="25" t="s">
        <v>295</v>
      </c>
      <c r="H5619" s="25"/>
      <c r="BA5619" s="73" t="s">
        <v>357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358</v>
      </c>
      <c r="E5620" s="1" t="s">
        <v>132</v>
      </c>
      <c r="F5620" s="26">
        <v>3.45</v>
      </c>
      <c r="G5620" s="25" t="s">
        <v>295</v>
      </c>
      <c r="H5620" s="25"/>
      <c r="BA5620" s="73" t="s">
        <v>357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358</v>
      </c>
      <c r="E5621" s="1" t="s">
        <v>111</v>
      </c>
      <c r="F5621" s="26">
        <v>86</v>
      </c>
      <c r="G5621" s="25" t="s">
        <v>295</v>
      </c>
      <c r="H5621" s="25"/>
      <c r="BA5621" s="73" t="s">
        <v>357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358</v>
      </c>
      <c r="E5622" s="1" t="s">
        <v>347</v>
      </c>
      <c r="F5622" s="26">
        <v>5.2</v>
      </c>
      <c r="G5622" s="25" t="s">
        <v>295</v>
      </c>
      <c r="H5622" s="25"/>
      <c r="BA5622" s="73" t="s">
        <v>357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358</v>
      </c>
      <c r="E5623" s="1" t="s">
        <v>349</v>
      </c>
      <c r="F5623" s="26">
        <v>2.3199999999999998</v>
      </c>
      <c r="G5623" s="25" t="s">
        <v>295</v>
      </c>
      <c r="H5623" s="25"/>
      <c r="BA5623" s="73" t="s">
        <v>357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358</v>
      </c>
      <c r="E5624" s="1" t="s">
        <v>128</v>
      </c>
      <c r="F5624" s="26">
        <v>7.2</v>
      </c>
      <c r="G5624" s="25" t="s">
        <v>295</v>
      </c>
      <c r="H5624" s="25"/>
      <c r="BA5624" s="73" t="s">
        <v>357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358</v>
      </c>
      <c r="E5625" s="1" t="s">
        <v>121</v>
      </c>
      <c r="F5625" s="26">
        <v>156</v>
      </c>
      <c r="G5625" s="25" t="s">
        <v>295</v>
      </c>
      <c r="H5625" s="25"/>
      <c r="BA5625" s="73" t="s">
        <v>357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358</v>
      </c>
      <c r="E5626" s="1" t="s">
        <v>115</v>
      </c>
      <c r="F5626" s="26">
        <v>36</v>
      </c>
      <c r="G5626" s="25" t="s">
        <v>295</v>
      </c>
      <c r="H5626" s="25"/>
      <c r="BA5626" s="73" t="s">
        <v>357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358</v>
      </c>
      <c r="E5627" s="1" t="s">
        <v>137</v>
      </c>
      <c r="F5627" s="26">
        <v>75</v>
      </c>
      <c r="G5627" s="25" t="s">
        <v>295</v>
      </c>
      <c r="H5627" s="25"/>
      <c r="BA5627" s="73" t="s">
        <v>357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358</v>
      </c>
      <c r="E5628" s="1" t="s">
        <v>350</v>
      </c>
      <c r="F5628" s="26">
        <v>131</v>
      </c>
      <c r="G5628" s="25" t="s">
        <v>295</v>
      </c>
      <c r="H5628" s="25"/>
      <c r="BA5628" s="73" t="s">
        <v>357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358</v>
      </c>
      <c r="E5629" s="1" t="s">
        <v>125</v>
      </c>
      <c r="F5629" s="26">
        <v>122</v>
      </c>
      <c r="G5629" s="25" t="s">
        <v>295</v>
      </c>
      <c r="H5629" s="25"/>
      <c r="BA5629" s="73" t="s">
        <v>357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358</v>
      </c>
      <c r="E5630" s="1" t="s">
        <v>126</v>
      </c>
      <c r="F5630" s="26">
        <v>85</v>
      </c>
      <c r="G5630" s="25" t="s">
        <v>295</v>
      </c>
      <c r="H5630" s="25"/>
      <c r="BA5630" s="73" t="s">
        <v>357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358</v>
      </c>
      <c r="E5631" s="1" t="s">
        <v>351</v>
      </c>
      <c r="F5631" s="26">
        <v>155</v>
      </c>
      <c r="G5631" s="25" t="s">
        <v>295</v>
      </c>
      <c r="H5631" s="25"/>
      <c r="BA5631" s="73" t="s">
        <v>357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358</v>
      </c>
      <c r="E5632" s="1" t="s">
        <v>352</v>
      </c>
      <c r="F5632" s="26">
        <v>61</v>
      </c>
      <c r="G5632" s="25" t="s">
        <v>295</v>
      </c>
      <c r="H5632" s="25"/>
      <c r="BA5632" s="73" t="s">
        <v>357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358</v>
      </c>
      <c r="E5633" s="1" t="s">
        <v>122</v>
      </c>
      <c r="F5633" s="26">
        <v>47</v>
      </c>
      <c r="G5633" s="25" t="s">
        <v>295</v>
      </c>
      <c r="H5633" s="25"/>
      <c r="BA5633" s="73" t="s">
        <v>357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358</v>
      </c>
      <c r="E5634" s="1" t="s">
        <v>124</v>
      </c>
      <c r="F5634" s="26">
        <v>28</v>
      </c>
      <c r="G5634" s="25" t="s">
        <v>295</v>
      </c>
      <c r="H5634" s="25"/>
      <c r="BA5634" s="73" t="s">
        <v>357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358</v>
      </c>
      <c r="E5635" s="1" t="s">
        <v>353</v>
      </c>
      <c r="F5635" s="26">
        <v>0.94</v>
      </c>
      <c r="G5635" s="25" t="s">
        <v>295</v>
      </c>
      <c r="H5635" s="25"/>
      <c r="BA5635" s="73" t="s">
        <v>357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358</v>
      </c>
      <c r="E5636" s="1" t="s">
        <v>355</v>
      </c>
      <c r="F5636" s="26">
        <v>33.299999999999997</v>
      </c>
      <c r="G5636" s="25" t="s">
        <v>295</v>
      </c>
      <c r="H5636" s="25"/>
      <c r="BA5636" s="73" t="s">
        <v>357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358</v>
      </c>
      <c r="E5637" s="1" t="s">
        <v>133</v>
      </c>
      <c r="F5637" s="26">
        <v>147</v>
      </c>
      <c r="G5637" s="25" t="s">
        <v>295</v>
      </c>
      <c r="H5637" s="25"/>
      <c r="BA5637" s="73" t="s">
        <v>357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358</v>
      </c>
      <c r="E5638" s="1" t="s">
        <v>135</v>
      </c>
      <c r="F5638" s="26">
        <v>3.8</v>
      </c>
      <c r="G5638" s="25" t="s">
        <v>295</v>
      </c>
      <c r="H5638" s="25"/>
      <c r="BA5638" s="73" t="s">
        <v>357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358</v>
      </c>
      <c r="E5639" s="1" t="s">
        <v>136</v>
      </c>
      <c r="F5639" s="26">
        <v>114</v>
      </c>
      <c r="G5639" s="25" t="s">
        <v>295</v>
      </c>
      <c r="H5639" s="25"/>
      <c r="BA5639" s="73" t="s">
        <v>357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358</v>
      </c>
      <c r="E5640" s="1" t="s">
        <v>341</v>
      </c>
      <c r="F5640" s="26">
        <v>4.7</v>
      </c>
      <c r="G5640" s="25" t="s">
        <v>295</v>
      </c>
      <c r="H5640" s="25"/>
      <c r="BA5640" s="73" t="s">
        <v>357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358</v>
      </c>
      <c r="E5641" s="1" t="s">
        <v>118</v>
      </c>
      <c r="F5641" s="26">
        <v>4.5999999999999996</v>
      </c>
      <c r="G5641" s="25" t="s">
        <v>295</v>
      </c>
      <c r="H5641" s="25"/>
      <c r="BA5641" s="73" t="s">
        <v>357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358</v>
      </c>
      <c r="E5642" s="1" t="s">
        <v>130</v>
      </c>
      <c r="F5642" s="26">
        <v>3.8</v>
      </c>
      <c r="G5642" s="25" t="s">
        <v>295</v>
      </c>
      <c r="H5642" s="25"/>
      <c r="BA5642" s="73" t="s">
        <v>357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358</v>
      </c>
      <c r="E5643" s="1" t="s">
        <v>343</v>
      </c>
      <c r="F5643" s="26">
        <v>0.31</v>
      </c>
      <c r="G5643" s="25" t="s">
        <v>295</v>
      </c>
      <c r="H5643" s="25"/>
      <c r="BA5643" s="73" t="s">
        <v>357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358</v>
      </c>
      <c r="E5644" s="1" t="s">
        <v>127</v>
      </c>
      <c r="F5644" s="26">
        <v>1.2</v>
      </c>
      <c r="G5644" s="25" t="s">
        <v>295</v>
      </c>
      <c r="H5644" s="25"/>
      <c r="BA5644" s="73" t="s">
        <v>357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358</v>
      </c>
      <c r="E5645" s="1" t="s">
        <v>131</v>
      </c>
      <c r="F5645" s="26">
        <v>8.6</v>
      </c>
      <c r="G5645" s="25" t="s">
        <v>295</v>
      </c>
      <c r="H5645" s="25"/>
      <c r="BA5645" s="73" t="s">
        <v>357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358</v>
      </c>
      <c r="E5646" s="1" t="s">
        <v>344</v>
      </c>
      <c r="F5646" s="26">
        <v>317</v>
      </c>
      <c r="G5646" s="25" t="s">
        <v>295</v>
      </c>
      <c r="H5646" s="25"/>
      <c r="BA5646" s="73" t="s">
        <v>357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358</v>
      </c>
      <c r="E5647" s="1" t="s">
        <v>119</v>
      </c>
      <c r="F5647" s="26">
        <v>247</v>
      </c>
      <c r="G5647" s="25" t="s">
        <v>295</v>
      </c>
      <c r="H5647" s="25"/>
      <c r="BA5647" s="73" t="s">
        <v>357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358</v>
      </c>
      <c r="E5648" s="1" t="s">
        <v>120</v>
      </c>
      <c r="F5648" s="26">
        <v>77</v>
      </c>
      <c r="G5648" s="25" t="s">
        <v>295</v>
      </c>
      <c r="H5648" s="25"/>
      <c r="BA5648" s="73" t="s">
        <v>357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358</v>
      </c>
      <c r="E5649" s="1" t="s">
        <v>117</v>
      </c>
      <c r="F5649" s="26">
        <v>2.67</v>
      </c>
      <c r="G5649" s="25" t="s">
        <v>295</v>
      </c>
      <c r="H5649" s="25"/>
      <c r="BA5649" s="73" t="s">
        <v>357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358</v>
      </c>
      <c r="E5650" s="1" t="s">
        <v>346</v>
      </c>
      <c r="F5650" s="26">
        <v>232</v>
      </c>
      <c r="G5650" s="25" t="s">
        <v>295</v>
      </c>
      <c r="H5650" s="25"/>
      <c r="BA5650" s="73" t="s">
        <v>357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358</v>
      </c>
      <c r="E5651" s="1" t="s">
        <v>132</v>
      </c>
      <c r="F5651" s="26">
        <v>3.4</v>
      </c>
      <c r="G5651" s="25" t="s">
        <v>295</v>
      </c>
      <c r="H5651" s="25"/>
      <c r="BA5651" s="73" t="s">
        <v>357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358</v>
      </c>
      <c r="E5652" s="1" t="s">
        <v>111</v>
      </c>
      <c r="F5652" s="26">
        <v>85</v>
      </c>
      <c r="G5652" s="25" t="s">
        <v>295</v>
      </c>
      <c r="H5652" s="25"/>
      <c r="BA5652" s="73" t="s">
        <v>357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358</v>
      </c>
      <c r="E5653" s="1" t="s">
        <v>347</v>
      </c>
      <c r="F5653" s="26">
        <v>5.12</v>
      </c>
      <c r="G5653" s="25" t="s">
        <v>295</v>
      </c>
      <c r="H5653" s="25"/>
      <c r="BA5653" s="73" t="s">
        <v>357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358</v>
      </c>
      <c r="E5654" s="1" t="s">
        <v>349</v>
      </c>
      <c r="F5654" s="26">
        <v>2.23</v>
      </c>
      <c r="G5654" s="25" t="s">
        <v>295</v>
      </c>
      <c r="H5654" s="25"/>
      <c r="BA5654" s="73" t="s">
        <v>357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358</v>
      </c>
      <c r="E5655" s="1" t="s">
        <v>128</v>
      </c>
      <c r="F5655" s="26">
        <v>7.1</v>
      </c>
      <c r="G5655" s="25" t="s">
        <v>295</v>
      </c>
      <c r="H5655" s="25"/>
      <c r="BA5655" s="73" t="s">
        <v>357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358</v>
      </c>
      <c r="E5656" s="1" t="s">
        <v>121</v>
      </c>
      <c r="F5656" s="26">
        <v>159</v>
      </c>
      <c r="G5656" s="25" t="s">
        <v>295</v>
      </c>
      <c r="H5656" s="25"/>
      <c r="BA5656" s="73" t="s">
        <v>357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358</v>
      </c>
      <c r="E5657" s="1" t="s">
        <v>115</v>
      </c>
      <c r="F5657" s="26">
        <v>36</v>
      </c>
      <c r="G5657" s="25" t="s">
        <v>295</v>
      </c>
      <c r="H5657" s="25"/>
      <c r="BA5657" s="73" t="s">
        <v>357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358</v>
      </c>
      <c r="E5658" s="1" t="s">
        <v>137</v>
      </c>
      <c r="F5658" s="26">
        <v>75</v>
      </c>
      <c r="G5658" s="25" t="s">
        <v>295</v>
      </c>
      <c r="H5658" s="25"/>
      <c r="BA5658" s="73" t="s">
        <v>357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358</v>
      </c>
      <c r="E5659" s="1" t="s">
        <v>350</v>
      </c>
      <c r="F5659" s="26">
        <v>129</v>
      </c>
      <c r="G5659" s="25" t="s">
        <v>295</v>
      </c>
      <c r="H5659" s="25"/>
      <c r="BA5659" s="73" t="s">
        <v>357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358</v>
      </c>
      <c r="E5660" s="1" t="s">
        <v>125</v>
      </c>
      <c r="F5660" s="26">
        <v>118</v>
      </c>
      <c r="G5660" s="25" t="s">
        <v>295</v>
      </c>
      <c r="H5660" s="25"/>
      <c r="BA5660" s="73" t="s">
        <v>357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358</v>
      </c>
      <c r="E5661" s="1" t="s">
        <v>126</v>
      </c>
      <c r="F5661" s="26">
        <v>82</v>
      </c>
      <c r="G5661" s="25" t="s">
        <v>295</v>
      </c>
      <c r="H5661" s="25"/>
      <c r="BA5661" s="73" t="s">
        <v>357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358</v>
      </c>
      <c r="E5662" s="1" t="s">
        <v>351</v>
      </c>
      <c r="F5662" s="26">
        <v>145</v>
      </c>
      <c r="G5662" s="25" t="s">
        <v>295</v>
      </c>
      <c r="H5662" s="25"/>
      <c r="BA5662" s="73" t="s">
        <v>357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358</v>
      </c>
      <c r="E5663" s="1" t="s">
        <v>352</v>
      </c>
      <c r="F5663" s="26">
        <v>59</v>
      </c>
      <c r="G5663" s="25" t="s">
        <v>295</v>
      </c>
      <c r="H5663" s="25"/>
      <c r="BA5663" s="73" t="s">
        <v>357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358</v>
      </c>
      <c r="E5664" s="1" t="s">
        <v>122</v>
      </c>
      <c r="F5664" s="26">
        <v>45</v>
      </c>
      <c r="G5664" s="25" t="s">
        <v>295</v>
      </c>
      <c r="H5664" s="25"/>
      <c r="BA5664" s="73" t="s">
        <v>357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358</v>
      </c>
      <c r="E5665" s="1" t="s">
        <v>124</v>
      </c>
      <c r="F5665" s="26">
        <v>30</v>
      </c>
      <c r="G5665" s="25" t="s">
        <v>295</v>
      </c>
      <c r="H5665" s="25"/>
      <c r="BA5665" s="73" t="s">
        <v>357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358</v>
      </c>
      <c r="E5666" s="1" t="s">
        <v>353</v>
      </c>
      <c r="F5666" s="26">
        <v>0.93</v>
      </c>
      <c r="G5666" s="25" t="s">
        <v>295</v>
      </c>
      <c r="H5666" s="25"/>
      <c r="BA5666" s="73" t="s">
        <v>357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358</v>
      </c>
      <c r="E5667" s="1" t="s">
        <v>355</v>
      </c>
      <c r="F5667" s="26">
        <v>32.4</v>
      </c>
      <c r="G5667" s="25" t="s">
        <v>295</v>
      </c>
      <c r="H5667" s="25"/>
      <c r="BA5667" s="73" t="s">
        <v>357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358</v>
      </c>
      <c r="E5668" s="1" t="s">
        <v>133</v>
      </c>
      <c r="F5668" s="26">
        <v>147</v>
      </c>
      <c r="G5668" s="25" t="s">
        <v>295</v>
      </c>
      <c r="H5668" s="25"/>
      <c r="BA5668" s="73" t="s">
        <v>357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358</v>
      </c>
      <c r="E5669" s="1" t="s">
        <v>135</v>
      </c>
      <c r="F5669" s="26">
        <v>3.9</v>
      </c>
      <c r="G5669" s="25" t="s">
        <v>295</v>
      </c>
      <c r="H5669" s="25"/>
      <c r="BA5669" s="73" t="s">
        <v>357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358</v>
      </c>
      <c r="E5670" s="1" t="s">
        <v>136</v>
      </c>
      <c r="F5670" s="26">
        <v>109</v>
      </c>
      <c r="G5670" s="25" t="s">
        <v>295</v>
      </c>
      <c r="H5670" s="25"/>
      <c r="BA5670" s="73" t="s">
        <v>357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358</v>
      </c>
      <c r="E5671" s="1" t="s">
        <v>341</v>
      </c>
      <c r="F5671" s="26">
        <v>4.83</v>
      </c>
      <c r="G5671" s="25" t="s">
        <v>295</v>
      </c>
      <c r="H5671" s="25"/>
      <c r="BA5671" s="73" t="s">
        <v>357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358</v>
      </c>
      <c r="E5672" s="1" t="s">
        <v>118</v>
      </c>
      <c r="F5672" s="26">
        <v>4.4000000000000004</v>
      </c>
      <c r="G5672" s="25" t="s">
        <v>295</v>
      </c>
      <c r="H5672" s="25"/>
      <c r="BA5672" s="73" t="s">
        <v>357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358</v>
      </c>
      <c r="E5673" s="1" t="s">
        <v>130</v>
      </c>
      <c r="F5673" s="26">
        <v>3.89</v>
      </c>
      <c r="G5673" s="25" t="s">
        <v>295</v>
      </c>
      <c r="H5673" s="25"/>
      <c r="BA5673" s="73" t="s">
        <v>357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358</v>
      </c>
      <c r="E5674" s="1" t="s">
        <v>343</v>
      </c>
      <c r="F5674" s="26">
        <v>0.28999999999999998</v>
      </c>
      <c r="G5674" s="25" t="s">
        <v>295</v>
      </c>
      <c r="H5674" s="25"/>
      <c r="BA5674" s="73" t="s">
        <v>357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358</v>
      </c>
      <c r="E5675" s="1" t="s">
        <v>127</v>
      </c>
      <c r="F5675" s="26">
        <v>1.21</v>
      </c>
      <c r="G5675" s="25" t="s">
        <v>295</v>
      </c>
      <c r="H5675" s="25"/>
      <c r="BA5675" s="73" t="s">
        <v>357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358</v>
      </c>
      <c r="E5676" s="1" t="s">
        <v>131</v>
      </c>
      <c r="F5676" s="26">
        <v>8.8000000000000007</v>
      </c>
      <c r="G5676" s="25" t="s">
        <v>295</v>
      </c>
      <c r="H5676" s="25"/>
      <c r="BA5676" s="73" t="s">
        <v>357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358</v>
      </c>
      <c r="E5677" s="1" t="s">
        <v>344</v>
      </c>
      <c r="F5677" s="26">
        <v>321</v>
      </c>
      <c r="G5677" s="25" t="s">
        <v>295</v>
      </c>
      <c r="H5677" s="25"/>
      <c r="BA5677" s="73" t="s">
        <v>357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358</v>
      </c>
      <c r="E5678" s="1" t="s">
        <v>119</v>
      </c>
      <c r="F5678" s="26">
        <v>248</v>
      </c>
      <c r="G5678" s="25" t="s">
        <v>295</v>
      </c>
      <c r="H5678" s="25"/>
      <c r="BA5678" s="73" t="s">
        <v>357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358</v>
      </c>
      <c r="E5679" s="1" t="s">
        <v>120</v>
      </c>
      <c r="F5679" s="26">
        <v>76</v>
      </c>
      <c r="G5679" s="25" t="s">
        <v>295</v>
      </c>
      <c r="H5679" s="25"/>
      <c r="BA5679" s="73" t="s">
        <v>357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358</v>
      </c>
      <c r="E5680" s="1" t="s">
        <v>117</v>
      </c>
      <c r="F5680" s="26">
        <v>2.87</v>
      </c>
      <c r="G5680" s="25" t="s">
        <v>295</v>
      </c>
      <c r="H5680" s="25"/>
      <c r="BA5680" s="73" t="s">
        <v>357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358</v>
      </c>
      <c r="E5681" s="1" t="s">
        <v>346</v>
      </c>
      <c r="F5681" s="26">
        <v>234</v>
      </c>
      <c r="G5681" s="25" t="s">
        <v>295</v>
      </c>
      <c r="H5681" s="25"/>
      <c r="BA5681" s="73" t="s">
        <v>357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358</v>
      </c>
      <c r="E5682" s="1" t="s">
        <v>132</v>
      </c>
      <c r="F5682" s="26">
        <v>3.51</v>
      </c>
      <c r="G5682" s="25" t="s">
        <v>295</v>
      </c>
      <c r="H5682" s="25"/>
      <c r="BA5682" s="73" t="s">
        <v>357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358</v>
      </c>
      <c r="E5683" s="1" t="s">
        <v>111</v>
      </c>
      <c r="F5683" s="26">
        <v>87</v>
      </c>
      <c r="G5683" s="25" t="s">
        <v>295</v>
      </c>
      <c r="H5683" s="25"/>
      <c r="BA5683" s="73" t="s">
        <v>357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358</v>
      </c>
      <c r="E5684" s="1" t="s">
        <v>347</v>
      </c>
      <c r="F5684" s="26">
        <v>5.0999999999999996</v>
      </c>
      <c r="G5684" s="25" t="s">
        <v>295</v>
      </c>
      <c r="H5684" s="25"/>
      <c r="BA5684" s="73" t="s">
        <v>357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358</v>
      </c>
      <c r="E5685" s="1" t="s">
        <v>349</v>
      </c>
      <c r="F5685" s="26">
        <v>2.2599999999999998</v>
      </c>
      <c r="G5685" s="25" t="s">
        <v>295</v>
      </c>
      <c r="H5685" s="25"/>
      <c r="BA5685" s="73" t="s">
        <v>357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358</v>
      </c>
      <c r="E5686" s="1" t="s">
        <v>128</v>
      </c>
      <c r="F5686" s="26">
        <v>7.2</v>
      </c>
      <c r="G5686" s="25" t="s">
        <v>295</v>
      </c>
      <c r="H5686" s="25"/>
      <c r="BA5686" s="73" t="s">
        <v>357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358</v>
      </c>
      <c r="E5687" s="1" t="s">
        <v>121</v>
      </c>
      <c r="F5687" s="26">
        <v>159</v>
      </c>
      <c r="G5687" s="25" t="s">
        <v>295</v>
      </c>
      <c r="H5687" s="25"/>
      <c r="BA5687" s="73" t="s">
        <v>357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358</v>
      </c>
      <c r="E5688" s="1" t="s">
        <v>115</v>
      </c>
      <c r="F5688" s="26">
        <v>37</v>
      </c>
      <c r="G5688" s="25" t="s">
        <v>295</v>
      </c>
      <c r="H5688" s="25"/>
      <c r="BA5688" s="73" t="s">
        <v>357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358</v>
      </c>
      <c r="E5689" s="1" t="s">
        <v>137</v>
      </c>
      <c r="F5689" s="26">
        <v>76</v>
      </c>
      <c r="G5689" s="25" t="s">
        <v>295</v>
      </c>
      <c r="H5689" s="25"/>
      <c r="BA5689" s="73" t="s">
        <v>357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358</v>
      </c>
      <c r="E5690" s="1" t="s">
        <v>350</v>
      </c>
      <c r="F5690" s="26">
        <v>129</v>
      </c>
      <c r="G5690" s="25" t="s">
        <v>295</v>
      </c>
      <c r="H5690" s="25"/>
      <c r="BA5690" s="73" t="s">
        <v>357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358</v>
      </c>
      <c r="E5691" s="1" t="s">
        <v>125</v>
      </c>
      <c r="F5691" s="26">
        <v>124</v>
      </c>
      <c r="G5691" s="25" t="s">
        <v>295</v>
      </c>
      <c r="H5691" s="25"/>
      <c r="BA5691" s="73" t="s">
        <v>357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358</v>
      </c>
      <c r="E5692" s="1" t="s">
        <v>126</v>
      </c>
      <c r="F5692" s="26">
        <v>82</v>
      </c>
      <c r="G5692" s="25" t="s">
        <v>295</v>
      </c>
      <c r="H5692" s="25"/>
      <c r="BA5692" s="73" t="s">
        <v>357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358</v>
      </c>
      <c r="E5693" s="1" t="s">
        <v>351</v>
      </c>
      <c r="F5693" s="26">
        <v>153</v>
      </c>
      <c r="G5693" s="25" t="s">
        <v>295</v>
      </c>
      <c r="H5693" s="25"/>
      <c r="BA5693" s="73" t="s">
        <v>357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358</v>
      </c>
      <c r="E5694" s="1" t="s">
        <v>352</v>
      </c>
      <c r="F5694" s="26">
        <v>58</v>
      </c>
      <c r="G5694" s="25" t="s">
        <v>295</v>
      </c>
      <c r="H5694" s="25"/>
      <c r="BA5694" s="73" t="s">
        <v>357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358</v>
      </c>
      <c r="E5695" s="1" t="s">
        <v>122</v>
      </c>
      <c r="F5695" s="26">
        <v>47</v>
      </c>
      <c r="G5695" s="25" t="s">
        <v>295</v>
      </c>
      <c r="H5695" s="25"/>
      <c r="BA5695" s="73" t="s">
        <v>357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358</v>
      </c>
      <c r="E5696" s="1" t="s">
        <v>124</v>
      </c>
      <c r="F5696" s="26">
        <v>28</v>
      </c>
      <c r="G5696" s="25" t="s">
        <v>295</v>
      </c>
      <c r="H5696" s="25"/>
      <c r="BA5696" s="73" t="s">
        <v>357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358</v>
      </c>
      <c r="E5697" s="1" t="s">
        <v>353</v>
      </c>
      <c r="F5697" s="26">
        <v>0.95</v>
      </c>
      <c r="G5697" s="25" t="s">
        <v>295</v>
      </c>
      <c r="H5697" s="25"/>
      <c r="BA5697" s="73" t="s">
        <v>357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358</v>
      </c>
      <c r="E5698" s="1" t="s">
        <v>355</v>
      </c>
      <c r="F5698" s="26">
        <v>32</v>
      </c>
      <c r="G5698" s="25" t="s">
        <v>295</v>
      </c>
      <c r="H5698" s="25"/>
      <c r="BA5698" s="73" t="s">
        <v>357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358</v>
      </c>
      <c r="E5699" s="1" t="s">
        <v>133</v>
      </c>
      <c r="F5699" s="26">
        <v>146</v>
      </c>
      <c r="G5699" s="25" t="s">
        <v>295</v>
      </c>
      <c r="H5699" s="25"/>
      <c r="BA5699" s="73" t="s">
        <v>357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358</v>
      </c>
      <c r="E5700" s="1" t="s">
        <v>135</v>
      </c>
      <c r="F5700" s="26">
        <v>3.7</v>
      </c>
      <c r="G5700" s="25" t="s">
        <v>295</v>
      </c>
      <c r="H5700" s="25"/>
      <c r="BA5700" s="73" t="s">
        <v>357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358</v>
      </c>
      <c r="E5701" s="1" t="s">
        <v>136</v>
      </c>
      <c r="F5701" s="26">
        <v>110</v>
      </c>
      <c r="G5701" s="25" t="s">
        <v>295</v>
      </c>
      <c r="H5701" s="25"/>
      <c r="BA5701" s="73" t="s">
        <v>357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358</v>
      </c>
      <c r="E5702" s="1" t="s">
        <v>341</v>
      </c>
      <c r="F5702" s="26">
        <v>4.5999999999999996</v>
      </c>
      <c r="G5702" s="25" t="s">
        <v>295</v>
      </c>
      <c r="H5702" s="25"/>
      <c r="BA5702" s="73" t="s">
        <v>357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358</v>
      </c>
      <c r="E5703" s="1" t="s">
        <v>118</v>
      </c>
      <c r="F5703" s="26">
        <v>4.5999999999999996</v>
      </c>
      <c r="G5703" s="25" t="s">
        <v>295</v>
      </c>
      <c r="H5703" s="25"/>
      <c r="BA5703" s="73" t="s">
        <v>357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358</v>
      </c>
      <c r="E5704" s="1" t="s">
        <v>130</v>
      </c>
      <c r="F5704" s="26">
        <v>3.82</v>
      </c>
      <c r="G5704" s="25" t="s">
        <v>295</v>
      </c>
      <c r="H5704" s="25"/>
      <c r="BA5704" s="73" t="s">
        <v>357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358</v>
      </c>
      <c r="E5705" s="1" t="s">
        <v>343</v>
      </c>
      <c r="F5705" s="26">
        <v>0.33</v>
      </c>
      <c r="G5705" s="25" t="s">
        <v>295</v>
      </c>
      <c r="H5705" s="25"/>
      <c r="BA5705" s="73" t="s">
        <v>357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358</v>
      </c>
      <c r="E5706" s="1" t="s">
        <v>127</v>
      </c>
      <c r="F5706" s="26">
        <v>1.24</v>
      </c>
      <c r="G5706" s="25" t="s">
        <v>295</v>
      </c>
      <c r="H5706" s="25"/>
      <c r="BA5706" s="73" t="s">
        <v>357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358</v>
      </c>
      <c r="E5707" s="1" t="s">
        <v>131</v>
      </c>
      <c r="F5707" s="26">
        <v>8.6</v>
      </c>
      <c r="G5707" s="25" t="s">
        <v>295</v>
      </c>
      <c r="H5707" s="25"/>
      <c r="BA5707" s="73" t="s">
        <v>357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358</v>
      </c>
      <c r="E5708" s="1" t="s">
        <v>344</v>
      </c>
      <c r="F5708" s="26">
        <v>319</v>
      </c>
      <c r="G5708" s="25" t="s">
        <v>295</v>
      </c>
      <c r="H5708" s="25"/>
      <c r="BA5708" s="73" t="s">
        <v>357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358</v>
      </c>
      <c r="E5709" s="1" t="s">
        <v>119</v>
      </c>
      <c r="F5709" s="26">
        <v>250</v>
      </c>
      <c r="G5709" s="25" t="s">
        <v>295</v>
      </c>
      <c r="H5709" s="25"/>
      <c r="BA5709" s="73" t="s">
        <v>357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358</v>
      </c>
      <c r="E5710" s="1" t="s">
        <v>120</v>
      </c>
      <c r="F5710" s="26">
        <v>80</v>
      </c>
      <c r="G5710" s="25" t="s">
        <v>295</v>
      </c>
      <c r="H5710" s="25"/>
      <c r="BA5710" s="73" t="s">
        <v>357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358</v>
      </c>
      <c r="E5711" s="1" t="s">
        <v>117</v>
      </c>
      <c r="F5711" s="26">
        <v>2.72</v>
      </c>
      <c r="G5711" s="25" t="s">
        <v>295</v>
      </c>
      <c r="H5711" s="25"/>
      <c r="BA5711" s="73" t="s">
        <v>357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358</v>
      </c>
      <c r="E5712" s="1" t="s">
        <v>346</v>
      </c>
      <c r="F5712" s="26">
        <v>230</v>
      </c>
      <c r="G5712" s="25" t="s">
        <v>295</v>
      </c>
      <c r="H5712" s="25"/>
      <c r="BA5712" s="73" t="s">
        <v>357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358</v>
      </c>
      <c r="E5713" s="1" t="s">
        <v>132</v>
      </c>
      <c r="F5713" s="26">
        <v>3.41</v>
      </c>
      <c r="G5713" s="25" t="s">
        <v>295</v>
      </c>
      <c r="H5713" s="25"/>
      <c r="BA5713" s="73" t="s">
        <v>357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358</v>
      </c>
      <c r="E5714" s="1" t="s">
        <v>111</v>
      </c>
      <c r="F5714" s="26">
        <v>84</v>
      </c>
      <c r="G5714" s="25" t="s">
        <v>295</v>
      </c>
      <c r="H5714" s="25"/>
      <c r="BA5714" s="73" t="s">
        <v>357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358</v>
      </c>
      <c r="E5715" s="1" t="s">
        <v>347</v>
      </c>
      <c r="F5715" s="26">
        <v>5.14</v>
      </c>
      <c r="G5715" s="25" t="s">
        <v>295</v>
      </c>
      <c r="H5715" s="25"/>
      <c r="BA5715" s="73" t="s">
        <v>357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358</v>
      </c>
      <c r="E5716" s="1" t="s">
        <v>349</v>
      </c>
      <c r="F5716" s="26">
        <v>2.2400000000000002</v>
      </c>
      <c r="G5716" s="25" t="s">
        <v>295</v>
      </c>
      <c r="H5716" s="25"/>
      <c r="BA5716" s="73" t="s">
        <v>357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358</v>
      </c>
      <c r="E5717" s="1" t="s">
        <v>128</v>
      </c>
      <c r="F5717" s="26">
        <v>7.1</v>
      </c>
      <c r="G5717" s="25" t="s">
        <v>295</v>
      </c>
      <c r="H5717" s="25"/>
      <c r="BA5717" s="73" t="s">
        <v>357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358</v>
      </c>
      <c r="E5718" s="1" t="s">
        <v>121</v>
      </c>
      <c r="F5718" s="26">
        <v>162</v>
      </c>
      <c r="G5718" s="25" t="s">
        <v>295</v>
      </c>
      <c r="H5718" s="25"/>
      <c r="BA5718" s="73" t="s">
        <v>357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358</v>
      </c>
      <c r="E5719" s="1" t="s">
        <v>115</v>
      </c>
      <c r="F5719" s="26">
        <v>36</v>
      </c>
      <c r="G5719" s="25" t="s">
        <v>295</v>
      </c>
      <c r="H5719" s="25"/>
      <c r="BA5719" s="73" t="s">
        <v>357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358</v>
      </c>
      <c r="E5720" s="1" t="s">
        <v>137</v>
      </c>
      <c r="F5720" s="26">
        <v>76</v>
      </c>
      <c r="G5720" s="25" t="s">
        <v>295</v>
      </c>
      <c r="H5720" s="25"/>
      <c r="BA5720" s="73" t="s">
        <v>357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358</v>
      </c>
      <c r="E5721" s="1" t="s">
        <v>350</v>
      </c>
      <c r="F5721" s="26">
        <v>131</v>
      </c>
      <c r="G5721" s="25" t="s">
        <v>295</v>
      </c>
      <c r="H5721" s="25"/>
      <c r="BA5721" s="73" t="s">
        <v>357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358</v>
      </c>
      <c r="E5722" s="1" t="s">
        <v>125</v>
      </c>
      <c r="F5722" s="26">
        <v>113</v>
      </c>
      <c r="G5722" s="25" t="s">
        <v>295</v>
      </c>
      <c r="H5722" s="25"/>
      <c r="BA5722" s="73" t="s">
        <v>357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358</v>
      </c>
      <c r="E5723" s="1" t="s">
        <v>126</v>
      </c>
      <c r="F5723" s="26">
        <v>81</v>
      </c>
      <c r="G5723" s="25" t="s">
        <v>295</v>
      </c>
      <c r="H5723" s="25"/>
      <c r="BA5723" s="73" t="s">
        <v>357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358</v>
      </c>
      <c r="E5724" s="1" t="s">
        <v>351</v>
      </c>
      <c r="F5724" s="26">
        <v>151</v>
      </c>
      <c r="G5724" s="25" t="s">
        <v>295</v>
      </c>
      <c r="H5724" s="25"/>
      <c r="BA5724" s="73" t="s">
        <v>357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358</v>
      </c>
      <c r="E5725" s="1" t="s">
        <v>352</v>
      </c>
      <c r="F5725" s="26">
        <v>56</v>
      </c>
      <c r="G5725" s="25" t="s">
        <v>295</v>
      </c>
      <c r="H5725" s="25"/>
      <c r="BA5725" s="73" t="s">
        <v>357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358</v>
      </c>
      <c r="E5726" s="1" t="s">
        <v>122</v>
      </c>
      <c r="F5726" s="26">
        <v>44</v>
      </c>
      <c r="G5726" s="25" t="s">
        <v>295</v>
      </c>
      <c r="H5726" s="25"/>
      <c r="BA5726" s="73" t="s">
        <v>357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358</v>
      </c>
      <c r="E5727" s="1" t="s">
        <v>124</v>
      </c>
      <c r="F5727" s="26">
        <v>28</v>
      </c>
      <c r="G5727" s="25" t="s">
        <v>295</v>
      </c>
      <c r="H5727" s="25"/>
      <c r="BA5727" s="73" t="s">
        <v>357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358</v>
      </c>
      <c r="E5728" s="1" t="s">
        <v>353</v>
      </c>
      <c r="F5728" s="26">
        <v>0.96</v>
      </c>
      <c r="G5728" s="25" t="s">
        <v>295</v>
      </c>
      <c r="H5728" s="25"/>
      <c r="BA5728" s="73" t="s">
        <v>357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358</v>
      </c>
      <c r="E5729" s="1" t="s">
        <v>355</v>
      </c>
      <c r="F5729" s="26">
        <v>34.200000000000003</v>
      </c>
      <c r="G5729" s="25" t="s">
        <v>295</v>
      </c>
      <c r="H5729" s="25"/>
      <c r="BA5729" s="73" t="s">
        <v>357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358</v>
      </c>
      <c r="E5730" s="1" t="s">
        <v>133</v>
      </c>
      <c r="F5730" s="26">
        <v>149</v>
      </c>
      <c r="G5730" s="25" t="s">
        <v>295</v>
      </c>
      <c r="H5730" s="25"/>
      <c r="BA5730" s="73" t="s">
        <v>357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358</v>
      </c>
      <c r="E5731" s="1" t="s">
        <v>135</v>
      </c>
      <c r="F5731" s="26">
        <v>3.9</v>
      </c>
      <c r="G5731" s="25" t="s">
        <v>295</v>
      </c>
      <c r="H5731" s="25"/>
      <c r="BA5731" s="73" t="s">
        <v>357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358</v>
      </c>
      <c r="E5732" s="1" t="s">
        <v>136</v>
      </c>
      <c r="F5732" s="26">
        <v>110</v>
      </c>
      <c r="G5732" s="25" t="s">
        <v>295</v>
      </c>
      <c r="H5732" s="25"/>
      <c r="BA5732" s="73" t="s">
        <v>357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358</v>
      </c>
      <c r="E5733" s="1" t="s">
        <v>341</v>
      </c>
      <c r="F5733" s="26">
        <v>4.62</v>
      </c>
      <c r="G5733" s="25" t="s">
        <v>295</v>
      </c>
      <c r="H5733" s="25"/>
      <c r="BA5733" s="73" t="s">
        <v>357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358</v>
      </c>
      <c r="E5734" s="1" t="s">
        <v>118</v>
      </c>
      <c r="F5734" s="26">
        <v>4.5</v>
      </c>
      <c r="G5734" s="25" t="s">
        <v>295</v>
      </c>
      <c r="H5734" s="25"/>
      <c r="BA5734" s="73" t="s">
        <v>357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358</v>
      </c>
      <c r="E5735" s="1" t="s">
        <v>130</v>
      </c>
      <c r="F5735" s="26">
        <v>3.83</v>
      </c>
      <c r="G5735" s="25" t="s">
        <v>295</v>
      </c>
      <c r="H5735" s="25"/>
      <c r="BA5735" s="73" t="s">
        <v>357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358</v>
      </c>
      <c r="E5736" s="1" t="s">
        <v>343</v>
      </c>
      <c r="F5736" s="26">
        <v>0.33</v>
      </c>
      <c r="G5736" s="25" t="s">
        <v>295</v>
      </c>
      <c r="H5736" s="25"/>
      <c r="BA5736" s="73" t="s">
        <v>357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358</v>
      </c>
      <c r="E5737" s="1" t="s">
        <v>127</v>
      </c>
      <c r="F5737" s="26">
        <v>1.22</v>
      </c>
      <c r="G5737" s="25" t="s">
        <v>295</v>
      </c>
      <c r="H5737" s="25"/>
      <c r="BA5737" s="73" t="s">
        <v>357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358</v>
      </c>
      <c r="E5738" s="1" t="s">
        <v>131</v>
      </c>
      <c r="F5738" s="26">
        <v>8.6</v>
      </c>
      <c r="G5738" s="25" t="s">
        <v>295</v>
      </c>
      <c r="H5738" s="25"/>
      <c r="BA5738" s="73" t="s">
        <v>357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358</v>
      </c>
      <c r="E5739" s="1" t="s">
        <v>344</v>
      </c>
      <c r="F5739" s="26">
        <v>309</v>
      </c>
      <c r="G5739" s="25" t="s">
        <v>295</v>
      </c>
      <c r="H5739" s="25"/>
      <c r="BA5739" s="73" t="s">
        <v>357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358</v>
      </c>
      <c r="E5740" s="1" t="s">
        <v>119</v>
      </c>
      <c r="F5740" s="26">
        <v>247</v>
      </c>
      <c r="G5740" s="25" t="s">
        <v>295</v>
      </c>
      <c r="H5740" s="25"/>
      <c r="BA5740" s="73" t="s">
        <v>357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358</v>
      </c>
      <c r="E5741" s="1" t="s">
        <v>120</v>
      </c>
      <c r="F5741" s="26">
        <v>77</v>
      </c>
      <c r="G5741" s="25" t="s">
        <v>295</v>
      </c>
      <c r="H5741" s="25"/>
      <c r="BA5741" s="73" t="s">
        <v>357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358</v>
      </c>
      <c r="E5742" s="1" t="s">
        <v>117</v>
      </c>
      <c r="F5742" s="26">
        <v>2.72</v>
      </c>
      <c r="G5742" s="25" t="s">
        <v>295</v>
      </c>
      <c r="H5742" s="25"/>
      <c r="BA5742" s="73" t="s">
        <v>357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358</v>
      </c>
      <c r="E5743" s="1" t="s">
        <v>346</v>
      </c>
      <c r="F5743" s="26">
        <v>232</v>
      </c>
      <c r="G5743" s="25" t="s">
        <v>295</v>
      </c>
      <c r="H5743" s="25"/>
      <c r="BA5743" s="73" t="s">
        <v>357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358</v>
      </c>
      <c r="E5744" s="1" t="s">
        <v>132</v>
      </c>
      <c r="F5744" s="26">
        <v>3.49</v>
      </c>
      <c r="G5744" s="25" t="s">
        <v>295</v>
      </c>
      <c r="H5744" s="25"/>
      <c r="BA5744" s="73" t="s">
        <v>357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358</v>
      </c>
      <c r="E5745" s="1" t="s">
        <v>111</v>
      </c>
      <c r="F5745" s="26">
        <v>85</v>
      </c>
      <c r="G5745" s="25" t="s">
        <v>295</v>
      </c>
      <c r="H5745" s="25"/>
      <c r="BA5745" s="73" t="s">
        <v>357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358</v>
      </c>
      <c r="E5746" s="1" t="s">
        <v>347</v>
      </c>
      <c r="F5746" s="26">
        <v>5.0999999999999996</v>
      </c>
      <c r="G5746" s="25" t="s">
        <v>295</v>
      </c>
      <c r="H5746" s="25"/>
      <c r="BA5746" s="73" t="s">
        <v>357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358</v>
      </c>
      <c r="E5747" s="1" t="s">
        <v>349</v>
      </c>
      <c r="F5747" s="26">
        <v>2.2000000000000002</v>
      </c>
      <c r="G5747" s="25" t="s">
        <v>295</v>
      </c>
      <c r="H5747" s="25"/>
      <c r="BA5747" s="73" t="s">
        <v>357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358</v>
      </c>
      <c r="E5748" s="1" t="s">
        <v>128</v>
      </c>
      <c r="F5748" s="26">
        <v>7.1</v>
      </c>
      <c r="G5748" s="25" t="s">
        <v>295</v>
      </c>
      <c r="H5748" s="25"/>
      <c r="BA5748" s="73" t="s">
        <v>357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358</v>
      </c>
      <c r="E5749" s="1" t="s">
        <v>121</v>
      </c>
      <c r="F5749" s="26">
        <v>161</v>
      </c>
      <c r="G5749" s="25" t="s">
        <v>295</v>
      </c>
      <c r="H5749" s="25"/>
      <c r="BA5749" s="73" t="s">
        <v>357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358</v>
      </c>
      <c r="E5750" s="1" t="s">
        <v>115</v>
      </c>
      <c r="F5750" s="26">
        <v>36</v>
      </c>
      <c r="G5750" s="25" t="s">
        <v>295</v>
      </c>
      <c r="H5750" s="25"/>
      <c r="BA5750" s="73" t="s">
        <v>357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358</v>
      </c>
      <c r="E5751" s="1" t="s">
        <v>137</v>
      </c>
      <c r="F5751" s="26">
        <v>76</v>
      </c>
      <c r="G5751" s="25" t="s">
        <v>295</v>
      </c>
      <c r="H5751" s="25"/>
      <c r="BA5751" s="73" t="s">
        <v>357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358</v>
      </c>
      <c r="E5752" s="1" t="s">
        <v>350</v>
      </c>
      <c r="F5752" s="26">
        <v>131</v>
      </c>
      <c r="G5752" s="25" t="s">
        <v>295</v>
      </c>
      <c r="H5752" s="25"/>
      <c r="BA5752" s="73" t="s">
        <v>357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358</v>
      </c>
      <c r="E5753" s="1" t="s">
        <v>125</v>
      </c>
      <c r="F5753" s="26">
        <v>115</v>
      </c>
      <c r="G5753" s="25" t="s">
        <v>295</v>
      </c>
      <c r="H5753" s="25"/>
      <c r="BA5753" s="73" t="s">
        <v>357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358</v>
      </c>
      <c r="E5754" s="1" t="s">
        <v>126</v>
      </c>
      <c r="F5754" s="26">
        <v>80</v>
      </c>
      <c r="G5754" s="25" t="s">
        <v>295</v>
      </c>
      <c r="H5754" s="25"/>
      <c r="BA5754" s="73" t="s">
        <v>357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358</v>
      </c>
      <c r="E5755" s="1" t="s">
        <v>351</v>
      </c>
      <c r="F5755" s="26">
        <v>148</v>
      </c>
      <c r="G5755" s="25" t="s">
        <v>295</v>
      </c>
      <c r="H5755" s="25"/>
      <c r="BA5755" s="73" t="s">
        <v>357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358</v>
      </c>
      <c r="E5756" s="1" t="s">
        <v>352</v>
      </c>
      <c r="F5756" s="26">
        <v>59</v>
      </c>
      <c r="G5756" s="25" t="s">
        <v>295</v>
      </c>
      <c r="H5756" s="25"/>
      <c r="BA5756" s="73" t="s">
        <v>357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358</v>
      </c>
      <c r="E5757" s="1" t="s">
        <v>122</v>
      </c>
      <c r="F5757" s="26">
        <v>44</v>
      </c>
      <c r="G5757" s="25" t="s">
        <v>295</v>
      </c>
      <c r="H5757" s="25"/>
      <c r="BA5757" s="73" t="s">
        <v>357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358</v>
      </c>
      <c r="E5758" s="1" t="s">
        <v>124</v>
      </c>
      <c r="F5758" s="26">
        <v>29</v>
      </c>
      <c r="G5758" s="25" t="s">
        <v>295</v>
      </c>
      <c r="H5758" s="25"/>
      <c r="BA5758" s="73" t="s">
        <v>357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358</v>
      </c>
      <c r="E5759" s="1" t="s">
        <v>353</v>
      </c>
      <c r="F5759" s="26">
        <v>0.97</v>
      </c>
      <c r="G5759" s="25" t="s">
        <v>295</v>
      </c>
      <c r="H5759" s="25"/>
      <c r="BA5759" s="73" t="s">
        <v>357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358</v>
      </c>
      <c r="E5760" s="1" t="s">
        <v>355</v>
      </c>
      <c r="F5760" s="26">
        <v>33.5</v>
      </c>
      <c r="G5760" s="25" t="s">
        <v>295</v>
      </c>
      <c r="H5760" s="25"/>
      <c r="BA5760" s="73" t="s">
        <v>357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358</v>
      </c>
      <c r="E5761" s="1" t="s">
        <v>133</v>
      </c>
      <c r="F5761" s="26">
        <v>146</v>
      </c>
      <c r="G5761" s="25" t="s">
        <v>295</v>
      </c>
      <c r="H5761" s="25"/>
      <c r="BA5761" s="73" t="s">
        <v>357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358</v>
      </c>
      <c r="E5762" s="1" t="s">
        <v>135</v>
      </c>
      <c r="F5762" s="26">
        <v>3.8</v>
      </c>
      <c r="G5762" s="25" t="s">
        <v>295</v>
      </c>
      <c r="H5762" s="25"/>
      <c r="BA5762" s="73" t="s">
        <v>357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358</v>
      </c>
      <c r="E5763" s="1" t="s">
        <v>136</v>
      </c>
      <c r="F5763" s="26">
        <v>113</v>
      </c>
      <c r="G5763" s="25" t="s">
        <v>295</v>
      </c>
      <c r="H5763" s="25"/>
      <c r="BA5763" s="73" t="s">
        <v>357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358</v>
      </c>
      <c r="E5764" s="1" t="s">
        <v>341</v>
      </c>
      <c r="F5764" s="26">
        <v>4.59</v>
      </c>
      <c r="G5764" s="25" t="s">
        <v>295</v>
      </c>
      <c r="H5764" s="25"/>
      <c r="BA5764" s="73" t="s">
        <v>357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358</v>
      </c>
      <c r="E5765" s="1" t="s">
        <v>118</v>
      </c>
      <c r="F5765" s="26">
        <v>4.4000000000000004</v>
      </c>
      <c r="G5765" s="25" t="s">
        <v>295</v>
      </c>
      <c r="H5765" s="25"/>
      <c r="BA5765" s="73" t="s">
        <v>357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358</v>
      </c>
      <c r="E5766" s="1" t="s">
        <v>130</v>
      </c>
      <c r="F5766" s="26">
        <v>3.91</v>
      </c>
      <c r="G5766" s="25" t="s">
        <v>295</v>
      </c>
      <c r="H5766" s="25"/>
      <c r="BA5766" s="73" t="s">
        <v>357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358</v>
      </c>
      <c r="E5767" s="1" t="s">
        <v>343</v>
      </c>
      <c r="F5767" s="26">
        <v>0.33</v>
      </c>
      <c r="G5767" s="25" t="s">
        <v>295</v>
      </c>
      <c r="H5767" s="25"/>
      <c r="BA5767" s="73" t="s">
        <v>357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358</v>
      </c>
      <c r="E5768" s="1" t="s">
        <v>127</v>
      </c>
      <c r="F5768" s="26">
        <v>1.25</v>
      </c>
      <c r="G5768" s="25" t="s">
        <v>295</v>
      </c>
      <c r="H5768" s="25"/>
      <c r="BA5768" s="73" t="s">
        <v>357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358</v>
      </c>
      <c r="E5769" s="1" t="s">
        <v>131</v>
      </c>
      <c r="F5769" s="26">
        <v>8.6999999999999993</v>
      </c>
      <c r="G5769" s="25" t="s">
        <v>295</v>
      </c>
      <c r="H5769" s="25"/>
      <c r="BA5769" s="73" t="s">
        <v>357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358</v>
      </c>
      <c r="E5770" s="1" t="s">
        <v>344</v>
      </c>
      <c r="F5770" s="26">
        <v>317</v>
      </c>
      <c r="G5770" s="25" t="s">
        <v>295</v>
      </c>
      <c r="H5770" s="25"/>
      <c r="BA5770" s="73" t="s">
        <v>357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358</v>
      </c>
      <c r="E5771" s="1" t="s">
        <v>119</v>
      </c>
      <c r="F5771" s="26">
        <v>248</v>
      </c>
      <c r="G5771" s="25" t="s">
        <v>295</v>
      </c>
      <c r="H5771" s="25"/>
      <c r="BA5771" s="73" t="s">
        <v>357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358</v>
      </c>
      <c r="E5772" s="1" t="s">
        <v>120</v>
      </c>
      <c r="F5772" s="26">
        <v>77</v>
      </c>
      <c r="G5772" s="25" t="s">
        <v>295</v>
      </c>
      <c r="H5772" s="25"/>
      <c r="BA5772" s="73" t="s">
        <v>357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358</v>
      </c>
      <c r="E5773" s="1" t="s">
        <v>117</v>
      </c>
      <c r="F5773" s="26">
        <v>2.82</v>
      </c>
      <c r="G5773" s="25" t="s">
        <v>295</v>
      </c>
      <c r="H5773" s="25"/>
      <c r="BA5773" s="73" t="s">
        <v>357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358</v>
      </c>
      <c r="E5774" s="1" t="s">
        <v>346</v>
      </c>
      <c r="F5774" s="26">
        <v>231</v>
      </c>
      <c r="G5774" s="25" t="s">
        <v>295</v>
      </c>
      <c r="H5774" s="25"/>
      <c r="BA5774" s="73" t="s">
        <v>357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358</v>
      </c>
      <c r="E5775" s="1" t="s">
        <v>132</v>
      </c>
      <c r="F5775" s="26">
        <v>3.5</v>
      </c>
      <c r="G5775" s="25" t="s">
        <v>295</v>
      </c>
      <c r="H5775" s="25"/>
      <c r="BA5775" s="73" t="s">
        <v>357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358</v>
      </c>
      <c r="E5776" s="1" t="s">
        <v>111</v>
      </c>
      <c r="F5776" s="26">
        <v>85</v>
      </c>
      <c r="G5776" s="25" t="s">
        <v>295</v>
      </c>
      <c r="H5776" s="25"/>
      <c r="BA5776" s="73" t="s">
        <v>357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358</v>
      </c>
      <c r="E5777" s="1" t="s">
        <v>347</v>
      </c>
      <c r="F5777" s="26">
        <v>5.12</v>
      </c>
      <c r="G5777" s="25" t="s">
        <v>295</v>
      </c>
      <c r="H5777" s="25"/>
      <c r="BA5777" s="73" t="s">
        <v>357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358</v>
      </c>
      <c r="E5778" s="1" t="s">
        <v>349</v>
      </c>
      <c r="F5778" s="26">
        <v>2.2200000000000002</v>
      </c>
      <c r="G5778" s="25" t="s">
        <v>295</v>
      </c>
      <c r="H5778" s="25"/>
      <c r="BA5778" s="73" t="s">
        <v>357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358</v>
      </c>
      <c r="E5779" s="1" t="s">
        <v>128</v>
      </c>
      <c r="F5779" s="26">
        <v>7.1</v>
      </c>
      <c r="G5779" s="25" t="s">
        <v>295</v>
      </c>
      <c r="H5779" s="25"/>
      <c r="BA5779" s="73" t="s">
        <v>357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358</v>
      </c>
      <c r="E5780" s="1" t="s">
        <v>121</v>
      </c>
      <c r="F5780" s="26">
        <v>159</v>
      </c>
      <c r="G5780" s="25" t="s">
        <v>295</v>
      </c>
      <c r="H5780" s="25"/>
      <c r="BA5780" s="73" t="s">
        <v>357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358</v>
      </c>
      <c r="E5781" s="1" t="s">
        <v>115</v>
      </c>
      <c r="F5781" s="26">
        <v>36</v>
      </c>
      <c r="G5781" s="25" t="s">
        <v>295</v>
      </c>
      <c r="H5781" s="25"/>
      <c r="BA5781" s="73" t="s">
        <v>357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358</v>
      </c>
      <c r="E5782" s="1" t="s">
        <v>137</v>
      </c>
      <c r="F5782" s="26">
        <v>76</v>
      </c>
      <c r="G5782" s="25" t="s">
        <v>295</v>
      </c>
      <c r="H5782" s="25"/>
      <c r="BA5782" s="73" t="s">
        <v>357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358</v>
      </c>
      <c r="E5783" s="1" t="s">
        <v>350</v>
      </c>
      <c r="F5783" s="26">
        <v>132</v>
      </c>
      <c r="G5783" s="25" t="s">
        <v>295</v>
      </c>
      <c r="H5783" s="25"/>
      <c r="BA5783" s="73" t="s">
        <v>357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358</v>
      </c>
      <c r="E5784" s="1" t="s">
        <v>125</v>
      </c>
      <c r="F5784" s="26">
        <v>115</v>
      </c>
      <c r="G5784" s="25" t="s">
        <v>295</v>
      </c>
      <c r="H5784" s="25"/>
      <c r="BA5784" s="73" t="s">
        <v>357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358</v>
      </c>
      <c r="E5785" s="1" t="s">
        <v>126</v>
      </c>
      <c r="F5785" s="26">
        <v>81</v>
      </c>
      <c r="G5785" s="25" t="s">
        <v>295</v>
      </c>
      <c r="H5785" s="25"/>
      <c r="BA5785" s="73" t="s">
        <v>357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358</v>
      </c>
      <c r="E5786" s="1" t="s">
        <v>351</v>
      </c>
      <c r="F5786" s="26">
        <v>145</v>
      </c>
      <c r="G5786" s="25" t="s">
        <v>295</v>
      </c>
      <c r="H5786" s="25"/>
      <c r="BA5786" s="73" t="s">
        <v>357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358</v>
      </c>
      <c r="E5787" s="1" t="s">
        <v>352</v>
      </c>
      <c r="F5787" s="26">
        <v>59</v>
      </c>
      <c r="G5787" s="25" t="s">
        <v>295</v>
      </c>
      <c r="H5787" s="25"/>
      <c r="BA5787" s="73" t="s">
        <v>357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358</v>
      </c>
      <c r="E5788" s="1" t="s">
        <v>122</v>
      </c>
      <c r="F5788" s="26">
        <v>45</v>
      </c>
      <c r="G5788" s="25" t="s">
        <v>295</v>
      </c>
      <c r="H5788" s="25"/>
      <c r="BA5788" s="73" t="s">
        <v>357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358</v>
      </c>
      <c r="E5789" s="1" t="s">
        <v>124</v>
      </c>
      <c r="F5789" s="26">
        <v>26</v>
      </c>
      <c r="G5789" s="25" t="s">
        <v>295</v>
      </c>
      <c r="H5789" s="25"/>
      <c r="BA5789" s="73" t="s">
        <v>357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358</v>
      </c>
      <c r="E5790" s="1" t="s">
        <v>353</v>
      </c>
      <c r="F5790" s="26">
        <v>0.96</v>
      </c>
      <c r="G5790" s="25" t="s">
        <v>295</v>
      </c>
      <c r="H5790" s="25"/>
      <c r="BA5790" s="73" t="s">
        <v>357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358</v>
      </c>
      <c r="E5791" s="1" t="s">
        <v>355</v>
      </c>
      <c r="F5791" s="26">
        <v>33.1</v>
      </c>
      <c r="G5791" s="25" t="s">
        <v>295</v>
      </c>
      <c r="H5791" s="25"/>
      <c r="BA5791" s="73" t="s">
        <v>357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358</v>
      </c>
      <c r="E5792" s="1" t="s">
        <v>133</v>
      </c>
      <c r="F5792" s="26">
        <v>147</v>
      </c>
      <c r="G5792" s="25" t="s">
        <v>295</v>
      </c>
      <c r="H5792" s="25"/>
      <c r="BA5792" s="73" t="s">
        <v>357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358</v>
      </c>
      <c r="E5793" s="1" t="s">
        <v>135</v>
      </c>
      <c r="F5793" s="26">
        <v>3.8</v>
      </c>
      <c r="G5793" s="25" t="s">
        <v>295</v>
      </c>
      <c r="H5793" s="25"/>
      <c r="BA5793" s="73" t="s">
        <v>357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358</v>
      </c>
      <c r="E5794" s="1" t="s">
        <v>136</v>
      </c>
      <c r="F5794" s="26">
        <v>108</v>
      </c>
      <c r="G5794" s="25" t="s">
        <v>295</v>
      </c>
      <c r="H5794" s="25"/>
      <c r="BA5794" s="73" t="s">
        <v>357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358</v>
      </c>
      <c r="E5795" s="1" t="s">
        <v>341</v>
      </c>
      <c r="F5795" s="26">
        <v>4.53</v>
      </c>
      <c r="G5795" s="25" t="s">
        <v>295</v>
      </c>
      <c r="H5795" s="25"/>
      <c r="BA5795" s="73" t="s">
        <v>357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358</v>
      </c>
      <c r="E5796" s="1" t="s">
        <v>118</v>
      </c>
      <c r="F5796" s="26">
        <v>4.5</v>
      </c>
      <c r="G5796" s="25" t="s">
        <v>295</v>
      </c>
      <c r="H5796" s="25"/>
      <c r="BA5796" s="73" t="s">
        <v>357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358</v>
      </c>
      <c r="E5797" s="1" t="s">
        <v>130</v>
      </c>
      <c r="F5797" s="26">
        <v>3.63</v>
      </c>
      <c r="G5797" s="25" t="s">
        <v>295</v>
      </c>
      <c r="H5797" s="25"/>
      <c r="BA5797" s="73" t="s">
        <v>357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358</v>
      </c>
      <c r="E5798" s="1" t="s">
        <v>343</v>
      </c>
      <c r="F5798" s="26">
        <v>0.32</v>
      </c>
      <c r="G5798" s="25" t="s">
        <v>295</v>
      </c>
      <c r="H5798" s="25"/>
      <c r="BA5798" s="73" t="s">
        <v>357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358</v>
      </c>
      <c r="E5799" s="1" t="s">
        <v>127</v>
      </c>
      <c r="F5799" s="26">
        <v>1.21</v>
      </c>
      <c r="G5799" s="25" t="s">
        <v>295</v>
      </c>
      <c r="H5799" s="25"/>
      <c r="BA5799" s="73" t="s">
        <v>357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358</v>
      </c>
      <c r="E5800" s="1" t="s">
        <v>131</v>
      </c>
      <c r="F5800" s="26">
        <v>8.5</v>
      </c>
      <c r="G5800" s="25" t="s">
        <v>295</v>
      </c>
      <c r="H5800" s="25"/>
      <c r="BA5800" s="73" t="s">
        <v>357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358</v>
      </c>
      <c r="E5801" s="1" t="s">
        <v>344</v>
      </c>
      <c r="F5801" s="26">
        <v>302</v>
      </c>
      <c r="G5801" s="25" t="s">
        <v>295</v>
      </c>
      <c r="H5801" s="25"/>
      <c r="BA5801" s="73" t="s">
        <v>357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358</v>
      </c>
      <c r="E5802" s="1" t="s">
        <v>119</v>
      </c>
      <c r="F5802" s="26">
        <v>244</v>
      </c>
      <c r="G5802" s="25" t="s">
        <v>295</v>
      </c>
      <c r="H5802" s="25"/>
      <c r="BA5802" s="73" t="s">
        <v>357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358</v>
      </c>
      <c r="E5803" s="1" t="s">
        <v>120</v>
      </c>
      <c r="F5803" s="26">
        <v>75</v>
      </c>
      <c r="G5803" s="25" t="s">
        <v>295</v>
      </c>
      <c r="H5803" s="25"/>
      <c r="BA5803" s="73" t="s">
        <v>357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358</v>
      </c>
      <c r="E5804" s="1" t="s">
        <v>117</v>
      </c>
      <c r="F5804" s="26">
        <v>2.72</v>
      </c>
      <c r="G5804" s="25" t="s">
        <v>295</v>
      </c>
      <c r="H5804" s="25"/>
      <c r="BA5804" s="73" t="s">
        <v>357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358</v>
      </c>
      <c r="E5805" s="1" t="s">
        <v>346</v>
      </c>
      <c r="F5805" s="26">
        <v>229</v>
      </c>
      <c r="G5805" s="25" t="s">
        <v>295</v>
      </c>
      <c r="H5805" s="25"/>
      <c r="BA5805" s="73" t="s">
        <v>357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358</v>
      </c>
      <c r="E5806" s="1" t="s">
        <v>132</v>
      </c>
      <c r="F5806" s="26">
        <v>3.4</v>
      </c>
      <c r="G5806" s="25" t="s">
        <v>295</v>
      </c>
      <c r="H5806" s="25"/>
      <c r="BA5806" s="73" t="s">
        <v>357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358</v>
      </c>
      <c r="E5807" s="1" t="s">
        <v>111</v>
      </c>
      <c r="F5807" s="26">
        <v>85</v>
      </c>
      <c r="G5807" s="25" t="s">
        <v>295</v>
      </c>
      <c r="H5807" s="25"/>
      <c r="BA5807" s="73" t="s">
        <v>357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358</v>
      </c>
      <c r="E5808" s="1" t="s">
        <v>347</v>
      </c>
      <c r="F5808" s="26">
        <v>5.0999999999999996</v>
      </c>
      <c r="G5808" s="25" t="s">
        <v>295</v>
      </c>
      <c r="H5808" s="25"/>
      <c r="BA5808" s="73" t="s">
        <v>357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358</v>
      </c>
      <c r="E5809" s="1" t="s">
        <v>349</v>
      </c>
      <c r="F5809" s="26">
        <v>2.1800000000000002</v>
      </c>
      <c r="G5809" s="25" t="s">
        <v>295</v>
      </c>
      <c r="H5809" s="25"/>
      <c r="BA5809" s="73" t="s">
        <v>357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358</v>
      </c>
      <c r="E5810" s="1" t="s">
        <v>128</v>
      </c>
      <c r="F5810" s="26">
        <v>7.1</v>
      </c>
      <c r="G5810" s="25" t="s">
        <v>295</v>
      </c>
      <c r="H5810" s="25"/>
      <c r="BA5810" s="73" t="s">
        <v>357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358</v>
      </c>
      <c r="E5811" s="1" t="s">
        <v>121</v>
      </c>
      <c r="F5811" s="26">
        <v>155</v>
      </c>
      <c r="G5811" s="25" t="s">
        <v>295</v>
      </c>
      <c r="H5811" s="25"/>
      <c r="BA5811" s="73" t="s">
        <v>357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358</v>
      </c>
      <c r="E5812" s="1" t="s">
        <v>115</v>
      </c>
      <c r="F5812" s="26">
        <v>37</v>
      </c>
      <c r="G5812" s="25" t="s">
        <v>295</v>
      </c>
      <c r="H5812" s="25"/>
      <c r="BA5812" s="73" t="s">
        <v>357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358</v>
      </c>
      <c r="E5813" s="1" t="s">
        <v>137</v>
      </c>
      <c r="F5813" s="26">
        <v>75</v>
      </c>
      <c r="G5813" s="25" t="s">
        <v>295</v>
      </c>
      <c r="H5813" s="25"/>
      <c r="BA5813" s="73" t="s">
        <v>357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358</v>
      </c>
      <c r="E5814" s="1" t="s">
        <v>350</v>
      </c>
      <c r="F5814" s="26">
        <v>130</v>
      </c>
      <c r="G5814" s="25" t="s">
        <v>295</v>
      </c>
      <c r="H5814" s="25"/>
      <c r="BA5814" s="73" t="s">
        <v>357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358</v>
      </c>
      <c r="E5815" s="1" t="s">
        <v>125</v>
      </c>
      <c r="F5815" s="26">
        <v>112</v>
      </c>
      <c r="G5815" s="25" t="s">
        <v>295</v>
      </c>
      <c r="H5815" s="25"/>
      <c r="BA5815" s="73" t="s">
        <v>357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358</v>
      </c>
      <c r="E5816" s="1" t="s">
        <v>126</v>
      </c>
      <c r="F5816" s="26">
        <v>82</v>
      </c>
      <c r="G5816" s="25" t="s">
        <v>295</v>
      </c>
      <c r="H5816" s="25"/>
      <c r="BA5816" s="73" t="s">
        <v>357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358</v>
      </c>
      <c r="E5817" s="1" t="s">
        <v>351</v>
      </c>
      <c r="F5817" s="26">
        <v>148</v>
      </c>
      <c r="G5817" s="25" t="s">
        <v>295</v>
      </c>
      <c r="H5817" s="25"/>
      <c r="BA5817" s="73" t="s">
        <v>357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358</v>
      </c>
      <c r="E5818" s="1" t="s">
        <v>352</v>
      </c>
      <c r="F5818" s="26">
        <v>58</v>
      </c>
      <c r="G5818" s="25" t="s">
        <v>295</v>
      </c>
      <c r="H5818" s="25"/>
      <c r="BA5818" s="73" t="s">
        <v>357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358</v>
      </c>
      <c r="E5819" s="1" t="s">
        <v>122</v>
      </c>
      <c r="F5819" s="26">
        <v>44</v>
      </c>
      <c r="G5819" s="25" t="s">
        <v>295</v>
      </c>
      <c r="H5819" s="25"/>
      <c r="BA5819" s="73" t="s">
        <v>357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358</v>
      </c>
      <c r="E5820" s="1" t="s">
        <v>124</v>
      </c>
      <c r="F5820" s="26">
        <v>29</v>
      </c>
      <c r="G5820" s="25" t="s">
        <v>295</v>
      </c>
      <c r="H5820" s="25"/>
      <c r="BA5820" s="73" t="s">
        <v>357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358</v>
      </c>
      <c r="E5821" s="1" t="s">
        <v>353</v>
      </c>
      <c r="F5821" s="26">
        <v>0.95</v>
      </c>
      <c r="G5821" s="25" t="s">
        <v>295</v>
      </c>
      <c r="H5821" s="25"/>
      <c r="BA5821" s="73" t="s">
        <v>357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358</v>
      </c>
      <c r="E5822" s="1" t="s">
        <v>355</v>
      </c>
      <c r="F5822" s="26">
        <v>32.1</v>
      </c>
      <c r="G5822" s="25" t="s">
        <v>295</v>
      </c>
      <c r="H5822" s="25"/>
      <c r="BA5822" s="73" t="s">
        <v>357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358</v>
      </c>
      <c r="E5823" s="1" t="s">
        <v>133</v>
      </c>
      <c r="F5823" s="26">
        <v>145</v>
      </c>
      <c r="G5823" s="25" t="s">
        <v>295</v>
      </c>
      <c r="H5823" s="25"/>
      <c r="BA5823" s="73" t="s">
        <v>357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358</v>
      </c>
      <c r="E5824" s="1" t="s">
        <v>135</v>
      </c>
      <c r="F5824" s="26">
        <v>3.9</v>
      </c>
      <c r="G5824" s="25" t="s">
        <v>295</v>
      </c>
      <c r="H5824" s="25"/>
      <c r="BA5824" s="73" t="s">
        <v>357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358</v>
      </c>
      <c r="E5825" s="1" t="s">
        <v>136</v>
      </c>
      <c r="F5825" s="26">
        <v>119</v>
      </c>
      <c r="G5825" s="25" t="s">
        <v>295</v>
      </c>
      <c r="H5825" s="25"/>
      <c r="BA5825" s="73" t="s">
        <v>357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358</v>
      </c>
      <c r="E5826" s="1" t="s">
        <v>341</v>
      </c>
      <c r="F5826" s="26">
        <v>4.6900000000000004</v>
      </c>
      <c r="G5826" s="25" t="s">
        <v>295</v>
      </c>
      <c r="H5826" s="25"/>
      <c r="BA5826" s="73" t="s">
        <v>357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358</v>
      </c>
      <c r="E5827" s="1" t="s">
        <v>118</v>
      </c>
      <c r="F5827" s="26">
        <v>4.4000000000000004</v>
      </c>
      <c r="G5827" s="25" t="s">
        <v>295</v>
      </c>
      <c r="H5827" s="25"/>
      <c r="BA5827" s="73" t="s">
        <v>357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358</v>
      </c>
      <c r="E5828" s="1" t="s">
        <v>130</v>
      </c>
      <c r="F5828" s="26">
        <v>3.81</v>
      </c>
      <c r="G5828" s="25" t="s">
        <v>295</v>
      </c>
      <c r="H5828" s="25"/>
      <c r="BA5828" s="73" t="s">
        <v>357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358</v>
      </c>
      <c r="E5829" s="1" t="s">
        <v>343</v>
      </c>
      <c r="F5829" s="26">
        <v>0.31</v>
      </c>
      <c r="G5829" s="25" t="s">
        <v>295</v>
      </c>
      <c r="H5829" s="25"/>
      <c r="BA5829" s="73" t="s">
        <v>357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358</v>
      </c>
      <c r="E5830" s="1" t="s">
        <v>127</v>
      </c>
      <c r="F5830" s="26">
        <v>1.22</v>
      </c>
      <c r="G5830" s="25" t="s">
        <v>295</v>
      </c>
      <c r="H5830" s="25"/>
      <c r="BA5830" s="73" t="s">
        <v>357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358</v>
      </c>
      <c r="E5831" s="1" t="s">
        <v>131</v>
      </c>
      <c r="F5831" s="26">
        <v>8.6999999999999993</v>
      </c>
      <c r="G5831" s="25" t="s">
        <v>295</v>
      </c>
      <c r="H5831" s="25"/>
      <c r="BA5831" s="73" t="s">
        <v>357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358</v>
      </c>
      <c r="E5832" s="1" t="s">
        <v>344</v>
      </c>
      <c r="F5832" s="26">
        <v>303</v>
      </c>
      <c r="G5832" s="25" t="s">
        <v>295</v>
      </c>
      <c r="H5832" s="25"/>
      <c r="BA5832" s="73" t="s">
        <v>357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358</v>
      </c>
      <c r="E5833" s="1" t="s">
        <v>119</v>
      </c>
      <c r="F5833" s="26">
        <v>243</v>
      </c>
      <c r="G5833" s="25" t="s">
        <v>295</v>
      </c>
      <c r="H5833" s="25"/>
      <c r="BA5833" s="73" t="s">
        <v>357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358</v>
      </c>
      <c r="E5834" s="1" t="s">
        <v>120</v>
      </c>
      <c r="F5834" s="26">
        <v>75</v>
      </c>
      <c r="G5834" s="25" t="s">
        <v>295</v>
      </c>
      <c r="H5834" s="25"/>
      <c r="BA5834" s="73" t="s">
        <v>357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358</v>
      </c>
      <c r="E5835" s="1" t="s">
        <v>117</v>
      </c>
      <c r="F5835" s="26">
        <v>2.72</v>
      </c>
      <c r="G5835" s="25" t="s">
        <v>295</v>
      </c>
      <c r="H5835" s="25"/>
      <c r="BA5835" s="73" t="s">
        <v>357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358</v>
      </c>
      <c r="E5836" s="1" t="s">
        <v>346</v>
      </c>
      <c r="F5836" s="26">
        <v>230</v>
      </c>
      <c r="G5836" s="25" t="s">
        <v>295</v>
      </c>
      <c r="H5836" s="25"/>
      <c r="BA5836" s="73" t="s">
        <v>357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358</v>
      </c>
      <c r="E5837" s="1" t="s">
        <v>132</v>
      </c>
      <c r="F5837" s="26">
        <v>3.41</v>
      </c>
      <c r="G5837" s="25" t="s">
        <v>295</v>
      </c>
      <c r="H5837" s="25"/>
      <c r="BA5837" s="73" t="s">
        <v>357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358</v>
      </c>
      <c r="E5838" s="1" t="s">
        <v>111</v>
      </c>
      <c r="F5838" s="26">
        <v>85</v>
      </c>
      <c r="G5838" s="25" t="s">
        <v>295</v>
      </c>
      <c r="H5838" s="25"/>
      <c r="BA5838" s="73" t="s">
        <v>357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358</v>
      </c>
      <c r="E5839" s="1" t="s">
        <v>347</v>
      </c>
      <c r="F5839" s="26">
        <v>5.18</v>
      </c>
      <c r="G5839" s="25" t="s">
        <v>295</v>
      </c>
      <c r="H5839" s="25"/>
      <c r="BA5839" s="73" t="s">
        <v>357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358</v>
      </c>
      <c r="E5840" s="1" t="s">
        <v>349</v>
      </c>
      <c r="F5840" s="26">
        <v>2.31</v>
      </c>
      <c r="G5840" s="25" t="s">
        <v>295</v>
      </c>
      <c r="H5840" s="25"/>
      <c r="BA5840" s="73" t="s">
        <v>357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358</v>
      </c>
      <c r="E5841" s="1" t="s">
        <v>128</v>
      </c>
      <c r="F5841" s="26">
        <v>7</v>
      </c>
      <c r="G5841" s="25" t="s">
        <v>295</v>
      </c>
      <c r="H5841" s="25"/>
      <c r="BA5841" s="73" t="s">
        <v>357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358</v>
      </c>
      <c r="E5842" s="1" t="s">
        <v>121</v>
      </c>
      <c r="F5842" s="26">
        <v>156</v>
      </c>
      <c r="G5842" s="25" t="s">
        <v>295</v>
      </c>
      <c r="H5842" s="25"/>
      <c r="BA5842" s="73" t="s">
        <v>357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358</v>
      </c>
      <c r="E5843" s="1" t="s">
        <v>115</v>
      </c>
      <c r="F5843" s="26">
        <v>34</v>
      </c>
      <c r="G5843" s="25" t="s">
        <v>295</v>
      </c>
      <c r="H5843" s="25"/>
      <c r="BA5843" s="73" t="s">
        <v>357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358</v>
      </c>
      <c r="E5844" s="1" t="s">
        <v>137</v>
      </c>
      <c r="F5844" s="26">
        <v>74</v>
      </c>
      <c r="G5844" s="25" t="s">
        <v>295</v>
      </c>
      <c r="H5844" s="25"/>
      <c r="BA5844" s="73" t="s">
        <v>357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358</v>
      </c>
      <c r="E5845" s="1" t="s">
        <v>350</v>
      </c>
      <c r="F5845" s="26">
        <v>129</v>
      </c>
      <c r="G5845" s="25" t="s">
        <v>295</v>
      </c>
      <c r="H5845" s="25"/>
      <c r="BA5845" s="73" t="s">
        <v>357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358</v>
      </c>
      <c r="E5846" s="1" t="s">
        <v>125</v>
      </c>
      <c r="F5846" s="26">
        <v>119</v>
      </c>
      <c r="G5846" s="25" t="s">
        <v>295</v>
      </c>
      <c r="H5846" s="25"/>
      <c r="BA5846" s="73" t="s">
        <v>357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358</v>
      </c>
      <c r="E5847" s="1" t="s">
        <v>126</v>
      </c>
      <c r="F5847" s="26">
        <v>81</v>
      </c>
      <c r="G5847" s="25" t="s">
        <v>295</v>
      </c>
      <c r="H5847" s="25"/>
      <c r="BA5847" s="73" t="s">
        <v>357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358</v>
      </c>
      <c r="E5848" s="1" t="s">
        <v>351</v>
      </c>
      <c r="F5848" s="26">
        <v>150</v>
      </c>
      <c r="G5848" s="25" t="s">
        <v>295</v>
      </c>
      <c r="H5848" s="25"/>
      <c r="BA5848" s="73" t="s">
        <v>357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358</v>
      </c>
      <c r="E5849" s="1" t="s">
        <v>352</v>
      </c>
      <c r="F5849" s="26">
        <v>56</v>
      </c>
      <c r="G5849" s="25" t="s">
        <v>295</v>
      </c>
      <c r="H5849" s="25"/>
      <c r="BA5849" s="73" t="s">
        <v>357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358</v>
      </c>
      <c r="E5850" s="1" t="s">
        <v>122</v>
      </c>
      <c r="F5850" s="26">
        <v>47</v>
      </c>
      <c r="G5850" s="25" t="s">
        <v>295</v>
      </c>
      <c r="H5850" s="25"/>
      <c r="BA5850" s="73" t="s">
        <v>357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358</v>
      </c>
      <c r="E5851" s="1" t="s">
        <v>124</v>
      </c>
      <c r="F5851" s="26">
        <v>28</v>
      </c>
      <c r="G5851" s="25" t="s">
        <v>295</v>
      </c>
      <c r="H5851" s="25"/>
      <c r="BA5851" s="73" t="s">
        <v>357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358</v>
      </c>
      <c r="E5852" s="1" t="s">
        <v>353</v>
      </c>
      <c r="F5852" s="26">
        <v>0.9</v>
      </c>
      <c r="G5852" s="25" t="s">
        <v>295</v>
      </c>
      <c r="H5852" s="25"/>
      <c r="BA5852" s="73" t="s">
        <v>357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358</v>
      </c>
      <c r="E5853" s="1" t="s">
        <v>355</v>
      </c>
      <c r="F5853" s="26">
        <v>30.5</v>
      </c>
      <c r="G5853" s="25" t="s">
        <v>295</v>
      </c>
      <c r="H5853" s="25"/>
      <c r="BA5853" s="73" t="s">
        <v>357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358</v>
      </c>
      <c r="E5854" s="1" t="s">
        <v>133</v>
      </c>
      <c r="F5854" s="26">
        <v>144</v>
      </c>
      <c r="G5854" s="25" t="s">
        <v>295</v>
      </c>
      <c r="H5854" s="25"/>
      <c r="BA5854" s="73" t="s">
        <v>357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358</v>
      </c>
      <c r="E5855" s="1" t="s">
        <v>135</v>
      </c>
      <c r="F5855" s="26">
        <v>3.7</v>
      </c>
      <c r="G5855" s="25" t="s">
        <v>295</v>
      </c>
      <c r="H5855" s="25"/>
      <c r="BA5855" s="73" t="s">
        <v>357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358</v>
      </c>
      <c r="E5856" s="1" t="s">
        <v>136</v>
      </c>
      <c r="F5856" s="26">
        <v>116</v>
      </c>
      <c r="G5856" s="25" t="s">
        <v>295</v>
      </c>
      <c r="H5856" s="25"/>
      <c r="BA5856" s="73" t="s">
        <v>357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358</v>
      </c>
      <c r="E5857" s="1" t="s">
        <v>341</v>
      </c>
      <c r="F5857" s="26">
        <v>4.67</v>
      </c>
      <c r="G5857" s="25" t="s">
        <v>295</v>
      </c>
      <c r="H5857" s="25"/>
      <c r="BA5857" s="73" t="s">
        <v>357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358</v>
      </c>
      <c r="E5858" s="1" t="s">
        <v>118</v>
      </c>
      <c r="F5858" s="26">
        <v>4.5999999999999996</v>
      </c>
      <c r="G5858" s="25" t="s">
        <v>295</v>
      </c>
      <c r="H5858" s="25"/>
      <c r="BA5858" s="73" t="s">
        <v>357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358</v>
      </c>
      <c r="E5859" s="1" t="s">
        <v>130</v>
      </c>
      <c r="F5859" s="26">
        <v>3.78</v>
      </c>
      <c r="G5859" s="25" t="s">
        <v>295</v>
      </c>
      <c r="H5859" s="25"/>
      <c r="BA5859" s="73" t="s">
        <v>357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358</v>
      </c>
      <c r="E5860" s="1" t="s">
        <v>343</v>
      </c>
      <c r="F5860" s="26">
        <v>0.31</v>
      </c>
      <c r="G5860" s="25" t="s">
        <v>295</v>
      </c>
      <c r="H5860" s="25"/>
      <c r="BA5860" s="73" t="s">
        <v>357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358</v>
      </c>
      <c r="E5861" s="1" t="s">
        <v>127</v>
      </c>
      <c r="F5861" s="26">
        <v>1.2270000000000001</v>
      </c>
      <c r="G5861" s="25" t="s">
        <v>295</v>
      </c>
      <c r="H5861" s="25"/>
      <c r="BA5861" s="73" t="s">
        <v>357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358</v>
      </c>
      <c r="E5862" s="1" t="s">
        <v>131</v>
      </c>
      <c r="F5862" s="26">
        <v>8.8000000000000007</v>
      </c>
      <c r="G5862" s="25" t="s">
        <v>295</v>
      </c>
      <c r="H5862" s="25"/>
      <c r="BA5862" s="73" t="s">
        <v>357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358</v>
      </c>
      <c r="E5863" s="1" t="s">
        <v>344</v>
      </c>
      <c r="F5863" s="26">
        <v>361</v>
      </c>
      <c r="G5863" s="25" t="s">
        <v>295</v>
      </c>
      <c r="H5863" s="25"/>
      <c r="BA5863" s="73" t="s">
        <v>357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358</v>
      </c>
      <c r="E5864" s="1" t="s">
        <v>119</v>
      </c>
      <c r="F5864" s="26">
        <v>249</v>
      </c>
      <c r="G5864" s="25" t="s">
        <v>295</v>
      </c>
      <c r="H5864" s="25"/>
      <c r="BA5864" s="73" t="s">
        <v>357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358</v>
      </c>
      <c r="E5865" s="1" t="s">
        <v>120</v>
      </c>
      <c r="F5865" s="26">
        <v>77</v>
      </c>
      <c r="G5865" s="25" t="s">
        <v>295</v>
      </c>
      <c r="H5865" s="25"/>
      <c r="BA5865" s="73" t="s">
        <v>357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358</v>
      </c>
      <c r="E5866" s="1" t="s">
        <v>117</v>
      </c>
      <c r="F5866" s="26">
        <v>2.57</v>
      </c>
      <c r="G5866" s="25" t="s">
        <v>295</v>
      </c>
      <c r="H5866" s="25"/>
      <c r="BA5866" s="73" t="s">
        <v>357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358</v>
      </c>
      <c r="E5867" s="1" t="s">
        <v>346</v>
      </c>
      <c r="F5867" s="26">
        <v>233</v>
      </c>
      <c r="G5867" s="25" t="s">
        <v>295</v>
      </c>
      <c r="H5867" s="25"/>
      <c r="BA5867" s="73" t="s">
        <v>357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358</v>
      </c>
      <c r="E5868" s="1" t="s">
        <v>132</v>
      </c>
      <c r="F5868" s="26">
        <v>3.44</v>
      </c>
      <c r="G5868" s="25" t="s">
        <v>295</v>
      </c>
      <c r="H5868" s="25"/>
      <c r="BA5868" s="73" t="s">
        <v>357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358</v>
      </c>
      <c r="E5869" s="1" t="s">
        <v>111</v>
      </c>
      <c r="F5869" s="26">
        <v>84</v>
      </c>
      <c r="G5869" s="25" t="s">
        <v>295</v>
      </c>
      <c r="H5869" s="25"/>
      <c r="BA5869" s="73" t="s">
        <v>357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358</v>
      </c>
      <c r="E5870" s="1" t="s">
        <v>347</v>
      </c>
      <c r="F5870" s="26">
        <v>5.18</v>
      </c>
      <c r="G5870" s="25" t="s">
        <v>295</v>
      </c>
      <c r="H5870" s="25"/>
      <c r="BA5870" s="73" t="s">
        <v>357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358</v>
      </c>
      <c r="E5871" s="1" t="s">
        <v>349</v>
      </c>
      <c r="F5871" s="26">
        <v>2.17</v>
      </c>
      <c r="G5871" s="25" t="s">
        <v>295</v>
      </c>
      <c r="H5871" s="25"/>
      <c r="BA5871" s="73" t="s">
        <v>357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358</v>
      </c>
      <c r="E5872" s="1" t="s">
        <v>128</v>
      </c>
      <c r="F5872" s="26">
        <v>7.2</v>
      </c>
      <c r="G5872" s="25" t="s">
        <v>295</v>
      </c>
      <c r="H5872" s="25"/>
      <c r="BA5872" s="73" t="s">
        <v>357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358</v>
      </c>
      <c r="E5873" s="1" t="s">
        <v>121</v>
      </c>
      <c r="F5873" s="26">
        <v>161</v>
      </c>
      <c r="G5873" s="25" t="s">
        <v>295</v>
      </c>
      <c r="H5873" s="25"/>
      <c r="BA5873" s="73" t="s">
        <v>357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358</v>
      </c>
      <c r="E5874" s="1" t="s">
        <v>115</v>
      </c>
      <c r="F5874" s="26">
        <v>35</v>
      </c>
      <c r="G5874" s="25" t="s">
        <v>295</v>
      </c>
      <c r="H5874" s="25"/>
      <c r="BA5874" s="73" t="s">
        <v>357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358</v>
      </c>
      <c r="E5875" s="1" t="s">
        <v>137</v>
      </c>
      <c r="F5875" s="26">
        <v>75</v>
      </c>
      <c r="G5875" s="25" t="s">
        <v>295</v>
      </c>
      <c r="H5875" s="25"/>
      <c r="BA5875" s="73" t="s">
        <v>357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358</v>
      </c>
      <c r="E5876" s="1" t="s">
        <v>350</v>
      </c>
      <c r="F5876" s="26">
        <v>139</v>
      </c>
      <c r="G5876" s="25" t="s">
        <v>295</v>
      </c>
      <c r="H5876" s="25"/>
      <c r="BA5876" s="73" t="s">
        <v>357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358</v>
      </c>
      <c r="E5877" s="1" t="s">
        <v>125</v>
      </c>
      <c r="F5877" s="26">
        <v>118</v>
      </c>
      <c r="G5877" s="25" t="s">
        <v>295</v>
      </c>
      <c r="H5877" s="25"/>
      <c r="BA5877" s="73" t="s">
        <v>357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358</v>
      </c>
      <c r="E5878" s="1" t="s">
        <v>126</v>
      </c>
      <c r="F5878" s="26">
        <v>82</v>
      </c>
      <c r="G5878" s="25" t="s">
        <v>295</v>
      </c>
      <c r="H5878" s="25"/>
      <c r="BA5878" s="73" t="s">
        <v>357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358</v>
      </c>
      <c r="E5879" s="1" t="s">
        <v>351</v>
      </c>
      <c r="F5879" s="26">
        <v>158</v>
      </c>
      <c r="G5879" s="25" t="s">
        <v>295</v>
      </c>
      <c r="H5879" s="25"/>
      <c r="BA5879" s="73" t="s">
        <v>357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358</v>
      </c>
      <c r="E5880" s="1" t="s">
        <v>352</v>
      </c>
      <c r="F5880" s="26">
        <v>59</v>
      </c>
      <c r="G5880" s="25" t="s">
        <v>295</v>
      </c>
      <c r="H5880" s="25"/>
      <c r="BA5880" s="73" t="s">
        <v>357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358</v>
      </c>
      <c r="E5881" s="1" t="s">
        <v>122</v>
      </c>
      <c r="F5881" s="26">
        <v>45</v>
      </c>
      <c r="G5881" s="25" t="s">
        <v>295</v>
      </c>
      <c r="H5881" s="25"/>
      <c r="BA5881" s="73" t="s">
        <v>357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358</v>
      </c>
      <c r="E5882" s="1" t="s">
        <v>124</v>
      </c>
      <c r="F5882" s="26">
        <v>28</v>
      </c>
      <c r="G5882" s="25" t="s">
        <v>295</v>
      </c>
      <c r="H5882" s="25"/>
      <c r="BA5882" s="73" t="s">
        <v>357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358</v>
      </c>
      <c r="E5883" s="1" t="s">
        <v>353</v>
      </c>
      <c r="F5883" s="26">
        <v>0.94</v>
      </c>
      <c r="G5883" s="25" t="s">
        <v>295</v>
      </c>
      <c r="H5883" s="25"/>
      <c r="BA5883" s="73" t="s">
        <v>357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358</v>
      </c>
      <c r="E5884" s="1" t="s">
        <v>355</v>
      </c>
      <c r="F5884" s="26">
        <v>31.2</v>
      </c>
      <c r="G5884" s="25" t="s">
        <v>295</v>
      </c>
      <c r="H5884" s="25"/>
      <c r="BA5884" s="73" t="s">
        <v>357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358</v>
      </c>
      <c r="E5885" s="1" t="s">
        <v>133</v>
      </c>
      <c r="F5885" s="26">
        <v>149</v>
      </c>
      <c r="G5885" s="25" t="s">
        <v>295</v>
      </c>
      <c r="H5885" s="25"/>
      <c r="BA5885" s="73" t="s">
        <v>357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358</v>
      </c>
      <c r="E5886" s="1" t="s">
        <v>135</v>
      </c>
      <c r="F5886" s="26">
        <v>3.8</v>
      </c>
      <c r="G5886" s="25" t="s">
        <v>295</v>
      </c>
      <c r="H5886" s="25"/>
      <c r="BA5886" s="73" t="s">
        <v>357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358</v>
      </c>
      <c r="E5887" s="1" t="s">
        <v>136</v>
      </c>
      <c r="F5887" s="26">
        <v>109</v>
      </c>
      <c r="G5887" s="25" t="s">
        <v>295</v>
      </c>
      <c r="H5887" s="25"/>
      <c r="BA5887" s="73" t="s">
        <v>357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358</v>
      </c>
      <c r="E5888" s="1" t="s">
        <v>341</v>
      </c>
      <c r="F5888" s="26">
        <v>4.63</v>
      </c>
      <c r="G5888" s="25" t="s">
        <v>295</v>
      </c>
      <c r="H5888" s="25"/>
      <c r="BA5888" s="73" t="s">
        <v>357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358</v>
      </c>
      <c r="E5889" s="1" t="s">
        <v>118</v>
      </c>
      <c r="F5889" s="26">
        <v>4.7</v>
      </c>
      <c r="G5889" s="25" t="s">
        <v>295</v>
      </c>
      <c r="H5889" s="25"/>
      <c r="BA5889" s="73" t="s">
        <v>357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358</v>
      </c>
      <c r="E5890" s="1" t="s">
        <v>130</v>
      </c>
      <c r="F5890" s="26">
        <v>3.64</v>
      </c>
      <c r="G5890" s="25" t="s">
        <v>295</v>
      </c>
      <c r="H5890" s="25"/>
      <c r="BA5890" s="73" t="s">
        <v>357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358</v>
      </c>
      <c r="E5891" s="1" t="s">
        <v>343</v>
      </c>
      <c r="F5891" s="26">
        <v>0.32</v>
      </c>
      <c r="G5891" s="25" t="s">
        <v>295</v>
      </c>
      <c r="H5891" s="25"/>
      <c r="BA5891" s="73" t="s">
        <v>357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358</v>
      </c>
      <c r="E5892" s="1" t="s">
        <v>127</v>
      </c>
      <c r="F5892" s="26">
        <v>1.23</v>
      </c>
      <c r="G5892" s="25" t="s">
        <v>295</v>
      </c>
      <c r="H5892" s="25"/>
      <c r="BA5892" s="73" t="s">
        <v>357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358</v>
      </c>
      <c r="E5893" s="1" t="s">
        <v>131</v>
      </c>
      <c r="F5893" s="26">
        <v>8.6</v>
      </c>
      <c r="G5893" s="25" t="s">
        <v>295</v>
      </c>
      <c r="H5893" s="25"/>
      <c r="BA5893" s="73" t="s">
        <v>357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358</v>
      </c>
      <c r="E5894" s="1" t="s">
        <v>344</v>
      </c>
      <c r="F5894" s="26">
        <v>346</v>
      </c>
      <c r="G5894" s="25" t="s">
        <v>295</v>
      </c>
      <c r="H5894" s="25"/>
      <c r="BA5894" s="73" t="s">
        <v>357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358</v>
      </c>
      <c r="E5895" s="1" t="s">
        <v>119</v>
      </c>
      <c r="F5895" s="26">
        <v>250</v>
      </c>
      <c r="G5895" s="25" t="s">
        <v>295</v>
      </c>
      <c r="H5895" s="25"/>
      <c r="BA5895" s="73" t="s">
        <v>357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358</v>
      </c>
      <c r="E5896" s="1" t="s">
        <v>120</v>
      </c>
      <c r="F5896" s="26">
        <v>76</v>
      </c>
      <c r="G5896" s="25" t="s">
        <v>295</v>
      </c>
      <c r="H5896" s="25"/>
      <c r="BA5896" s="73" t="s">
        <v>357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358</v>
      </c>
      <c r="E5897" s="1" t="s">
        <v>117</v>
      </c>
      <c r="F5897" s="26">
        <v>2.67</v>
      </c>
      <c r="G5897" s="25" t="s">
        <v>295</v>
      </c>
      <c r="H5897" s="25"/>
      <c r="BA5897" s="73" t="s">
        <v>357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358</v>
      </c>
      <c r="E5898" s="1" t="s">
        <v>346</v>
      </c>
      <c r="F5898" s="26">
        <v>232</v>
      </c>
      <c r="G5898" s="25" t="s">
        <v>295</v>
      </c>
      <c r="H5898" s="25"/>
      <c r="BA5898" s="73" t="s">
        <v>357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358</v>
      </c>
      <c r="E5899" s="1" t="s">
        <v>132</v>
      </c>
      <c r="F5899" s="26">
        <v>3.42</v>
      </c>
      <c r="G5899" s="25" t="s">
        <v>295</v>
      </c>
      <c r="H5899" s="25"/>
      <c r="BA5899" s="73" t="s">
        <v>357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358</v>
      </c>
      <c r="E5900" s="1" t="s">
        <v>111</v>
      </c>
      <c r="F5900" s="26">
        <v>85</v>
      </c>
      <c r="G5900" s="25" t="s">
        <v>295</v>
      </c>
      <c r="H5900" s="25"/>
      <c r="BA5900" s="73" t="s">
        <v>357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358</v>
      </c>
      <c r="E5901" s="1" t="s">
        <v>347</v>
      </c>
      <c r="F5901" s="26">
        <v>5.0999999999999996</v>
      </c>
      <c r="G5901" s="25" t="s">
        <v>295</v>
      </c>
      <c r="H5901" s="25"/>
      <c r="BA5901" s="73" t="s">
        <v>357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358</v>
      </c>
      <c r="E5902" s="1" t="s">
        <v>349</v>
      </c>
      <c r="F5902" s="26">
        <v>2.1</v>
      </c>
      <c r="G5902" s="25" t="s">
        <v>295</v>
      </c>
      <c r="H5902" s="25"/>
      <c r="BA5902" s="73" t="s">
        <v>357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358</v>
      </c>
      <c r="E5903" s="1" t="s">
        <v>128</v>
      </c>
      <c r="F5903" s="26">
        <v>7.2</v>
      </c>
      <c r="G5903" s="25" t="s">
        <v>295</v>
      </c>
      <c r="H5903" s="25"/>
      <c r="BA5903" s="73" t="s">
        <v>357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358</v>
      </c>
      <c r="E5904" s="1" t="s">
        <v>121</v>
      </c>
      <c r="F5904" s="26">
        <v>160</v>
      </c>
      <c r="G5904" s="25" t="s">
        <v>295</v>
      </c>
      <c r="H5904" s="25"/>
      <c r="BA5904" s="73" t="s">
        <v>357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358</v>
      </c>
      <c r="E5905" s="1" t="s">
        <v>115</v>
      </c>
      <c r="F5905" s="26">
        <v>35</v>
      </c>
      <c r="G5905" s="25" t="s">
        <v>295</v>
      </c>
      <c r="H5905" s="25"/>
      <c r="BA5905" s="73" t="s">
        <v>357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358</v>
      </c>
      <c r="E5906" s="1" t="s">
        <v>137</v>
      </c>
      <c r="F5906" s="26">
        <v>75</v>
      </c>
      <c r="G5906" s="25" t="s">
        <v>295</v>
      </c>
      <c r="H5906" s="25"/>
      <c r="BA5906" s="73" t="s">
        <v>357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358</v>
      </c>
      <c r="E5907" s="1" t="s">
        <v>350</v>
      </c>
      <c r="F5907" s="26">
        <v>142</v>
      </c>
      <c r="G5907" s="25" t="s">
        <v>295</v>
      </c>
      <c r="H5907" s="25"/>
      <c r="BA5907" s="73" t="s">
        <v>357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358</v>
      </c>
      <c r="E5908" s="1" t="s">
        <v>125</v>
      </c>
      <c r="F5908" s="26">
        <v>117</v>
      </c>
      <c r="G5908" s="25" t="s">
        <v>295</v>
      </c>
      <c r="H5908" s="25"/>
      <c r="BA5908" s="73" t="s">
        <v>357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358</v>
      </c>
      <c r="E5909" s="1" t="s">
        <v>126</v>
      </c>
      <c r="F5909" s="26">
        <v>81</v>
      </c>
      <c r="G5909" s="25" t="s">
        <v>295</v>
      </c>
      <c r="H5909" s="25"/>
      <c r="BA5909" s="73" t="s">
        <v>357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358</v>
      </c>
      <c r="E5910" s="1" t="s">
        <v>351</v>
      </c>
      <c r="F5910" s="26">
        <v>152</v>
      </c>
      <c r="G5910" s="25" t="s">
        <v>295</v>
      </c>
      <c r="H5910" s="25"/>
      <c r="BA5910" s="73" t="s">
        <v>357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358</v>
      </c>
      <c r="E5911" s="1" t="s">
        <v>352</v>
      </c>
      <c r="F5911" s="26">
        <v>59</v>
      </c>
      <c r="G5911" s="25" t="s">
        <v>295</v>
      </c>
      <c r="H5911" s="25"/>
      <c r="BA5911" s="73" t="s">
        <v>357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358</v>
      </c>
      <c r="E5912" s="1" t="s">
        <v>122</v>
      </c>
      <c r="F5912" s="26">
        <v>45</v>
      </c>
      <c r="G5912" s="25" t="s">
        <v>295</v>
      </c>
      <c r="H5912" s="25"/>
      <c r="BA5912" s="73" t="s">
        <v>357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358</v>
      </c>
      <c r="E5913" s="1" t="s">
        <v>124</v>
      </c>
      <c r="F5913" s="26">
        <v>28</v>
      </c>
      <c r="G5913" s="25" t="s">
        <v>295</v>
      </c>
      <c r="H5913" s="25"/>
      <c r="BA5913" s="73" t="s">
        <v>357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358</v>
      </c>
      <c r="E5914" s="1" t="s">
        <v>353</v>
      </c>
      <c r="F5914" s="26">
        <v>0.95</v>
      </c>
      <c r="G5914" s="25" t="s">
        <v>295</v>
      </c>
      <c r="H5914" s="25"/>
      <c r="BA5914" s="73" t="s">
        <v>357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358</v>
      </c>
      <c r="E5915" s="1" t="s">
        <v>355</v>
      </c>
      <c r="F5915" s="26">
        <v>33.299999999999997</v>
      </c>
      <c r="G5915" s="25" t="s">
        <v>295</v>
      </c>
      <c r="H5915" s="25"/>
      <c r="BA5915" s="73" t="s">
        <v>357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358</v>
      </c>
      <c r="E5916" s="1" t="s">
        <v>133</v>
      </c>
      <c r="F5916" s="26">
        <v>151</v>
      </c>
      <c r="G5916" s="25" t="s">
        <v>295</v>
      </c>
      <c r="H5916" s="25"/>
      <c r="BA5916" s="73" t="s">
        <v>357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358</v>
      </c>
      <c r="E5917" s="1" t="s">
        <v>135</v>
      </c>
      <c r="F5917" s="26">
        <v>3.9</v>
      </c>
      <c r="G5917" s="25" t="s">
        <v>295</v>
      </c>
      <c r="H5917" s="25"/>
      <c r="BA5917" s="73" t="s">
        <v>357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358</v>
      </c>
      <c r="E5918" s="1" t="s">
        <v>136</v>
      </c>
      <c r="F5918" s="26">
        <v>110</v>
      </c>
      <c r="G5918" s="25" t="s">
        <v>295</v>
      </c>
      <c r="H5918" s="25"/>
      <c r="BA5918" s="73" t="s">
        <v>357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358</v>
      </c>
      <c r="E5919" s="1" t="s">
        <v>341</v>
      </c>
      <c r="F5919" s="26">
        <v>4.8899999999999997</v>
      </c>
      <c r="G5919" s="25" t="s">
        <v>295</v>
      </c>
      <c r="H5919" s="25"/>
      <c r="BA5919" s="73" t="s">
        <v>357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358</v>
      </c>
      <c r="E5920" s="1" t="s">
        <v>118</v>
      </c>
      <c r="F5920" s="26">
        <v>4.7</v>
      </c>
      <c r="G5920" s="25" t="s">
        <v>295</v>
      </c>
      <c r="H5920" s="25"/>
      <c r="BA5920" s="73" t="s">
        <v>357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358</v>
      </c>
      <c r="E5921" s="1" t="s">
        <v>130</v>
      </c>
      <c r="F5921" s="26">
        <v>3.83</v>
      </c>
      <c r="G5921" s="25" t="s">
        <v>295</v>
      </c>
      <c r="H5921" s="25"/>
      <c r="BA5921" s="73" t="s">
        <v>357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358</v>
      </c>
      <c r="E5922" s="1" t="s">
        <v>343</v>
      </c>
      <c r="F5922" s="26">
        <v>0.33</v>
      </c>
      <c r="G5922" s="25" t="s">
        <v>295</v>
      </c>
      <c r="H5922" s="25"/>
      <c r="BA5922" s="73" t="s">
        <v>357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358</v>
      </c>
      <c r="E5923" s="1" t="s">
        <v>127</v>
      </c>
      <c r="F5923" s="26">
        <v>1.2869999999999999</v>
      </c>
      <c r="G5923" s="25" t="s">
        <v>295</v>
      </c>
      <c r="H5923" s="25"/>
      <c r="BA5923" s="73" t="s">
        <v>357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358</v>
      </c>
      <c r="E5924" s="1" t="s">
        <v>131</v>
      </c>
      <c r="F5924" s="26">
        <v>8.9</v>
      </c>
      <c r="G5924" s="25" t="s">
        <v>295</v>
      </c>
      <c r="H5924" s="25"/>
      <c r="BA5924" s="73" t="s">
        <v>357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358</v>
      </c>
      <c r="E5925" s="1" t="s">
        <v>344</v>
      </c>
      <c r="F5925" s="26">
        <v>349</v>
      </c>
      <c r="G5925" s="25" t="s">
        <v>295</v>
      </c>
      <c r="H5925" s="25"/>
      <c r="BA5925" s="73" t="s">
        <v>357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358</v>
      </c>
      <c r="E5926" s="1" t="s">
        <v>119</v>
      </c>
      <c r="F5926" s="26">
        <v>257</v>
      </c>
      <c r="G5926" s="25" t="s">
        <v>295</v>
      </c>
      <c r="H5926" s="25"/>
      <c r="BA5926" s="73" t="s">
        <v>357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358</v>
      </c>
      <c r="E5927" s="1" t="s">
        <v>120</v>
      </c>
      <c r="F5927" s="26">
        <v>78</v>
      </c>
      <c r="G5927" s="25" t="s">
        <v>295</v>
      </c>
      <c r="H5927" s="25"/>
      <c r="BA5927" s="73" t="s">
        <v>357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358</v>
      </c>
      <c r="E5928" s="1" t="s">
        <v>117</v>
      </c>
      <c r="F5928" s="26">
        <v>2.74</v>
      </c>
      <c r="G5928" s="25" t="s">
        <v>295</v>
      </c>
      <c r="H5928" s="25"/>
      <c r="BA5928" s="73" t="s">
        <v>357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358</v>
      </c>
      <c r="E5929" s="1" t="s">
        <v>346</v>
      </c>
      <c r="F5929" s="26">
        <v>237</v>
      </c>
      <c r="G5929" s="25" t="s">
        <v>295</v>
      </c>
      <c r="H5929" s="25"/>
      <c r="BA5929" s="73" t="s">
        <v>357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358</v>
      </c>
      <c r="E5930" s="1" t="s">
        <v>132</v>
      </c>
      <c r="F5930" s="26">
        <v>3.47</v>
      </c>
      <c r="G5930" s="25" t="s">
        <v>295</v>
      </c>
      <c r="H5930" s="25"/>
      <c r="BA5930" s="73" t="s">
        <v>357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358</v>
      </c>
      <c r="E5931" s="1" t="s">
        <v>111</v>
      </c>
      <c r="F5931" s="26">
        <v>88</v>
      </c>
      <c r="G5931" s="25" t="s">
        <v>295</v>
      </c>
      <c r="H5931" s="25"/>
      <c r="BA5931" s="73" t="s">
        <v>357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358</v>
      </c>
      <c r="E5932" s="1" t="s">
        <v>347</v>
      </c>
      <c r="F5932" s="26">
        <v>5.0999999999999996</v>
      </c>
      <c r="G5932" s="25" t="s">
        <v>295</v>
      </c>
      <c r="H5932" s="25"/>
      <c r="BA5932" s="73" t="s">
        <v>357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358</v>
      </c>
      <c r="E5933" s="1" t="s">
        <v>349</v>
      </c>
      <c r="F5933" s="26">
        <v>2.2599999999999998</v>
      </c>
      <c r="G5933" s="25" t="s">
        <v>295</v>
      </c>
      <c r="H5933" s="25"/>
      <c r="BA5933" s="73" t="s">
        <v>357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358</v>
      </c>
      <c r="E5934" s="1" t="s">
        <v>128</v>
      </c>
      <c r="F5934" s="26">
        <v>7.2</v>
      </c>
      <c r="G5934" s="25" t="s">
        <v>295</v>
      </c>
      <c r="H5934" s="25"/>
      <c r="BA5934" s="73" t="s">
        <v>357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358</v>
      </c>
      <c r="E5935" s="1" t="s">
        <v>121</v>
      </c>
      <c r="F5935" s="26">
        <v>165</v>
      </c>
      <c r="G5935" s="25" t="s">
        <v>295</v>
      </c>
      <c r="H5935" s="25"/>
      <c r="BA5935" s="73" t="s">
        <v>357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358</v>
      </c>
      <c r="E5936" s="1" t="s">
        <v>115</v>
      </c>
      <c r="F5936" s="26">
        <v>36</v>
      </c>
      <c r="G5936" s="25" t="s">
        <v>295</v>
      </c>
      <c r="H5936" s="25"/>
      <c r="BA5936" s="73" t="s">
        <v>357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358</v>
      </c>
      <c r="E5937" s="1" t="s">
        <v>137</v>
      </c>
      <c r="F5937" s="26">
        <v>76</v>
      </c>
      <c r="G5937" s="25" t="s">
        <v>295</v>
      </c>
      <c r="H5937" s="25"/>
      <c r="BA5937" s="73" t="s">
        <v>357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358</v>
      </c>
      <c r="E5938" s="1" t="s">
        <v>350</v>
      </c>
      <c r="F5938" s="26">
        <v>143</v>
      </c>
      <c r="G5938" s="25" t="s">
        <v>295</v>
      </c>
      <c r="H5938" s="25"/>
      <c r="BA5938" s="73" t="s">
        <v>357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358</v>
      </c>
      <c r="E5939" s="1" t="s">
        <v>125</v>
      </c>
      <c r="F5939" s="26">
        <v>120</v>
      </c>
      <c r="G5939" s="25" t="s">
        <v>295</v>
      </c>
      <c r="H5939" s="25"/>
      <c r="BA5939" s="73" t="s">
        <v>357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358</v>
      </c>
      <c r="E5940" s="1" t="s">
        <v>126</v>
      </c>
      <c r="F5940" s="26">
        <v>83</v>
      </c>
      <c r="G5940" s="25" t="s">
        <v>295</v>
      </c>
      <c r="H5940" s="25"/>
      <c r="BA5940" s="73" t="s">
        <v>357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358</v>
      </c>
      <c r="E5941" s="1" t="s">
        <v>351</v>
      </c>
      <c r="F5941" s="26">
        <v>146</v>
      </c>
      <c r="G5941" s="25" t="s">
        <v>295</v>
      </c>
      <c r="H5941" s="25"/>
      <c r="BA5941" s="73" t="s">
        <v>357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358</v>
      </c>
      <c r="E5942" s="1" t="s">
        <v>352</v>
      </c>
      <c r="F5942" s="26">
        <v>59</v>
      </c>
      <c r="G5942" s="25" t="s">
        <v>295</v>
      </c>
      <c r="H5942" s="25"/>
      <c r="BA5942" s="73" t="s">
        <v>357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358</v>
      </c>
      <c r="E5943" s="1" t="s">
        <v>122</v>
      </c>
      <c r="F5943" s="26">
        <v>45</v>
      </c>
      <c r="G5943" s="25" t="s">
        <v>295</v>
      </c>
      <c r="H5943" s="25"/>
      <c r="BA5943" s="73" t="s">
        <v>357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358</v>
      </c>
      <c r="E5944" s="1" t="s">
        <v>124</v>
      </c>
      <c r="F5944" s="26">
        <v>28</v>
      </c>
      <c r="G5944" s="25" t="s">
        <v>295</v>
      </c>
      <c r="H5944" s="25"/>
      <c r="BA5944" s="73" t="s">
        <v>357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358</v>
      </c>
      <c r="E5945" s="1" t="s">
        <v>353</v>
      </c>
      <c r="F5945" s="26">
        <v>0.94</v>
      </c>
      <c r="G5945" s="25" t="s">
        <v>295</v>
      </c>
      <c r="H5945" s="25"/>
      <c r="BA5945" s="73" t="s">
        <v>357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358</v>
      </c>
      <c r="E5946" s="1" t="s">
        <v>355</v>
      </c>
      <c r="F5946" s="26">
        <v>33</v>
      </c>
      <c r="G5946" s="25" t="s">
        <v>295</v>
      </c>
      <c r="H5946" s="25"/>
      <c r="BA5946" s="73" t="s">
        <v>357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358</v>
      </c>
      <c r="E5947" s="1" t="s">
        <v>133</v>
      </c>
      <c r="F5947" s="26">
        <v>150</v>
      </c>
      <c r="G5947" s="25" t="s">
        <v>295</v>
      </c>
      <c r="H5947" s="25"/>
      <c r="BA5947" s="73" t="s">
        <v>357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358</v>
      </c>
      <c r="E5948" s="1" t="s">
        <v>135</v>
      </c>
      <c r="F5948" s="26">
        <v>4.0999999999999996</v>
      </c>
      <c r="G5948" s="25" t="s">
        <v>295</v>
      </c>
      <c r="H5948" s="25"/>
      <c r="BA5948" s="73" t="s">
        <v>357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358</v>
      </c>
      <c r="E5949" s="1" t="s">
        <v>136</v>
      </c>
      <c r="F5949" s="26">
        <v>115</v>
      </c>
      <c r="G5949" s="25" t="s">
        <v>295</v>
      </c>
      <c r="H5949" s="25"/>
      <c r="BA5949" s="73" t="s">
        <v>357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358</v>
      </c>
      <c r="E5950" s="1" t="s">
        <v>341</v>
      </c>
      <c r="F5950" s="26">
        <v>4.72</v>
      </c>
      <c r="G5950" s="25" t="s">
        <v>295</v>
      </c>
      <c r="H5950" s="25"/>
      <c r="BA5950" s="73" t="s">
        <v>357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358</v>
      </c>
      <c r="E5951" s="1" t="s">
        <v>118</v>
      </c>
      <c r="F5951" s="26">
        <v>4.7</v>
      </c>
      <c r="G5951" s="25" t="s">
        <v>295</v>
      </c>
      <c r="H5951" s="25"/>
      <c r="BA5951" s="73" t="s">
        <v>357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358</v>
      </c>
      <c r="E5952" s="1" t="s">
        <v>130</v>
      </c>
      <c r="F5952" s="26">
        <v>3.8</v>
      </c>
      <c r="G5952" s="25" t="s">
        <v>295</v>
      </c>
      <c r="H5952" s="25"/>
      <c r="BA5952" s="73" t="s">
        <v>357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358</v>
      </c>
      <c r="E5953" s="1" t="s">
        <v>343</v>
      </c>
      <c r="F5953" s="26">
        <v>0.33</v>
      </c>
      <c r="G5953" s="25" t="s">
        <v>295</v>
      </c>
      <c r="H5953" s="25"/>
      <c r="BA5953" s="73" t="s">
        <v>357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358</v>
      </c>
      <c r="E5954" s="1" t="s">
        <v>127</v>
      </c>
      <c r="F5954" s="26">
        <v>1.25</v>
      </c>
      <c r="G5954" s="25" t="s">
        <v>295</v>
      </c>
      <c r="H5954" s="25"/>
      <c r="BA5954" s="73" t="s">
        <v>357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358</v>
      </c>
      <c r="E5955" s="1" t="s">
        <v>131</v>
      </c>
      <c r="F5955" s="26">
        <v>8.6999999999999993</v>
      </c>
      <c r="G5955" s="25" t="s">
        <v>295</v>
      </c>
      <c r="H5955" s="25"/>
      <c r="BA5955" s="73" t="s">
        <v>357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358</v>
      </c>
      <c r="E5956" s="1" t="s">
        <v>344</v>
      </c>
      <c r="F5956" s="26">
        <v>327</v>
      </c>
      <c r="G5956" s="25" t="s">
        <v>295</v>
      </c>
      <c r="H5956" s="25"/>
      <c r="BA5956" s="73" t="s">
        <v>357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358</v>
      </c>
      <c r="E5957" s="1" t="s">
        <v>119</v>
      </c>
      <c r="F5957" s="26">
        <v>247</v>
      </c>
      <c r="G5957" s="25" t="s">
        <v>295</v>
      </c>
      <c r="H5957" s="25"/>
      <c r="BA5957" s="73" t="s">
        <v>357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358</v>
      </c>
      <c r="E5958" s="1" t="s">
        <v>120</v>
      </c>
      <c r="F5958" s="26">
        <v>77</v>
      </c>
      <c r="G5958" s="25" t="s">
        <v>295</v>
      </c>
      <c r="H5958" s="25"/>
      <c r="BA5958" s="73" t="s">
        <v>357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358</v>
      </c>
      <c r="E5959" s="1" t="s">
        <v>117</v>
      </c>
      <c r="F5959" s="26">
        <v>2.71</v>
      </c>
      <c r="G5959" s="25" t="s">
        <v>295</v>
      </c>
      <c r="H5959" s="25"/>
      <c r="BA5959" s="73" t="s">
        <v>357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358</v>
      </c>
      <c r="E5960" s="1" t="s">
        <v>346</v>
      </c>
      <c r="F5960" s="26">
        <v>237</v>
      </c>
      <c r="G5960" s="25" t="s">
        <v>295</v>
      </c>
      <c r="H5960" s="25"/>
      <c r="BA5960" s="73" t="s">
        <v>357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358</v>
      </c>
      <c r="E5961" s="1" t="s">
        <v>132</v>
      </c>
      <c r="F5961" s="26">
        <v>3.39</v>
      </c>
      <c r="G5961" s="25" t="s">
        <v>295</v>
      </c>
      <c r="H5961" s="25"/>
      <c r="BA5961" s="73" t="s">
        <v>357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358</v>
      </c>
      <c r="E5962" s="1" t="s">
        <v>111</v>
      </c>
      <c r="F5962" s="26">
        <v>85</v>
      </c>
      <c r="G5962" s="25" t="s">
        <v>295</v>
      </c>
      <c r="H5962" s="25"/>
      <c r="BA5962" s="73" t="s">
        <v>357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358</v>
      </c>
      <c r="E5963" s="1" t="s">
        <v>347</v>
      </c>
      <c r="F5963" s="26">
        <v>5.15</v>
      </c>
      <c r="G5963" s="25" t="s">
        <v>295</v>
      </c>
      <c r="H5963" s="25"/>
      <c r="BA5963" s="73" t="s">
        <v>357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358</v>
      </c>
      <c r="E5964" s="1" t="s">
        <v>349</v>
      </c>
      <c r="F5964" s="26">
        <v>2.13</v>
      </c>
      <c r="G5964" s="25" t="s">
        <v>295</v>
      </c>
      <c r="H5964" s="25"/>
      <c r="BA5964" s="73" t="s">
        <v>357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358</v>
      </c>
      <c r="E5965" s="1" t="s">
        <v>128</v>
      </c>
      <c r="F5965" s="26">
        <v>7.2</v>
      </c>
      <c r="G5965" s="25" t="s">
        <v>295</v>
      </c>
      <c r="H5965" s="25"/>
      <c r="BA5965" s="73" t="s">
        <v>357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358</v>
      </c>
      <c r="E5966" s="1" t="s">
        <v>121</v>
      </c>
      <c r="F5966" s="26">
        <v>157</v>
      </c>
      <c r="G5966" s="25" t="s">
        <v>295</v>
      </c>
      <c r="H5966" s="25"/>
      <c r="BA5966" s="73" t="s">
        <v>357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358</v>
      </c>
      <c r="E5967" s="1" t="s">
        <v>115</v>
      </c>
      <c r="F5967" s="26">
        <v>34</v>
      </c>
      <c r="G5967" s="25" t="s">
        <v>295</v>
      </c>
      <c r="H5967" s="25"/>
      <c r="BA5967" s="73" t="s">
        <v>357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358</v>
      </c>
      <c r="E5968" s="1" t="s">
        <v>137</v>
      </c>
      <c r="F5968" s="26">
        <v>76</v>
      </c>
      <c r="G5968" s="25" t="s">
        <v>295</v>
      </c>
      <c r="H5968" s="25"/>
      <c r="BA5968" s="73" t="s">
        <v>357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358</v>
      </c>
      <c r="E5969" s="1" t="s">
        <v>350</v>
      </c>
      <c r="F5969" s="26">
        <v>146</v>
      </c>
      <c r="G5969" s="25" t="s">
        <v>295</v>
      </c>
      <c r="H5969" s="25"/>
      <c r="BA5969" s="73" t="s">
        <v>357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358</v>
      </c>
      <c r="E5970" s="1" t="s">
        <v>125</v>
      </c>
      <c r="F5970" s="26">
        <v>110</v>
      </c>
      <c r="G5970" s="25" t="s">
        <v>295</v>
      </c>
      <c r="H5970" s="25"/>
      <c r="BA5970" s="73" t="s">
        <v>357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358</v>
      </c>
      <c r="E5971" s="1" t="s">
        <v>126</v>
      </c>
      <c r="F5971" s="26">
        <v>81</v>
      </c>
      <c r="G5971" s="25" t="s">
        <v>295</v>
      </c>
      <c r="H5971" s="25"/>
      <c r="BA5971" s="73" t="s">
        <v>357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358</v>
      </c>
      <c r="E5972" s="1" t="s">
        <v>351</v>
      </c>
      <c r="F5972" s="26">
        <v>167</v>
      </c>
      <c r="G5972" s="25" t="s">
        <v>295</v>
      </c>
      <c r="H5972" s="25"/>
      <c r="BA5972" s="73" t="s">
        <v>357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358</v>
      </c>
      <c r="E5973" s="1" t="s">
        <v>352</v>
      </c>
      <c r="F5973" s="26">
        <v>59</v>
      </c>
      <c r="G5973" s="25" t="s">
        <v>295</v>
      </c>
      <c r="H5973" s="25"/>
      <c r="BA5973" s="73" t="s">
        <v>357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358</v>
      </c>
      <c r="E5974" s="1" t="s">
        <v>122</v>
      </c>
      <c r="F5974" s="26">
        <v>46</v>
      </c>
      <c r="G5974" s="25" t="s">
        <v>295</v>
      </c>
      <c r="H5974" s="25"/>
      <c r="BA5974" s="73" t="s">
        <v>357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358</v>
      </c>
      <c r="E5975" s="1" t="s">
        <v>124</v>
      </c>
      <c r="F5975" s="26">
        <v>28</v>
      </c>
      <c r="G5975" s="25" t="s">
        <v>295</v>
      </c>
      <c r="H5975" s="25"/>
      <c r="BA5975" s="73" t="s">
        <v>357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358</v>
      </c>
      <c r="E5976" s="1" t="s">
        <v>353</v>
      </c>
      <c r="F5976" s="26">
        <v>0.95</v>
      </c>
      <c r="G5976" s="25" t="s">
        <v>295</v>
      </c>
      <c r="H5976" s="25"/>
      <c r="BA5976" s="73" t="s">
        <v>357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358</v>
      </c>
      <c r="E5977" s="1" t="s">
        <v>355</v>
      </c>
      <c r="F5977" s="26">
        <v>34.4</v>
      </c>
      <c r="G5977" s="25" t="s">
        <v>295</v>
      </c>
      <c r="H5977" s="25"/>
      <c r="BA5977" s="73" t="s">
        <v>357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358</v>
      </c>
      <c r="E5978" s="1" t="s">
        <v>133</v>
      </c>
      <c r="F5978" s="26">
        <v>148</v>
      </c>
      <c r="G5978" s="25" t="s">
        <v>295</v>
      </c>
      <c r="H5978" s="25"/>
      <c r="BA5978" s="73" t="s">
        <v>357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358</v>
      </c>
      <c r="E5979" s="1" t="s">
        <v>135</v>
      </c>
      <c r="F5979" s="26">
        <v>3.9</v>
      </c>
      <c r="G5979" s="25" t="s">
        <v>295</v>
      </c>
      <c r="H5979" s="25"/>
      <c r="BA5979" s="73" t="s">
        <v>357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358</v>
      </c>
      <c r="E5980" s="1" t="s">
        <v>136</v>
      </c>
      <c r="F5980" s="26">
        <v>108</v>
      </c>
      <c r="G5980" s="25" t="s">
        <v>295</v>
      </c>
      <c r="H5980" s="25"/>
      <c r="BA5980" s="73" t="s">
        <v>357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358</v>
      </c>
      <c r="E5981" s="1" t="s">
        <v>341</v>
      </c>
      <c r="F5981" s="26">
        <v>4.6500000000000004</v>
      </c>
      <c r="G5981" s="25" t="s">
        <v>295</v>
      </c>
      <c r="H5981" s="25"/>
      <c r="BA5981" s="73" t="s">
        <v>357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358</v>
      </c>
      <c r="E5982" s="1" t="s">
        <v>118</v>
      </c>
      <c r="F5982" s="26">
        <v>4.7</v>
      </c>
      <c r="G5982" s="25" t="s">
        <v>295</v>
      </c>
      <c r="H5982" s="25"/>
      <c r="BA5982" s="73" t="s">
        <v>357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358</v>
      </c>
      <c r="E5983" s="1" t="s">
        <v>130</v>
      </c>
      <c r="F5983" s="26">
        <v>3.8610000000000002</v>
      </c>
      <c r="G5983" s="25" t="s">
        <v>295</v>
      </c>
      <c r="H5983" s="25"/>
      <c r="BA5983" s="73" t="s">
        <v>357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358</v>
      </c>
      <c r="E5984" s="1" t="s">
        <v>343</v>
      </c>
      <c r="F5984" s="26">
        <v>0.31</v>
      </c>
      <c r="G5984" s="25" t="s">
        <v>295</v>
      </c>
      <c r="H5984" s="25"/>
      <c r="BA5984" s="73" t="s">
        <v>357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358</v>
      </c>
      <c r="E5985" s="1" t="s">
        <v>127</v>
      </c>
      <c r="F5985" s="26">
        <v>1.25</v>
      </c>
      <c r="G5985" s="25" t="s">
        <v>295</v>
      </c>
      <c r="H5985" s="25"/>
      <c r="BA5985" s="73" t="s">
        <v>357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358</v>
      </c>
      <c r="E5986" s="1" t="s">
        <v>131</v>
      </c>
      <c r="F5986" s="26">
        <v>8.6999999999999993</v>
      </c>
      <c r="G5986" s="25" t="s">
        <v>295</v>
      </c>
      <c r="H5986" s="25"/>
      <c r="BA5986" s="73" t="s">
        <v>357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358</v>
      </c>
      <c r="E5987" s="1" t="s">
        <v>344</v>
      </c>
      <c r="F5987" s="26">
        <v>339</v>
      </c>
      <c r="G5987" s="25" t="s">
        <v>295</v>
      </c>
      <c r="H5987" s="25"/>
      <c r="BA5987" s="73" t="s">
        <v>357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358</v>
      </c>
      <c r="E5988" s="1" t="s">
        <v>119</v>
      </c>
      <c r="F5988" s="26">
        <v>246</v>
      </c>
      <c r="G5988" s="25" t="s">
        <v>295</v>
      </c>
      <c r="H5988" s="25"/>
      <c r="BA5988" s="73" t="s">
        <v>357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358</v>
      </c>
      <c r="E5989" s="1" t="s">
        <v>120</v>
      </c>
      <c r="F5989" s="26">
        <v>74</v>
      </c>
      <c r="G5989" s="25" t="s">
        <v>295</v>
      </c>
      <c r="H5989" s="25"/>
      <c r="BA5989" s="73" t="s">
        <v>357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358</v>
      </c>
      <c r="E5990" s="1" t="s">
        <v>117</v>
      </c>
      <c r="F5990" s="26">
        <v>2.83</v>
      </c>
      <c r="G5990" s="25" t="s">
        <v>295</v>
      </c>
      <c r="H5990" s="25"/>
      <c r="BA5990" s="73" t="s">
        <v>357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358</v>
      </c>
      <c r="E5991" s="1" t="s">
        <v>346</v>
      </c>
      <c r="F5991" s="26">
        <v>232</v>
      </c>
      <c r="G5991" s="25" t="s">
        <v>295</v>
      </c>
      <c r="H5991" s="25"/>
      <c r="BA5991" s="73" t="s">
        <v>357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358</v>
      </c>
      <c r="E5992" s="1" t="s">
        <v>132</v>
      </c>
      <c r="F5992" s="26">
        <v>3.38</v>
      </c>
      <c r="G5992" s="25" t="s">
        <v>295</v>
      </c>
      <c r="H5992" s="25"/>
      <c r="BA5992" s="73" t="s">
        <v>357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358</v>
      </c>
      <c r="E5993" s="1" t="s">
        <v>111</v>
      </c>
      <c r="F5993" s="26">
        <v>86</v>
      </c>
      <c r="G5993" s="25" t="s">
        <v>295</v>
      </c>
      <c r="H5993" s="25"/>
      <c r="BA5993" s="73" t="s">
        <v>357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358</v>
      </c>
      <c r="E5994" s="1" t="s">
        <v>347</v>
      </c>
      <c r="F5994" s="26">
        <v>5.0999999999999996</v>
      </c>
      <c r="G5994" s="25" t="s">
        <v>295</v>
      </c>
      <c r="H5994" s="25"/>
      <c r="BA5994" s="73" t="s">
        <v>357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358</v>
      </c>
      <c r="E5995" s="1" t="s">
        <v>349</v>
      </c>
      <c r="F5995" s="26">
        <v>2.2200000000000002</v>
      </c>
      <c r="G5995" s="25" t="s">
        <v>295</v>
      </c>
      <c r="H5995" s="25"/>
      <c r="BA5995" s="73" t="s">
        <v>357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358</v>
      </c>
      <c r="E5996" s="1" t="s">
        <v>128</v>
      </c>
      <c r="F5996" s="26">
        <v>7</v>
      </c>
      <c r="G5996" s="25" t="s">
        <v>295</v>
      </c>
      <c r="H5996" s="25"/>
      <c r="BA5996" s="73" t="s">
        <v>357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358</v>
      </c>
      <c r="E5997" s="1" t="s">
        <v>121</v>
      </c>
      <c r="F5997" s="26">
        <v>158</v>
      </c>
      <c r="G5997" s="25" t="s">
        <v>295</v>
      </c>
      <c r="H5997" s="25"/>
      <c r="BA5997" s="73" t="s">
        <v>357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358</v>
      </c>
      <c r="E5998" s="1" t="s">
        <v>115</v>
      </c>
      <c r="F5998" s="26">
        <v>33</v>
      </c>
      <c r="G5998" s="25" t="s">
        <v>295</v>
      </c>
      <c r="H5998" s="25"/>
      <c r="BA5998" s="73" t="s">
        <v>357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358</v>
      </c>
      <c r="E5999" s="1" t="s">
        <v>137</v>
      </c>
      <c r="F5999" s="26">
        <v>75</v>
      </c>
      <c r="G5999" s="25" t="s">
        <v>295</v>
      </c>
      <c r="H5999" s="25"/>
      <c r="BA5999" s="73" t="s">
        <v>357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358</v>
      </c>
      <c r="E6000" s="1" t="s">
        <v>350</v>
      </c>
      <c r="F6000" s="26">
        <v>144</v>
      </c>
      <c r="G6000" s="25" t="s">
        <v>295</v>
      </c>
      <c r="H6000" s="25"/>
      <c r="BA6000" s="73" t="s">
        <v>357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358</v>
      </c>
      <c r="E6001" s="1" t="s">
        <v>125</v>
      </c>
      <c r="F6001" s="26">
        <v>117</v>
      </c>
      <c r="G6001" s="25" t="s">
        <v>295</v>
      </c>
      <c r="H6001" s="25"/>
      <c r="BA6001" s="73" t="s">
        <v>357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358</v>
      </c>
      <c r="E6002" s="1" t="s">
        <v>126</v>
      </c>
      <c r="F6002" s="26">
        <v>80</v>
      </c>
      <c r="G6002" s="25" t="s">
        <v>295</v>
      </c>
      <c r="H6002" s="25"/>
      <c r="BA6002" s="73" t="s">
        <v>357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358</v>
      </c>
      <c r="E6003" s="1" t="s">
        <v>351</v>
      </c>
      <c r="F6003" s="26">
        <v>168</v>
      </c>
      <c r="G6003" s="25" t="s">
        <v>295</v>
      </c>
      <c r="H6003" s="25"/>
      <c r="BA6003" s="73" t="s">
        <v>357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358</v>
      </c>
      <c r="E6004" s="1" t="s">
        <v>352</v>
      </c>
      <c r="F6004" s="26">
        <v>58</v>
      </c>
      <c r="G6004" s="25" t="s">
        <v>295</v>
      </c>
      <c r="H6004" s="25"/>
      <c r="BA6004" s="73" t="s">
        <v>357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358</v>
      </c>
      <c r="E6005" s="1" t="s">
        <v>122</v>
      </c>
      <c r="F6005" s="26">
        <v>49</v>
      </c>
      <c r="G6005" s="25" t="s">
        <v>295</v>
      </c>
      <c r="H6005" s="25"/>
      <c r="BA6005" s="73" t="s">
        <v>357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358</v>
      </c>
      <c r="E6006" s="1" t="s">
        <v>124</v>
      </c>
      <c r="F6006" s="26">
        <v>28</v>
      </c>
      <c r="G6006" s="25" t="s">
        <v>295</v>
      </c>
      <c r="H6006" s="25"/>
      <c r="BA6006" s="73" t="s">
        <v>357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358</v>
      </c>
      <c r="E6007" s="1" t="s">
        <v>353</v>
      </c>
      <c r="F6007" s="26">
        <v>0.97</v>
      </c>
      <c r="G6007" s="25" t="s">
        <v>295</v>
      </c>
      <c r="H6007" s="25"/>
      <c r="BA6007" s="73" t="s">
        <v>357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358</v>
      </c>
      <c r="E6008" s="1" t="s">
        <v>355</v>
      </c>
      <c r="F6008" s="26">
        <v>32.9</v>
      </c>
      <c r="G6008" s="25" t="s">
        <v>295</v>
      </c>
      <c r="H6008" s="25"/>
      <c r="BA6008" s="73" t="s">
        <v>357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358</v>
      </c>
      <c r="E6009" s="1" t="s">
        <v>133</v>
      </c>
      <c r="F6009" s="26">
        <v>148</v>
      </c>
      <c r="G6009" s="25" t="s">
        <v>295</v>
      </c>
      <c r="H6009" s="25"/>
      <c r="BA6009" s="73" t="s">
        <v>357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358</v>
      </c>
      <c r="E6010" s="1" t="s">
        <v>135</v>
      </c>
      <c r="F6010" s="26">
        <v>3.8</v>
      </c>
      <c r="G6010" s="25" t="s">
        <v>295</v>
      </c>
      <c r="H6010" s="25"/>
      <c r="BA6010" s="73" t="s">
        <v>357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358</v>
      </c>
      <c r="E6011" s="1" t="s">
        <v>136</v>
      </c>
      <c r="F6011" s="26">
        <v>109</v>
      </c>
      <c r="G6011" s="25" t="s">
        <v>295</v>
      </c>
      <c r="H6011" s="25"/>
      <c r="BA6011" s="73" t="s">
        <v>357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358</v>
      </c>
      <c r="E6012" s="1" t="s">
        <v>341</v>
      </c>
      <c r="F6012" s="26">
        <v>4.6399999999999997</v>
      </c>
      <c r="G6012" s="25" t="s">
        <v>295</v>
      </c>
      <c r="H6012" s="25"/>
      <c r="BA6012" s="73" t="s">
        <v>357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358</v>
      </c>
      <c r="E6013" s="1" t="s">
        <v>118</v>
      </c>
      <c r="F6013" s="26">
        <v>4.5</v>
      </c>
      <c r="G6013" s="25" t="s">
        <v>295</v>
      </c>
      <c r="H6013" s="25"/>
      <c r="BA6013" s="73" t="s">
        <v>357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358</v>
      </c>
      <c r="E6014" s="1" t="s">
        <v>130</v>
      </c>
      <c r="F6014" s="26">
        <v>3.81</v>
      </c>
      <c r="G6014" s="25" t="s">
        <v>295</v>
      </c>
      <c r="H6014" s="25"/>
      <c r="BA6014" s="73" t="s">
        <v>357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358</v>
      </c>
      <c r="E6015" s="1" t="s">
        <v>343</v>
      </c>
      <c r="F6015" s="26">
        <v>0.3</v>
      </c>
      <c r="G6015" s="25" t="s">
        <v>295</v>
      </c>
      <c r="H6015" s="25"/>
      <c r="BA6015" s="73" t="s">
        <v>357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358</v>
      </c>
      <c r="E6016" s="1" t="s">
        <v>127</v>
      </c>
      <c r="F6016" s="26">
        <v>1.22</v>
      </c>
      <c r="G6016" s="25" t="s">
        <v>295</v>
      </c>
      <c r="H6016" s="25"/>
      <c r="BA6016" s="73" t="s">
        <v>357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358</v>
      </c>
      <c r="E6017" s="1" t="s">
        <v>131</v>
      </c>
      <c r="F6017" s="26">
        <v>8.5</v>
      </c>
      <c r="G6017" s="25" t="s">
        <v>295</v>
      </c>
      <c r="H6017" s="25"/>
      <c r="BA6017" s="73" t="s">
        <v>357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358</v>
      </c>
      <c r="E6018" s="1" t="s">
        <v>344</v>
      </c>
      <c r="F6018" s="26">
        <v>334</v>
      </c>
      <c r="G6018" s="25" t="s">
        <v>295</v>
      </c>
      <c r="H6018" s="25"/>
      <c r="BA6018" s="73" t="s">
        <v>357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358</v>
      </c>
      <c r="E6019" s="1" t="s">
        <v>119</v>
      </c>
      <c r="F6019" s="26">
        <v>242</v>
      </c>
      <c r="G6019" s="25" t="s">
        <v>295</v>
      </c>
      <c r="H6019" s="25"/>
      <c r="BA6019" s="73" t="s">
        <v>357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358</v>
      </c>
      <c r="E6020" s="1" t="s">
        <v>120</v>
      </c>
      <c r="F6020" s="26">
        <v>77</v>
      </c>
      <c r="G6020" s="25" t="s">
        <v>295</v>
      </c>
      <c r="H6020" s="25"/>
      <c r="BA6020" s="73" t="s">
        <v>357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358</v>
      </c>
      <c r="E6021" s="1" t="s">
        <v>117</v>
      </c>
      <c r="F6021" s="26">
        <v>2.65</v>
      </c>
      <c r="G6021" s="25" t="s">
        <v>295</v>
      </c>
      <c r="H6021" s="25"/>
      <c r="BA6021" s="73" t="s">
        <v>357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358</v>
      </c>
      <c r="E6022" s="1" t="s">
        <v>346</v>
      </c>
      <c r="F6022" s="26">
        <v>230</v>
      </c>
      <c r="G6022" s="25" t="s">
        <v>295</v>
      </c>
      <c r="H6022" s="25"/>
      <c r="BA6022" s="73" t="s">
        <v>357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358</v>
      </c>
      <c r="E6023" s="1" t="s">
        <v>132</v>
      </c>
      <c r="F6023" s="26">
        <v>3.43</v>
      </c>
      <c r="G6023" s="25" t="s">
        <v>295</v>
      </c>
      <c r="H6023" s="25"/>
      <c r="BA6023" s="73" t="s">
        <v>357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358</v>
      </c>
      <c r="E6024" s="1" t="s">
        <v>111</v>
      </c>
      <c r="F6024" s="26">
        <v>84</v>
      </c>
      <c r="G6024" s="25" t="s">
        <v>295</v>
      </c>
      <c r="H6024" s="25"/>
      <c r="BA6024" s="73" t="s">
        <v>357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358</v>
      </c>
      <c r="E6025" s="1" t="s">
        <v>347</v>
      </c>
      <c r="F6025" s="26">
        <v>5.0999999999999996</v>
      </c>
      <c r="G6025" s="25" t="s">
        <v>295</v>
      </c>
      <c r="H6025" s="25"/>
      <c r="BA6025" s="73" t="s">
        <v>357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358</v>
      </c>
      <c r="E6026" s="1" t="s">
        <v>349</v>
      </c>
      <c r="F6026" s="26">
        <v>2.23</v>
      </c>
      <c r="G6026" s="25" t="s">
        <v>295</v>
      </c>
      <c r="H6026" s="25"/>
      <c r="BA6026" s="73" t="s">
        <v>357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358</v>
      </c>
      <c r="E6027" s="1" t="s">
        <v>128</v>
      </c>
      <c r="F6027" s="26">
        <v>7.1</v>
      </c>
      <c r="G6027" s="25" t="s">
        <v>295</v>
      </c>
      <c r="H6027" s="25"/>
      <c r="BA6027" s="73" t="s">
        <v>357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358</v>
      </c>
      <c r="E6028" s="1" t="s">
        <v>121</v>
      </c>
      <c r="F6028" s="26">
        <v>156</v>
      </c>
      <c r="G6028" s="25" t="s">
        <v>295</v>
      </c>
      <c r="H6028" s="25"/>
      <c r="BA6028" s="73" t="s">
        <v>357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358</v>
      </c>
      <c r="E6029" s="1" t="s">
        <v>115</v>
      </c>
      <c r="F6029" s="26">
        <v>35</v>
      </c>
      <c r="G6029" s="25" t="s">
        <v>295</v>
      </c>
      <c r="H6029" s="25"/>
      <c r="BA6029" s="73" t="s">
        <v>357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358</v>
      </c>
      <c r="E6030" s="1" t="s">
        <v>137</v>
      </c>
      <c r="F6030" s="26">
        <v>75</v>
      </c>
      <c r="G6030" s="25" t="s">
        <v>295</v>
      </c>
      <c r="H6030" s="25"/>
      <c r="BA6030" s="73" t="s">
        <v>357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358</v>
      </c>
      <c r="E6031" s="1" t="s">
        <v>350</v>
      </c>
      <c r="F6031" s="26">
        <v>141</v>
      </c>
      <c r="G6031" s="25" t="s">
        <v>295</v>
      </c>
      <c r="H6031" s="25"/>
      <c r="BA6031" s="73" t="s">
        <v>357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358</v>
      </c>
      <c r="E6032" s="1" t="s">
        <v>125</v>
      </c>
      <c r="F6032" s="26">
        <v>108</v>
      </c>
      <c r="G6032" s="25" t="s">
        <v>295</v>
      </c>
      <c r="H6032" s="25"/>
      <c r="BA6032" s="73" t="s">
        <v>357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358</v>
      </c>
      <c r="E6033" s="1" t="s">
        <v>126</v>
      </c>
      <c r="F6033" s="26">
        <v>80</v>
      </c>
      <c r="G6033" s="25" t="s">
        <v>295</v>
      </c>
      <c r="H6033" s="25"/>
      <c r="BA6033" s="73" t="s">
        <v>357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358</v>
      </c>
      <c r="E6034" s="1" t="s">
        <v>351</v>
      </c>
      <c r="F6034" s="26">
        <v>168</v>
      </c>
      <c r="G6034" s="25" t="s">
        <v>295</v>
      </c>
      <c r="H6034" s="25"/>
      <c r="BA6034" s="73" t="s">
        <v>357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358</v>
      </c>
      <c r="E6035" s="1" t="s">
        <v>352</v>
      </c>
      <c r="F6035" s="26">
        <v>57</v>
      </c>
      <c r="G6035" s="25" t="s">
        <v>295</v>
      </c>
      <c r="H6035" s="25"/>
      <c r="BA6035" s="73" t="s">
        <v>357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358</v>
      </c>
      <c r="E6036" s="1" t="s">
        <v>122</v>
      </c>
      <c r="F6036" s="26">
        <v>43</v>
      </c>
      <c r="G6036" s="25" t="s">
        <v>295</v>
      </c>
      <c r="H6036" s="25"/>
      <c r="BA6036" s="73" t="s">
        <v>357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358</v>
      </c>
      <c r="E6037" s="1" t="s">
        <v>124</v>
      </c>
      <c r="F6037" s="26">
        <v>28</v>
      </c>
      <c r="G6037" s="25" t="s">
        <v>295</v>
      </c>
      <c r="H6037" s="25"/>
      <c r="BA6037" s="73" t="s">
        <v>357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358</v>
      </c>
      <c r="E6038" s="1" t="s">
        <v>353</v>
      </c>
      <c r="F6038" s="26">
        <v>0.96</v>
      </c>
      <c r="G6038" s="25" t="s">
        <v>295</v>
      </c>
      <c r="H6038" s="25"/>
      <c r="BA6038" s="73" t="s">
        <v>357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358</v>
      </c>
      <c r="E6039" s="1" t="s">
        <v>355</v>
      </c>
      <c r="F6039" s="26">
        <v>32.299999999999997</v>
      </c>
      <c r="G6039" s="25" t="s">
        <v>295</v>
      </c>
      <c r="H6039" s="25"/>
      <c r="BA6039" s="73" t="s">
        <v>357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358</v>
      </c>
      <c r="E6040" s="1" t="s">
        <v>133</v>
      </c>
      <c r="F6040" s="26">
        <v>146</v>
      </c>
      <c r="G6040" s="25" t="s">
        <v>295</v>
      </c>
      <c r="H6040" s="25"/>
      <c r="BA6040" s="73" t="s">
        <v>357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358</v>
      </c>
      <c r="E6041" s="1" t="s">
        <v>135</v>
      </c>
      <c r="F6041" s="26">
        <v>3.8</v>
      </c>
      <c r="G6041" s="25" t="s">
        <v>295</v>
      </c>
      <c r="H6041" s="25"/>
      <c r="BA6041" s="73" t="s">
        <v>357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358</v>
      </c>
      <c r="E6042" s="1" t="s">
        <v>136</v>
      </c>
      <c r="F6042" s="26">
        <v>106</v>
      </c>
      <c r="G6042" s="25" t="s">
        <v>295</v>
      </c>
      <c r="H6042" s="25"/>
      <c r="BA6042" s="73" t="s">
        <v>357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358</v>
      </c>
      <c r="E6043" s="1" t="s">
        <v>341</v>
      </c>
      <c r="F6043" s="26">
        <v>4.6399999999999997</v>
      </c>
      <c r="G6043" s="25" t="s">
        <v>295</v>
      </c>
      <c r="H6043" s="25"/>
      <c r="BA6043" s="73" t="s">
        <v>357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358</v>
      </c>
      <c r="E6044" s="1" t="s">
        <v>118</v>
      </c>
      <c r="F6044" s="26">
        <v>4.5999999999999996</v>
      </c>
      <c r="G6044" s="25" t="s">
        <v>295</v>
      </c>
      <c r="H6044" s="25"/>
      <c r="BA6044" s="73" t="s">
        <v>357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358</v>
      </c>
      <c r="E6045" s="1" t="s">
        <v>130</v>
      </c>
      <c r="F6045" s="26">
        <v>3.83</v>
      </c>
      <c r="G6045" s="25" t="s">
        <v>295</v>
      </c>
      <c r="H6045" s="25"/>
      <c r="BA6045" s="73" t="s">
        <v>357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358</v>
      </c>
      <c r="E6046" s="1" t="s">
        <v>343</v>
      </c>
      <c r="F6046" s="26">
        <v>0.32</v>
      </c>
      <c r="G6046" s="25" t="s">
        <v>295</v>
      </c>
      <c r="H6046" s="25"/>
      <c r="BA6046" s="73" t="s">
        <v>357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358</v>
      </c>
      <c r="E6047" s="1" t="s">
        <v>127</v>
      </c>
      <c r="F6047" s="26">
        <v>1.21</v>
      </c>
      <c r="G6047" s="25" t="s">
        <v>295</v>
      </c>
      <c r="H6047" s="25"/>
      <c r="BA6047" s="73" t="s">
        <v>357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358</v>
      </c>
      <c r="E6048" s="1" t="s">
        <v>131</v>
      </c>
      <c r="F6048" s="26">
        <v>8.6</v>
      </c>
      <c r="G6048" s="25" t="s">
        <v>295</v>
      </c>
      <c r="H6048" s="25"/>
      <c r="BA6048" s="73" t="s">
        <v>357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358</v>
      </c>
      <c r="E6049" s="1" t="s">
        <v>344</v>
      </c>
      <c r="F6049" s="26">
        <v>334</v>
      </c>
      <c r="G6049" s="25" t="s">
        <v>295</v>
      </c>
      <c r="H6049" s="25"/>
      <c r="BA6049" s="73" t="s">
        <v>357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358</v>
      </c>
      <c r="E6050" s="1" t="s">
        <v>119</v>
      </c>
      <c r="F6050" s="26">
        <v>249</v>
      </c>
      <c r="G6050" s="25" t="s">
        <v>295</v>
      </c>
      <c r="H6050" s="25"/>
      <c r="BA6050" s="73" t="s">
        <v>357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358</v>
      </c>
      <c r="E6051" s="1" t="s">
        <v>120</v>
      </c>
      <c r="F6051" s="26">
        <v>77</v>
      </c>
      <c r="G6051" s="25" t="s">
        <v>295</v>
      </c>
      <c r="H6051" s="25"/>
      <c r="BA6051" s="73" t="s">
        <v>357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358</v>
      </c>
      <c r="E6052" s="1" t="s">
        <v>117</v>
      </c>
      <c r="F6052" s="26">
        <v>2.67</v>
      </c>
      <c r="G6052" s="25" t="s">
        <v>295</v>
      </c>
      <c r="H6052" s="25"/>
      <c r="BA6052" s="73" t="s">
        <v>357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358</v>
      </c>
      <c r="E6053" s="1" t="s">
        <v>346</v>
      </c>
      <c r="F6053" s="26">
        <v>231</v>
      </c>
      <c r="G6053" s="25" t="s">
        <v>295</v>
      </c>
      <c r="H6053" s="25"/>
      <c r="BA6053" s="73" t="s">
        <v>357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358</v>
      </c>
      <c r="E6054" s="1" t="s">
        <v>132</v>
      </c>
      <c r="F6054" s="26">
        <v>3.36</v>
      </c>
      <c r="G6054" s="25" t="s">
        <v>295</v>
      </c>
      <c r="H6054" s="25"/>
      <c r="BA6054" s="73" t="s">
        <v>357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358</v>
      </c>
      <c r="E6055" s="1" t="s">
        <v>111</v>
      </c>
      <c r="F6055" s="26">
        <v>85</v>
      </c>
      <c r="G6055" s="25" t="s">
        <v>295</v>
      </c>
      <c r="H6055" s="25"/>
      <c r="BA6055" s="73" t="s">
        <v>357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358</v>
      </c>
      <c r="E6056" s="1" t="s">
        <v>347</v>
      </c>
      <c r="F6056" s="26">
        <v>5.12</v>
      </c>
      <c r="G6056" s="25" t="s">
        <v>295</v>
      </c>
      <c r="H6056" s="25"/>
      <c r="BA6056" s="73" t="s">
        <v>357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358</v>
      </c>
      <c r="E6057" s="1" t="s">
        <v>349</v>
      </c>
      <c r="F6057" s="26">
        <v>2.19</v>
      </c>
      <c r="G6057" s="25" t="s">
        <v>295</v>
      </c>
      <c r="H6057" s="25"/>
      <c r="BA6057" s="73" t="s">
        <v>357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358</v>
      </c>
      <c r="E6058" s="1" t="s">
        <v>128</v>
      </c>
      <c r="F6058" s="26">
        <v>7</v>
      </c>
      <c r="G6058" s="25" t="s">
        <v>295</v>
      </c>
      <c r="H6058" s="25"/>
      <c r="BA6058" s="73" t="s">
        <v>357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358</v>
      </c>
      <c r="E6059" s="1" t="s">
        <v>121</v>
      </c>
      <c r="F6059" s="26">
        <v>158</v>
      </c>
      <c r="G6059" s="25" t="s">
        <v>295</v>
      </c>
      <c r="H6059" s="25"/>
      <c r="BA6059" s="73" t="s">
        <v>357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358</v>
      </c>
      <c r="E6060" s="1" t="s">
        <v>115</v>
      </c>
      <c r="F6060" s="26">
        <v>34</v>
      </c>
      <c r="G6060" s="25" t="s">
        <v>295</v>
      </c>
      <c r="H6060" s="25"/>
      <c r="BA6060" s="73" t="s">
        <v>357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358</v>
      </c>
      <c r="E6061" s="1" t="s">
        <v>137</v>
      </c>
      <c r="F6061" s="26">
        <v>76</v>
      </c>
      <c r="G6061" s="25" t="s">
        <v>295</v>
      </c>
      <c r="H6061" s="25"/>
      <c r="BA6061" s="73" t="s">
        <v>357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358</v>
      </c>
      <c r="E6062" s="1" t="s">
        <v>350</v>
      </c>
      <c r="F6062" s="26">
        <v>141</v>
      </c>
      <c r="G6062" s="25" t="s">
        <v>295</v>
      </c>
      <c r="H6062" s="25"/>
      <c r="BA6062" s="73" t="s">
        <v>357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358</v>
      </c>
      <c r="E6063" s="1" t="s">
        <v>125</v>
      </c>
      <c r="F6063" s="26">
        <v>112</v>
      </c>
      <c r="G6063" s="25" t="s">
        <v>295</v>
      </c>
      <c r="H6063" s="25"/>
      <c r="BA6063" s="73" t="s">
        <v>357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358</v>
      </c>
      <c r="E6064" s="1" t="s">
        <v>126</v>
      </c>
      <c r="F6064" s="26">
        <v>81</v>
      </c>
      <c r="G6064" s="25" t="s">
        <v>295</v>
      </c>
      <c r="H6064" s="25"/>
      <c r="BA6064" s="73" t="s">
        <v>357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358</v>
      </c>
      <c r="E6065" s="1" t="s">
        <v>351</v>
      </c>
      <c r="F6065" s="26">
        <v>168</v>
      </c>
      <c r="G6065" s="25" t="s">
        <v>295</v>
      </c>
      <c r="H6065" s="25"/>
      <c r="BA6065" s="73" t="s">
        <v>357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358</v>
      </c>
      <c r="E6066" s="1" t="s">
        <v>352</v>
      </c>
      <c r="F6066" s="26">
        <v>57</v>
      </c>
      <c r="G6066" s="25" t="s">
        <v>295</v>
      </c>
      <c r="H6066" s="25"/>
      <c r="BA6066" s="73" t="s">
        <v>357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358</v>
      </c>
      <c r="E6067" s="1" t="s">
        <v>122</v>
      </c>
      <c r="F6067" s="26">
        <v>47</v>
      </c>
      <c r="G6067" s="25" t="s">
        <v>295</v>
      </c>
      <c r="H6067" s="25"/>
      <c r="BA6067" s="73" t="s">
        <v>357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358</v>
      </c>
      <c r="E6068" s="1" t="s">
        <v>124</v>
      </c>
      <c r="F6068" s="26">
        <v>29</v>
      </c>
      <c r="G6068" s="25" t="s">
        <v>295</v>
      </c>
      <c r="H6068" s="25"/>
      <c r="BA6068" s="73" t="s">
        <v>357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358</v>
      </c>
      <c r="E6069" s="1" t="s">
        <v>353</v>
      </c>
      <c r="F6069" s="26">
        <v>0.95</v>
      </c>
      <c r="G6069" s="25" t="s">
        <v>295</v>
      </c>
      <c r="H6069" s="25"/>
      <c r="BA6069" s="73" t="s">
        <v>357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358</v>
      </c>
      <c r="E6070" s="1" t="s">
        <v>355</v>
      </c>
      <c r="F6070" s="26">
        <v>32.6</v>
      </c>
      <c r="G6070" s="25" t="s">
        <v>295</v>
      </c>
      <c r="H6070" s="25"/>
      <c r="BA6070" s="73" t="s">
        <v>357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358</v>
      </c>
      <c r="E6071" s="1" t="s">
        <v>133</v>
      </c>
      <c r="F6071" s="26">
        <v>148</v>
      </c>
      <c r="G6071" s="25" t="s">
        <v>295</v>
      </c>
      <c r="H6071" s="25"/>
      <c r="BA6071" s="73" t="s">
        <v>357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358</v>
      </c>
      <c r="E6072" s="1" t="s">
        <v>135</v>
      </c>
      <c r="F6072" s="26">
        <v>3.8</v>
      </c>
      <c r="G6072" s="25" t="s">
        <v>295</v>
      </c>
      <c r="H6072" s="25"/>
      <c r="BA6072" s="73" t="s">
        <v>357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358</v>
      </c>
      <c r="E6073" s="1" t="s">
        <v>136</v>
      </c>
      <c r="F6073" s="26">
        <v>107</v>
      </c>
      <c r="G6073" s="25" t="s">
        <v>295</v>
      </c>
      <c r="H6073" s="25"/>
      <c r="BA6073" s="73" t="s">
        <v>357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358</v>
      </c>
      <c r="E6074" s="1" t="s">
        <v>341</v>
      </c>
      <c r="F6074" s="26">
        <v>4.68</v>
      </c>
      <c r="G6074" s="25" t="s">
        <v>295</v>
      </c>
      <c r="H6074" s="25"/>
      <c r="BA6074" s="73" t="s">
        <v>357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358</v>
      </c>
      <c r="E6075" s="1" t="s">
        <v>118</v>
      </c>
      <c r="F6075" s="26">
        <v>4.5999999999999996</v>
      </c>
      <c r="G6075" s="25" t="s">
        <v>295</v>
      </c>
      <c r="H6075" s="25"/>
      <c r="BA6075" s="73" t="s">
        <v>357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358</v>
      </c>
      <c r="E6076" s="1" t="s">
        <v>130</v>
      </c>
      <c r="F6076" s="26">
        <v>3.87</v>
      </c>
      <c r="G6076" s="25" t="s">
        <v>295</v>
      </c>
      <c r="H6076" s="25"/>
      <c r="BA6076" s="73" t="s">
        <v>357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358</v>
      </c>
      <c r="E6077" s="1" t="s">
        <v>343</v>
      </c>
      <c r="F6077" s="26">
        <v>0.34</v>
      </c>
      <c r="G6077" s="25" t="s">
        <v>295</v>
      </c>
      <c r="H6077" s="25"/>
      <c r="BA6077" s="73" t="s">
        <v>357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358</v>
      </c>
      <c r="E6078" s="1" t="s">
        <v>127</v>
      </c>
      <c r="F6078" s="26">
        <v>1.24</v>
      </c>
      <c r="G6078" s="25" t="s">
        <v>295</v>
      </c>
      <c r="H6078" s="25"/>
      <c r="BA6078" s="73" t="s">
        <v>357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358</v>
      </c>
      <c r="E6079" s="1" t="s">
        <v>131</v>
      </c>
      <c r="F6079" s="26">
        <v>8.9</v>
      </c>
      <c r="G6079" s="25" t="s">
        <v>295</v>
      </c>
      <c r="H6079" s="25"/>
      <c r="BA6079" s="73" t="s">
        <v>357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358</v>
      </c>
      <c r="E6080" s="1" t="s">
        <v>344</v>
      </c>
      <c r="F6080" s="26">
        <v>347</v>
      </c>
      <c r="G6080" s="25" t="s">
        <v>295</v>
      </c>
      <c r="H6080" s="25"/>
      <c r="BA6080" s="73" t="s">
        <v>357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358</v>
      </c>
      <c r="E6081" s="1" t="s">
        <v>119</v>
      </c>
      <c r="F6081" s="26">
        <v>249</v>
      </c>
      <c r="G6081" s="25" t="s">
        <v>295</v>
      </c>
      <c r="H6081" s="25"/>
      <c r="BA6081" s="73" t="s">
        <v>357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358</v>
      </c>
      <c r="E6082" s="1" t="s">
        <v>120</v>
      </c>
      <c r="F6082" s="26">
        <v>78</v>
      </c>
      <c r="G6082" s="25" t="s">
        <v>295</v>
      </c>
      <c r="H6082" s="25"/>
      <c r="BA6082" s="73" t="s">
        <v>357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358</v>
      </c>
      <c r="E6083" s="1" t="s">
        <v>117</v>
      </c>
      <c r="F6083" s="26">
        <v>2.73</v>
      </c>
      <c r="G6083" s="25" t="s">
        <v>295</v>
      </c>
      <c r="H6083" s="25"/>
      <c r="BA6083" s="73" t="s">
        <v>357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358</v>
      </c>
      <c r="E6084" s="1" t="s">
        <v>346</v>
      </c>
      <c r="F6084" s="26">
        <v>233</v>
      </c>
      <c r="G6084" s="25" t="s">
        <v>295</v>
      </c>
      <c r="H6084" s="25"/>
      <c r="BA6084" s="73" t="s">
        <v>357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358</v>
      </c>
      <c r="E6085" s="1" t="s">
        <v>132</v>
      </c>
      <c r="F6085" s="26">
        <v>3.36</v>
      </c>
      <c r="G6085" s="25" t="s">
        <v>295</v>
      </c>
      <c r="H6085" s="25"/>
      <c r="BA6085" s="73" t="s">
        <v>357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358</v>
      </c>
      <c r="E6086" s="1" t="s">
        <v>111</v>
      </c>
      <c r="F6086" s="26">
        <v>86</v>
      </c>
      <c r="G6086" s="25" t="s">
        <v>295</v>
      </c>
      <c r="H6086" s="25"/>
      <c r="BA6086" s="73" t="s">
        <v>357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358</v>
      </c>
      <c r="E6087" s="1" t="s">
        <v>347</v>
      </c>
      <c r="F6087" s="26">
        <v>5.15</v>
      </c>
      <c r="G6087" s="25" t="s">
        <v>295</v>
      </c>
      <c r="H6087" s="25"/>
      <c r="BA6087" s="73" t="s">
        <v>357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358</v>
      </c>
      <c r="E6088" s="1" t="s">
        <v>349</v>
      </c>
      <c r="F6088" s="26">
        <v>2.23</v>
      </c>
      <c r="G6088" s="25" t="s">
        <v>295</v>
      </c>
      <c r="H6088" s="25"/>
      <c r="BA6088" s="73" t="s">
        <v>357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358</v>
      </c>
      <c r="E6089" s="1" t="s">
        <v>128</v>
      </c>
      <c r="F6089" s="26">
        <v>7.2</v>
      </c>
      <c r="G6089" s="25" t="s">
        <v>295</v>
      </c>
      <c r="H6089" s="25"/>
      <c r="BA6089" s="73" t="s">
        <v>357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358</v>
      </c>
      <c r="E6090" s="1" t="s">
        <v>121</v>
      </c>
      <c r="F6090" s="26">
        <v>162</v>
      </c>
      <c r="G6090" s="25" t="s">
        <v>295</v>
      </c>
      <c r="H6090" s="25"/>
      <c r="BA6090" s="73" t="s">
        <v>357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358</v>
      </c>
      <c r="E6091" s="1" t="s">
        <v>115</v>
      </c>
      <c r="F6091" s="26">
        <v>35</v>
      </c>
      <c r="G6091" s="25" t="s">
        <v>295</v>
      </c>
      <c r="H6091" s="25"/>
      <c r="BA6091" s="73" t="s">
        <v>357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358</v>
      </c>
      <c r="E6092" s="1" t="s">
        <v>137</v>
      </c>
      <c r="F6092" s="26">
        <v>75</v>
      </c>
      <c r="G6092" s="25" t="s">
        <v>295</v>
      </c>
      <c r="H6092" s="25"/>
      <c r="BA6092" s="73" t="s">
        <v>357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358</v>
      </c>
      <c r="E6093" s="1" t="s">
        <v>350</v>
      </c>
      <c r="F6093" s="26">
        <v>145</v>
      </c>
      <c r="G6093" s="25" t="s">
        <v>295</v>
      </c>
      <c r="H6093" s="25"/>
      <c r="BA6093" s="73" t="s">
        <v>357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358</v>
      </c>
      <c r="E6094" s="1" t="s">
        <v>125</v>
      </c>
      <c r="F6094" s="26">
        <v>117</v>
      </c>
      <c r="G6094" s="25" t="s">
        <v>295</v>
      </c>
      <c r="H6094" s="25"/>
      <c r="BA6094" s="73" t="s">
        <v>357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358</v>
      </c>
      <c r="E6095" s="1" t="s">
        <v>126</v>
      </c>
      <c r="F6095" s="26">
        <v>81</v>
      </c>
      <c r="G6095" s="25" t="s">
        <v>295</v>
      </c>
      <c r="H6095" s="25"/>
      <c r="BA6095" s="73" t="s">
        <v>357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358</v>
      </c>
      <c r="E6096" s="1" t="s">
        <v>351</v>
      </c>
      <c r="F6096" s="26">
        <v>174</v>
      </c>
      <c r="G6096" s="25" t="s">
        <v>295</v>
      </c>
      <c r="H6096" s="25"/>
      <c r="BA6096" s="73" t="s">
        <v>357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358</v>
      </c>
      <c r="E6097" s="1" t="s">
        <v>352</v>
      </c>
      <c r="F6097" s="26">
        <v>59</v>
      </c>
      <c r="G6097" s="25" t="s">
        <v>295</v>
      </c>
      <c r="H6097" s="25"/>
      <c r="BA6097" s="73" t="s">
        <v>357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358</v>
      </c>
      <c r="E6098" s="1" t="s">
        <v>122</v>
      </c>
      <c r="F6098" s="26">
        <v>48</v>
      </c>
      <c r="G6098" s="25" t="s">
        <v>295</v>
      </c>
      <c r="H6098" s="25"/>
      <c r="BA6098" s="73" t="s">
        <v>357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358</v>
      </c>
      <c r="E6099" s="1" t="s">
        <v>124</v>
      </c>
      <c r="F6099" s="26">
        <v>29</v>
      </c>
      <c r="G6099" s="25" t="s">
        <v>295</v>
      </c>
      <c r="H6099" s="25"/>
      <c r="BA6099" s="73" t="s">
        <v>357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358</v>
      </c>
      <c r="E6100" s="1" t="s">
        <v>353</v>
      </c>
      <c r="F6100" s="26">
        <v>0.92</v>
      </c>
      <c r="G6100" s="25" t="s">
        <v>295</v>
      </c>
      <c r="H6100" s="25"/>
      <c r="BA6100" s="73" t="s">
        <v>357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358</v>
      </c>
      <c r="E6101" s="1" t="s">
        <v>355</v>
      </c>
      <c r="F6101" s="26">
        <v>32.1</v>
      </c>
      <c r="G6101" s="25" t="s">
        <v>295</v>
      </c>
      <c r="H6101" s="25"/>
      <c r="BA6101" s="73" t="s">
        <v>357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358</v>
      </c>
      <c r="E6102" s="1" t="s">
        <v>133</v>
      </c>
      <c r="F6102" s="26">
        <v>150</v>
      </c>
      <c r="G6102" s="25" t="s">
        <v>295</v>
      </c>
      <c r="H6102" s="25"/>
      <c r="BA6102" s="73" t="s">
        <v>357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358</v>
      </c>
      <c r="E6103" s="1" t="s">
        <v>135</v>
      </c>
      <c r="F6103" s="26">
        <v>3.9</v>
      </c>
      <c r="G6103" s="25" t="s">
        <v>295</v>
      </c>
      <c r="H6103" s="25"/>
      <c r="BA6103" s="73" t="s">
        <v>357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358</v>
      </c>
      <c r="E6104" s="1" t="s">
        <v>136</v>
      </c>
      <c r="F6104" s="26">
        <v>108</v>
      </c>
      <c r="G6104" s="25" t="s">
        <v>295</v>
      </c>
      <c r="H6104" s="25"/>
      <c r="BA6104" s="73" t="s">
        <v>357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358</v>
      </c>
      <c r="E6105" s="1" t="s">
        <v>341</v>
      </c>
      <c r="F6105" s="26">
        <v>4.47</v>
      </c>
      <c r="G6105" s="25" t="s">
        <v>295</v>
      </c>
      <c r="H6105" s="25"/>
      <c r="BA6105" s="73" t="s">
        <v>357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358</v>
      </c>
      <c r="E6106" s="1" t="s">
        <v>118</v>
      </c>
      <c r="F6106" s="26">
        <v>4.5999999999999996</v>
      </c>
      <c r="G6106" s="25" t="s">
        <v>295</v>
      </c>
      <c r="H6106" s="25"/>
      <c r="BA6106" s="73" t="s">
        <v>357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358</v>
      </c>
      <c r="E6107" s="1" t="s">
        <v>130</v>
      </c>
      <c r="F6107" s="26">
        <v>3.76</v>
      </c>
      <c r="G6107" s="25" t="s">
        <v>295</v>
      </c>
      <c r="H6107" s="25"/>
      <c r="BA6107" s="73" t="s">
        <v>357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358</v>
      </c>
      <c r="E6108" s="1" t="s">
        <v>343</v>
      </c>
      <c r="F6108" s="26">
        <v>0.32100000000000001</v>
      </c>
      <c r="G6108" s="25" t="s">
        <v>295</v>
      </c>
      <c r="H6108" s="25"/>
      <c r="BA6108" s="73" t="s">
        <v>357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358</v>
      </c>
      <c r="E6109" s="1" t="s">
        <v>127</v>
      </c>
      <c r="F6109" s="26">
        <v>1.21</v>
      </c>
      <c r="G6109" s="25" t="s">
        <v>295</v>
      </c>
      <c r="H6109" s="25"/>
      <c r="BA6109" s="73" t="s">
        <v>357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358</v>
      </c>
      <c r="E6110" s="1" t="s">
        <v>131</v>
      </c>
      <c r="F6110" s="26">
        <v>8.5</v>
      </c>
      <c r="G6110" s="25" t="s">
        <v>295</v>
      </c>
      <c r="H6110" s="25"/>
      <c r="BA6110" s="73" t="s">
        <v>357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358</v>
      </c>
      <c r="E6111" s="1" t="s">
        <v>344</v>
      </c>
      <c r="F6111" s="26">
        <v>324</v>
      </c>
      <c r="G6111" s="25" t="s">
        <v>295</v>
      </c>
      <c r="H6111" s="25"/>
      <c r="BA6111" s="73" t="s">
        <v>357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358</v>
      </c>
      <c r="E6112" s="1" t="s">
        <v>119</v>
      </c>
      <c r="F6112" s="26">
        <v>245</v>
      </c>
      <c r="G6112" s="25" t="s">
        <v>295</v>
      </c>
      <c r="H6112" s="25"/>
      <c r="BA6112" s="73" t="s">
        <v>357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358</v>
      </c>
      <c r="E6113" s="1" t="s">
        <v>120</v>
      </c>
      <c r="F6113" s="26">
        <v>79</v>
      </c>
      <c r="G6113" s="25" t="s">
        <v>295</v>
      </c>
      <c r="H6113" s="25"/>
      <c r="BA6113" s="73" t="s">
        <v>357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358</v>
      </c>
      <c r="E6114" s="1" t="s">
        <v>117</v>
      </c>
      <c r="F6114" s="26">
        <v>2.62</v>
      </c>
      <c r="G6114" s="25" t="s">
        <v>295</v>
      </c>
      <c r="H6114" s="25"/>
      <c r="BA6114" s="73" t="s">
        <v>357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358</v>
      </c>
      <c r="E6115" s="1" t="s">
        <v>346</v>
      </c>
      <c r="F6115" s="26">
        <v>227</v>
      </c>
      <c r="G6115" s="25" t="s">
        <v>295</v>
      </c>
      <c r="H6115" s="25"/>
      <c r="BA6115" s="73" t="s">
        <v>357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358</v>
      </c>
      <c r="E6116" s="1" t="s">
        <v>132</v>
      </c>
      <c r="F6116" s="26">
        <v>3.38</v>
      </c>
      <c r="G6116" s="25" t="s">
        <v>295</v>
      </c>
      <c r="H6116" s="25"/>
      <c r="BA6116" s="73" t="s">
        <v>357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358</v>
      </c>
      <c r="E6117" s="1" t="s">
        <v>111</v>
      </c>
      <c r="F6117" s="26">
        <v>84</v>
      </c>
      <c r="G6117" s="25" t="s">
        <v>295</v>
      </c>
      <c r="H6117" s="25"/>
      <c r="BA6117" s="73" t="s">
        <v>357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358</v>
      </c>
      <c r="E6118" s="1" t="s">
        <v>347</v>
      </c>
      <c r="F6118" s="26">
        <v>5.3</v>
      </c>
      <c r="G6118" s="25" t="s">
        <v>295</v>
      </c>
      <c r="H6118" s="25"/>
      <c r="BA6118" s="73" t="s">
        <v>357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358</v>
      </c>
      <c r="E6119" s="1" t="s">
        <v>349</v>
      </c>
      <c r="F6119" s="26">
        <v>2.17</v>
      </c>
      <c r="G6119" s="25" t="s">
        <v>295</v>
      </c>
      <c r="H6119" s="25"/>
      <c r="BA6119" s="73" t="s">
        <v>357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358</v>
      </c>
      <c r="E6120" s="1" t="s">
        <v>128</v>
      </c>
      <c r="F6120" s="26">
        <v>7</v>
      </c>
      <c r="G6120" s="25" t="s">
        <v>295</v>
      </c>
      <c r="H6120" s="25"/>
      <c r="BA6120" s="73" t="s">
        <v>357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358</v>
      </c>
      <c r="E6121" s="1" t="s">
        <v>121</v>
      </c>
      <c r="F6121" s="26">
        <v>156</v>
      </c>
      <c r="G6121" s="25" t="s">
        <v>295</v>
      </c>
      <c r="H6121" s="25"/>
      <c r="BA6121" s="73" t="s">
        <v>357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358</v>
      </c>
      <c r="E6122" s="1" t="s">
        <v>115</v>
      </c>
      <c r="F6122" s="26">
        <v>34</v>
      </c>
      <c r="G6122" s="25" t="s">
        <v>295</v>
      </c>
      <c r="H6122" s="25"/>
      <c r="BA6122" s="73" t="s">
        <v>357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358</v>
      </c>
      <c r="E6123" s="1" t="s">
        <v>137</v>
      </c>
      <c r="F6123" s="26">
        <v>74</v>
      </c>
      <c r="G6123" s="25" t="s">
        <v>295</v>
      </c>
      <c r="H6123" s="25"/>
      <c r="BA6123" s="73" t="s">
        <v>357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358</v>
      </c>
      <c r="E6124" s="1" t="s">
        <v>350</v>
      </c>
      <c r="F6124" s="26">
        <v>138</v>
      </c>
      <c r="G6124" s="25" t="s">
        <v>295</v>
      </c>
      <c r="H6124" s="25"/>
      <c r="BA6124" s="73" t="s">
        <v>357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358</v>
      </c>
      <c r="E6125" s="1" t="s">
        <v>125</v>
      </c>
      <c r="F6125" s="26">
        <v>109</v>
      </c>
      <c r="G6125" s="25" t="s">
        <v>295</v>
      </c>
      <c r="H6125" s="25"/>
      <c r="BA6125" s="73" t="s">
        <v>357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358</v>
      </c>
      <c r="E6126" s="1" t="s">
        <v>126</v>
      </c>
      <c r="F6126" s="26">
        <v>78</v>
      </c>
      <c r="G6126" s="25" t="s">
        <v>295</v>
      </c>
      <c r="H6126" s="25"/>
      <c r="BA6126" s="73" t="s">
        <v>357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358</v>
      </c>
      <c r="E6127" s="1" t="s">
        <v>351</v>
      </c>
      <c r="F6127" s="26">
        <v>163</v>
      </c>
      <c r="G6127" s="25" t="s">
        <v>295</v>
      </c>
      <c r="H6127" s="25"/>
      <c r="BA6127" s="73" t="s">
        <v>357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358</v>
      </c>
      <c r="E6128" s="1" t="s">
        <v>352</v>
      </c>
      <c r="F6128" s="26">
        <v>57</v>
      </c>
      <c r="G6128" s="25" t="s">
        <v>295</v>
      </c>
      <c r="H6128" s="25"/>
      <c r="BA6128" s="73" t="s">
        <v>357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358</v>
      </c>
      <c r="E6129" s="1" t="s">
        <v>122</v>
      </c>
      <c r="F6129" s="26">
        <v>45</v>
      </c>
      <c r="G6129" s="25" t="s">
        <v>295</v>
      </c>
      <c r="H6129" s="25"/>
      <c r="BA6129" s="73" t="s">
        <v>357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358</v>
      </c>
      <c r="E6130" s="1" t="s">
        <v>124</v>
      </c>
      <c r="F6130" s="26">
        <v>29</v>
      </c>
      <c r="G6130" s="25" t="s">
        <v>295</v>
      </c>
      <c r="H6130" s="25"/>
      <c r="BA6130" s="73" t="s">
        <v>357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358</v>
      </c>
      <c r="E6131" s="1" t="s">
        <v>353</v>
      </c>
      <c r="F6131" s="26">
        <v>0.98</v>
      </c>
      <c r="G6131" s="25" t="s">
        <v>295</v>
      </c>
      <c r="H6131" s="25"/>
      <c r="BA6131" s="73" t="s">
        <v>357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358</v>
      </c>
      <c r="E6132" s="1" t="s">
        <v>355</v>
      </c>
      <c r="F6132" s="26">
        <v>31.9</v>
      </c>
      <c r="G6132" s="25" t="s">
        <v>295</v>
      </c>
      <c r="H6132" s="25"/>
      <c r="BA6132" s="73" t="s">
        <v>357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358</v>
      </c>
      <c r="E6133" s="1" t="s">
        <v>133</v>
      </c>
      <c r="F6133" s="26">
        <v>144</v>
      </c>
      <c r="G6133" s="25" t="s">
        <v>295</v>
      </c>
      <c r="H6133" s="25"/>
      <c r="BA6133" s="73" t="s">
        <v>357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358</v>
      </c>
      <c r="E6134" s="1" t="s">
        <v>135</v>
      </c>
      <c r="F6134" s="26">
        <v>3.7</v>
      </c>
      <c r="G6134" s="25" t="s">
        <v>295</v>
      </c>
      <c r="H6134" s="25"/>
      <c r="BA6134" s="73" t="s">
        <v>357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358</v>
      </c>
      <c r="E6135" s="1" t="s">
        <v>136</v>
      </c>
      <c r="F6135" s="26">
        <v>103</v>
      </c>
      <c r="G6135" s="25" t="s">
        <v>295</v>
      </c>
      <c r="H6135" s="25"/>
      <c r="BA6135" s="73" t="s">
        <v>357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358</v>
      </c>
      <c r="E6136" s="1" t="s">
        <v>341</v>
      </c>
      <c r="F6136" s="26">
        <v>4.6900000000000004</v>
      </c>
      <c r="G6136" s="25" t="s">
        <v>295</v>
      </c>
      <c r="H6136" s="25"/>
      <c r="BA6136" s="73" t="s">
        <v>357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358</v>
      </c>
      <c r="E6137" s="1" t="s">
        <v>118</v>
      </c>
      <c r="F6137" s="26">
        <v>4.4000000000000004</v>
      </c>
      <c r="G6137" s="25" t="s">
        <v>295</v>
      </c>
      <c r="H6137" s="25"/>
      <c r="BA6137" s="73" t="s">
        <v>357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358</v>
      </c>
      <c r="E6138" s="1" t="s">
        <v>130</v>
      </c>
      <c r="F6138" s="26">
        <v>3.76</v>
      </c>
      <c r="G6138" s="25" t="s">
        <v>295</v>
      </c>
      <c r="H6138" s="25"/>
      <c r="BA6138" s="73" t="s">
        <v>357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358</v>
      </c>
      <c r="E6139" s="1" t="s">
        <v>343</v>
      </c>
      <c r="F6139" s="26">
        <v>0.31</v>
      </c>
      <c r="G6139" s="25" t="s">
        <v>295</v>
      </c>
      <c r="H6139" s="25"/>
      <c r="BA6139" s="73" t="s">
        <v>357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358</v>
      </c>
      <c r="E6140" s="1" t="s">
        <v>127</v>
      </c>
      <c r="F6140" s="26">
        <v>1.25</v>
      </c>
      <c r="G6140" s="25" t="s">
        <v>295</v>
      </c>
      <c r="H6140" s="25"/>
      <c r="BA6140" s="73" t="s">
        <v>357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358</v>
      </c>
      <c r="E6141" s="1" t="s">
        <v>131</v>
      </c>
      <c r="F6141" s="26">
        <v>8.6999999999999993</v>
      </c>
      <c r="G6141" s="25" t="s">
        <v>295</v>
      </c>
      <c r="H6141" s="25"/>
      <c r="BA6141" s="73" t="s">
        <v>357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358</v>
      </c>
      <c r="E6142" s="1" t="s">
        <v>344</v>
      </c>
      <c r="F6142" s="26">
        <v>337</v>
      </c>
      <c r="G6142" s="25" t="s">
        <v>295</v>
      </c>
      <c r="H6142" s="25"/>
      <c r="BA6142" s="73" t="s">
        <v>357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358</v>
      </c>
      <c r="E6143" s="1" t="s">
        <v>119</v>
      </c>
      <c r="F6143" s="26">
        <v>246</v>
      </c>
      <c r="G6143" s="25" t="s">
        <v>295</v>
      </c>
      <c r="H6143" s="25"/>
      <c r="BA6143" s="73" t="s">
        <v>357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358</v>
      </c>
      <c r="E6144" s="1" t="s">
        <v>120</v>
      </c>
      <c r="F6144" s="26">
        <v>78</v>
      </c>
      <c r="G6144" s="25" t="s">
        <v>295</v>
      </c>
      <c r="H6144" s="25"/>
      <c r="BA6144" s="73" t="s">
        <v>357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358</v>
      </c>
      <c r="E6145" s="1" t="s">
        <v>117</v>
      </c>
      <c r="F6145" s="26">
        <v>2.68</v>
      </c>
      <c r="G6145" s="25" t="s">
        <v>295</v>
      </c>
      <c r="H6145" s="25"/>
      <c r="BA6145" s="73" t="s">
        <v>357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358</v>
      </c>
      <c r="E6146" s="1" t="s">
        <v>346</v>
      </c>
      <c r="F6146" s="26">
        <v>228</v>
      </c>
      <c r="G6146" s="25" t="s">
        <v>295</v>
      </c>
      <c r="H6146" s="25"/>
      <c r="BA6146" s="73" t="s">
        <v>357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358</v>
      </c>
      <c r="E6147" s="1" t="s">
        <v>132</v>
      </c>
      <c r="F6147" s="26">
        <v>3.49</v>
      </c>
      <c r="G6147" s="25" t="s">
        <v>295</v>
      </c>
      <c r="H6147" s="25"/>
      <c r="BA6147" s="73" t="s">
        <v>357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358</v>
      </c>
      <c r="E6148" s="1" t="s">
        <v>111</v>
      </c>
      <c r="F6148" s="26">
        <v>85</v>
      </c>
      <c r="G6148" s="25" t="s">
        <v>295</v>
      </c>
      <c r="H6148" s="25"/>
      <c r="BA6148" s="73" t="s">
        <v>357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358</v>
      </c>
      <c r="E6149" s="1" t="s">
        <v>347</v>
      </c>
      <c r="F6149" s="26">
        <v>5.2</v>
      </c>
      <c r="G6149" s="25" t="s">
        <v>295</v>
      </c>
      <c r="H6149" s="25"/>
      <c r="BA6149" s="73" t="s">
        <v>357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358</v>
      </c>
      <c r="E6150" s="1" t="s">
        <v>349</v>
      </c>
      <c r="F6150" s="26">
        <v>2.33</v>
      </c>
      <c r="G6150" s="25" t="s">
        <v>295</v>
      </c>
      <c r="H6150" s="25"/>
      <c r="BA6150" s="73" t="s">
        <v>357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358</v>
      </c>
      <c r="E6151" s="1" t="s">
        <v>128</v>
      </c>
      <c r="F6151" s="26">
        <v>7</v>
      </c>
      <c r="G6151" s="25" t="s">
        <v>295</v>
      </c>
      <c r="H6151" s="25"/>
      <c r="BA6151" s="73" t="s">
        <v>357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358</v>
      </c>
      <c r="E6152" s="1" t="s">
        <v>121</v>
      </c>
      <c r="F6152" s="26">
        <v>158</v>
      </c>
      <c r="G6152" s="25" t="s">
        <v>295</v>
      </c>
      <c r="H6152" s="25"/>
      <c r="BA6152" s="73" t="s">
        <v>357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358</v>
      </c>
      <c r="E6153" s="1" t="s">
        <v>115</v>
      </c>
      <c r="F6153" s="26">
        <v>34</v>
      </c>
      <c r="G6153" s="25" t="s">
        <v>295</v>
      </c>
      <c r="H6153" s="25"/>
      <c r="BA6153" s="73" t="s">
        <v>357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358</v>
      </c>
      <c r="E6154" s="1" t="s">
        <v>137</v>
      </c>
      <c r="F6154" s="26">
        <v>75</v>
      </c>
      <c r="G6154" s="25" t="s">
        <v>295</v>
      </c>
      <c r="H6154" s="25"/>
      <c r="BA6154" s="73" t="s">
        <v>357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358</v>
      </c>
      <c r="E6155" s="1" t="s">
        <v>350</v>
      </c>
      <c r="F6155" s="26">
        <v>139</v>
      </c>
      <c r="G6155" s="25" t="s">
        <v>295</v>
      </c>
      <c r="H6155" s="25"/>
      <c r="BA6155" s="73" t="s">
        <v>357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358</v>
      </c>
      <c r="E6156" s="1" t="s">
        <v>125</v>
      </c>
      <c r="F6156" s="26">
        <v>114</v>
      </c>
      <c r="G6156" s="25" t="s">
        <v>295</v>
      </c>
      <c r="H6156" s="25"/>
      <c r="BA6156" s="73" t="s">
        <v>357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358</v>
      </c>
      <c r="E6157" s="1" t="s">
        <v>126</v>
      </c>
      <c r="F6157" s="26">
        <v>78</v>
      </c>
      <c r="G6157" s="25" t="s">
        <v>295</v>
      </c>
      <c r="H6157" s="25"/>
      <c r="BA6157" s="73" t="s">
        <v>357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358</v>
      </c>
      <c r="E6158" s="1" t="s">
        <v>351</v>
      </c>
      <c r="F6158" s="26">
        <v>172</v>
      </c>
      <c r="G6158" s="25" t="s">
        <v>295</v>
      </c>
      <c r="H6158" s="25"/>
      <c r="BA6158" s="73" t="s">
        <v>357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358</v>
      </c>
      <c r="E6159" s="1" t="s">
        <v>352</v>
      </c>
      <c r="F6159" s="26">
        <v>56</v>
      </c>
      <c r="G6159" s="25" t="s">
        <v>295</v>
      </c>
      <c r="H6159" s="25"/>
      <c r="BA6159" s="73" t="s">
        <v>357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358</v>
      </c>
      <c r="E6160" s="1" t="s">
        <v>122</v>
      </c>
      <c r="F6160" s="26">
        <v>45</v>
      </c>
      <c r="G6160" s="25" t="s">
        <v>295</v>
      </c>
      <c r="H6160" s="25"/>
      <c r="BA6160" s="73" t="s">
        <v>357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358</v>
      </c>
      <c r="E6161" s="1" t="s">
        <v>124</v>
      </c>
      <c r="F6161" s="26">
        <v>28</v>
      </c>
      <c r="G6161" s="25" t="s">
        <v>295</v>
      </c>
      <c r="H6161" s="25"/>
      <c r="BA6161" s="73" t="s">
        <v>357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358</v>
      </c>
      <c r="E6162" s="1" t="s">
        <v>353</v>
      </c>
      <c r="F6162" s="26">
        <v>0.97</v>
      </c>
      <c r="G6162" s="25" t="s">
        <v>295</v>
      </c>
      <c r="H6162" s="25"/>
      <c r="BA6162" s="73" t="s">
        <v>357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358</v>
      </c>
      <c r="E6163" s="1" t="s">
        <v>355</v>
      </c>
      <c r="F6163" s="26">
        <v>31.3</v>
      </c>
      <c r="G6163" s="25" t="s">
        <v>295</v>
      </c>
      <c r="H6163" s="25"/>
      <c r="BA6163" s="73" t="s">
        <v>357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358</v>
      </c>
      <c r="E6164" s="1" t="s">
        <v>341</v>
      </c>
      <c r="F6164" s="26">
        <v>4.68</v>
      </c>
      <c r="G6164" s="25" t="s">
        <v>295</v>
      </c>
      <c r="H6164" s="25"/>
      <c r="BA6164" s="73" t="s">
        <v>357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358</v>
      </c>
      <c r="E6165" s="1" t="s">
        <v>118</v>
      </c>
      <c r="F6165" s="26">
        <v>4.4000000000000004</v>
      </c>
      <c r="G6165" s="25" t="s">
        <v>295</v>
      </c>
      <c r="H6165" s="25"/>
      <c r="BA6165" s="73" t="s">
        <v>357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358</v>
      </c>
      <c r="E6166" s="1" t="s">
        <v>130</v>
      </c>
      <c r="F6166" s="26">
        <v>3.92</v>
      </c>
      <c r="G6166" s="25" t="s">
        <v>295</v>
      </c>
      <c r="H6166" s="25"/>
      <c r="BA6166" s="73" t="s">
        <v>357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358</v>
      </c>
      <c r="E6167" s="1" t="s">
        <v>343</v>
      </c>
      <c r="F6167" s="26">
        <v>0.32400000000000001</v>
      </c>
      <c r="G6167" s="25" t="s">
        <v>295</v>
      </c>
      <c r="H6167" s="25"/>
      <c r="BA6167" s="73" t="s">
        <v>357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358</v>
      </c>
      <c r="E6168" s="1" t="s">
        <v>127</v>
      </c>
      <c r="F6168" s="26">
        <v>1.23</v>
      </c>
      <c r="G6168" s="25" t="s">
        <v>295</v>
      </c>
      <c r="H6168" s="25"/>
      <c r="BA6168" s="73" t="s">
        <v>357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358</v>
      </c>
      <c r="E6169" s="1" t="s">
        <v>131</v>
      </c>
      <c r="F6169" s="26">
        <v>8.8000000000000007</v>
      </c>
      <c r="G6169" s="25" t="s">
        <v>295</v>
      </c>
      <c r="H6169" s="25"/>
      <c r="BA6169" s="73" t="s">
        <v>357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358</v>
      </c>
      <c r="E6170" s="1" t="s">
        <v>344</v>
      </c>
      <c r="F6170" s="26">
        <v>323</v>
      </c>
      <c r="G6170" s="25" t="s">
        <v>295</v>
      </c>
      <c r="H6170" s="25"/>
      <c r="BA6170" s="73" t="s">
        <v>357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358</v>
      </c>
      <c r="E6171" s="1" t="s">
        <v>119</v>
      </c>
      <c r="F6171" s="26">
        <v>252</v>
      </c>
      <c r="G6171" s="25" t="s">
        <v>295</v>
      </c>
      <c r="H6171" s="25"/>
      <c r="BA6171" s="73" t="s">
        <v>357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358</v>
      </c>
      <c r="E6172" s="1" t="s">
        <v>120</v>
      </c>
      <c r="F6172" s="26">
        <v>78</v>
      </c>
      <c r="G6172" s="25" t="s">
        <v>295</v>
      </c>
      <c r="H6172" s="25"/>
      <c r="BA6172" s="73" t="s">
        <v>357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358</v>
      </c>
      <c r="E6173" s="1" t="s">
        <v>117</v>
      </c>
      <c r="F6173" s="26">
        <v>2.73</v>
      </c>
      <c r="G6173" s="25" t="s">
        <v>295</v>
      </c>
      <c r="H6173" s="25"/>
      <c r="BA6173" s="73" t="s">
        <v>357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358</v>
      </c>
      <c r="E6174" s="1" t="s">
        <v>346</v>
      </c>
      <c r="F6174" s="26">
        <v>230</v>
      </c>
      <c r="G6174" s="25" t="s">
        <v>295</v>
      </c>
      <c r="H6174" s="25"/>
      <c r="BA6174" s="73" t="s">
        <v>357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358</v>
      </c>
      <c r="E6175" s="1" t="s">
        <v>132</v>
      </c>
      <c r="F6175" s="26">
        <v>3.34</v>
      </c>
      <c r="G6175" s="25" t="s">
        <v>295</v>
      </c>
      <c r="H6175" s="25"/>
      <c r="BA6175" s="73" t="s">
        <v>357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358</v>
      </c>
      <c r="E6176" s="1" t="s">
        <v>111</v>
      </c>
      <c r="F6176" s="26">
        <v>86</v>
      </c>
      <c r="G6176" s="25" t="s">
        <v>295</v>
      </c>
      <c r="H6176" s="25"/>
      <c r="BA6176" s="73" t="s">
        <v>357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358</v>
      </c>
      <c r="E6177" s="1" t="s">
        <v>347</v>
      </c>
      <c r="F6177" s="26">
        <v>5</v>
      </c>
      <c r="G6177" s="25" t="s">
        <v>295</v>
      </c>
      <c r="H6177" s="25"/>
      <c r="BA6177" s="73" t="s">
        <v>357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358</v>
      </c>
      <c r="E6178" s="1" t="s">
        <v>349</v>
      </c>
      <c r="F6178" s="26">
        <v>2.19</v>
      </c>
      <c r="G6178" s="25" t="s">
        <v>295</v>
      </c>
      <c r="H6178" s="25"/>
      <c r="BA6178" s="73" t="s">
        <v>357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358</v>
      </c>
      <c r="E6179" s="1" t="s">
        <v>128</v>
      </c>
      <c r="F6179" s="26">
        <v>7.1</v>
      </c>
      <c r="G6179" s="25" t="s">
        <v>295</v>
      </c>
      <c r="H6179" s="25"/>
      <c r="BA6179" s="73" t="s">
        <v>357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358</v>
      </c>
      <c r="E6180" s="1" t="s">
        <v>121</v>
      </c>
      <c r="F6180" s="26">
        <v>157</v>
      </c>
      <c r="G6180" s="25" t="s">
        <v>295</v>
      </c>
      <c r="H6180" s="25"/>
      <c r="BA6180" s="73" t="s">
        <v>357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358</v>
      </c>
      <c r="E6181" s="1" t="s">
        <v>115</v>
      </c>
      <c r="F6181" s="26">
        <v>31</v>
      </c>
      <c r="G6181" s="25" t="s">
        <v>295</v>
      </c>
      <c r="H6181" s="25"/>
      <c r="BA6181" s="73" t="s">
        <v>357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358</v>
      </c>
      <c r="E6182" s="1" t="s">
        <v>137</v>
      </c>
      <c r="F6182" s="26">
        <v>75</v>
      </c>
      <c r="G6182" s="25" t="s">
        <v>295</v>
      </c>
      <c r="H6182" s="25"/>
      <c r="BA6182" s="73" t="s">
        <v>357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358</v>
      </c>
      <c r="E6183" s="1" t="s">
        <v>350</v>
      </c>
      <c r="F6183" s="26">
        <v>138</v>
      </c>
      <c r="G6183" s="25" t="s">
        <v>295</v>
      </c>
      <c r="H6183" s="25"/>
      <c r="BA6183" s="73" t="s">
        <v>357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358</v>
      </c>
      <c r="E6184" s="1" t="s">
        <v>125</v>
      </c>
      <c r="F6184" s="26">
        <v>118</v>
      </c>
      <c r="G6184" s="25" t="s">
        <v>295</v>
      </c>
      <c r="H6184" s="25"/>
      <c r="BA6184" s="73" t="s">
        <v>357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358</v>
      </c>
      <c r="E6185" s="1" t="s">
        <v>126</v>
      </c>
      <c r="F6185" s="26">
        <v>80</v>
      </c>
      <c r="G6185" s="25" t="s">
        <v>295</v>
      </c>
      <c r="H6185" s="25"/>
      <c r="BA6185" s="73" t="s">
        <v>357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358</v>
      </c>
      <c r="E6186" s="1" t="s">
        <v>351</v>
      </c>
      <c r="F6186" s="26">
        <v>166</v>
      </c>
      <c r="G6186" s="25" t="s">
        <v>295</v>
      </c>
      <c r="H6186" s="25"/>
      <c r="BA6186" s="73" t="s">
        <v>357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358</v>
      </c>
      <c r="E6187" s="1" t="s">
        <v>352</v>
      </c>
      <c r="F6187" s="26">
        <v>57</v>
      </c>
      <c r="G6187" s="25" t="s">
        <v>295</v>
      </c>
      <c r="H6187" s="25"/>
      <c r="BA6187" s="73" t="s">
        <v>357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358</v>
      </c>
      <c r="E6188" s="1" t="s">
        <v>122</v>
      </c>
      <c r="F6188" s="26">
        <v>45</v>
      </c>
      <c r="G6188" s="25" t="s">
        <v>295</v>
      </c>
      <c r="H6188" s="25"/>
      <c r="BA6188" s="73" t="s">
        <v>357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358</v>
      </c>
      <c r="E6189" s="1" t="s">
        <v>124</v>
      </c>
      <c r="F6189" s="26">
        <v>27</v>
      </c>
      <c r="G6189" s="25" t="s">
        <v>295</v>
      </c>
      <c r="H6189" s="25"/>
      <c r="BA6189" s="73" t="s">
        <v>357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358</v>
      </c>
      <c r="E6190" s="1" t="s">
        <v>353</v>
      </c>
      <c r="F6190" s="26">
        <v>0.99</v>
      </c>
      <c r="G6190" s="25" t="s">
        <v>295</v>
      </c>
      <c r="H6190" s="25"/>
      <c r="BA6190" s="73" t="s">
        <v>357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358</v>
      </c>
      <c r="E6191" s="1" t="s">
        <v>355</v>
      </c>
      <c r="F6191" s="26">
        <v>32.5</v>
      </c>
      <c r="G6191" s="25" t="s">
        <v>295</v>
      </c>
      <c r="H6191" s="25"/>
      <c r="BA6191" s="73" t="s">
        <v>357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358</v>
      </c>
      <c r="E6192" s="1" t="s">
        <v>133</v>
      </c>
      <c r="F6192" s="26">
        <v>144</v>
      </c>
      <c r="G6192" s="25" t="s">
        <v>295</v>
      </c>
      <c r="H6192" s="25"/>
      <c r="BA6192" s="73" t="s">
        <v>357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358</v>
      </c>
      <c r="E6193" s="1" t="s">
        <v>135</v>
      </c>
      <c r="F6193" s="26">
        <v>3.7</v>
      </c>
      <c r="G6193" s="25" t="s">
        <v>295</v>
      </c>
      <c r="H6193" s="25"/>
      <c r="BA6193" s="73" t="s">
        <v>357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358</v>
      </c>
      <c r="E6194" s="1" t="s">
        <v>136</v>
      </c>
      <c r="F6194" s="26">
        <v>104</v>
      </c>
      <c r="G6194" s="25" t="s">
        <v>295</v>
      </c>
      <c r="H6194" s="25"/>
      <c r="BA6194" s="73" t="s">
        <v>357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359</v>
      </c>
      <c r="E6195" s="1" t="s">
        <v>341</v>
      </c>
      <c r="F6195" s="26">
        <v>1.4</v>
      </c>
      <c r="G6195" s="25" t="s">
        <v>295</v>
      </c>
      <c r="H6195" s="25"/>
      <c r="BA6195" s="73" t="s">
        <v>357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359</v>
      </c>
      <c r="E6196" s="1" t="s">
        <v>118</v>
      </c>
      <c r="F6196" s="26">
        <v>9.5</v>
      </c>
      <c r="G6196" s="25" t="s">
        <v>295</v>
      </c>
      <c r="H6196" s="25"/>
      <c r="BA6196" s="73" t="s">
        <v>357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359</v>
      </c>
      <c r="E6197" s="1" t="s">
        <v>130</v>
      </c>
      <c r="F6197" s="26">
        <v>2.4300000000000002</v>
      </c>
      <c r="G6197" s="25" t="s">
        <v>295</v>
      </c>
      <c r="H6197" s="25"/>
      <c r="BA6197" s="73" t="s">
        <v>357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359</v>
      </c>
      <c r="E6198" s="1" t="s">
        <v>343</v>
      </c>
      <c r="F6198" s="26">
        <v>1.196</v>
      </c>
      <c r="G6198" s="25" t="s">
        <v>295</v>
      </c>
      <c r="H6198" s="25"/>
      <c r="BA6198" s="73" t="s">
        <v>357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359</v>
      </c>
      <c r="E6199" s="1" t="s">
        <v>127</v>
      </c>
      <c r="F6199" s="26">
        <v>4.6349999999999998</v>
      </c>
      <c r="G6199" s="25" t="s">
        <v>295</v>
      </c>
      <c r="H6199" s="25"/>
      <c r="BA6199" s="73" t="s">
        <v>357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359</v>
      </c>
      <c r="E6200" s="1" t="s">
        <v>131</v>
      </c>
      <c r="F6200" s="26">
        <v>12.1</v>
      </c>
      <c r="G6200" s="25" t="s">
        <v>295</v>
      </c>
      <c r="H6200" s="25"/>
      <c r="BA6200" s="73" t="s">
        <v>357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359</v>
      </c>
      <c r="E6201" s="1" t="s">
        <v>344</v>
      </c>
      <c r="F6201" s="26">
        <v>185</v>
      </c>
      <c r="G6201" s="25" t="s">
        <v>295</v>
      </c>
      <c r="H6201" s="25"/>
      <c r="BA6201" s="73" t="s">
        <v>357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359</v>
      </c>
      <c r="E6202" s="1" t="s">
        <v>119</v>
      </c>
      <c r="F6202" s="26">
        <v>92</v>
      </c>
      <c r="G6202" s="25" t="s">
        <v>295</v>
      </c>
      <c r="H6202" s="25"/>
      <c r="BA6202" s="73" t="s">
        <v>357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359</v>
      </c>
      <c r="E6203" s="1" t="s">
        <v>120</v>
      </c>
      <c r="F6203" s="26">
        <v>27</v>
      </c>
      <c r="G6203" s="25" t="s">
        <v>295</v>
      </c>
      <c r="H6203" s="25"/>
      <c r="BA6203" s="73" t="s">
        <v>357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359</v>
      </c>
      <c r="E6204" s="1" t="s">
        <v>117</v>
      </c>
      <c r="F6204" s="26">
        <v>6.34</v>
      </c>
      <c r="G6204" s="25" t="s">
        <v>295</v>
      </c>
      <c r="H6204" s="25"/>
      <c r="BA6204" s="73" t="s">
        <v>357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359</v>
      </c>
      <c r="E6205" s="1" t="s">
        <v>346</v>
      </c>
      <c r="F6205" s="26">
        <v>69</v>
      </c>
      <c r="G6205" s="25" t="s">
        <v>295</v>
      </c>
      <c r="H6205" s="25"/>
      <c r="BA6205" s="73" t="s">
        <v>357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359</v>
      </c>
      <c r="E6206" s="1" t="s">
        <v>132</v>
      </c>
      <c r="F6206" s="26">
        <v>7.06</v>
      </c>
      <c r="G6206" s="25" t="s">
        <v>295</v>
      </c>
      <c r="H6206" s="25"/>
      <c r="BA6206" s="73" t="s">
        <v>357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359</v>
      </c>
      <c r="E6207" s="1" t="s">
        <v>111</v>
      </c>
      <c r="F6207" s="26">
        <v>279</v>
      </c>
      <c r="G6207" s="25" t="s">
        <v>295</v>
      </c>
      <c r="H6207" s="25"/>
      <c r="BA6207" s="73" t="s">
        <v>357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359</v>
      </c>
      <c r="E6208" s="1" t="s">
        <v>347</v>
      </c>
      <c r="F6208" s="26">
        <v>9.68</v>
      </c>
      <c r="G6208" s="25" t="s">
        <v>295</v>
      </c>
      <c r="H6208" s="25"/>
      <c r="BA6208" s="73" t="s">
        <v>357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359</v>
      </c>
      <c r="E6209" s="1" t="s">
        <v>349</v>
      </c>
      <c r="F6209" s="26">
        <v>4.87</v>
      </c>
      <c r="G6209" s="25" t="s">
        <v>295</v>
      </c>
      <c r="H6209" s="25"/>
      <c r="BA6209" s="73" t="s">
        <v>357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359</v>
      </c>
      <c r="E6210" s="1" t="s">
        <v>128</v>
      </c>
      <c r="F6210" s="26">
        <v>4.5999999999999996</v>
      </c>
      <c r="G6210" s="25" t="s">
        <v>295</v>
      </c>
      <c r="H6210" s="25"/>
      <c r="BA6210" s="73" t="s">
        <v>357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359</v>
      </c>
      <c r="E6211" s="1" t="s">
        <v>121</v>
      </c>
      <c r="F6211" s="26">
        <v>82</v>
      </c>
      <c r="G6211" s="25" t="s">
        <v>295</v>
      </c>
      <c r="H6211" s="25"/>
      <c r="BA6211" s="73" t="s">
        <v>357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359</v>
      </c>
      <c r="E6212" s="1" t="s">
        <v>115</v>
      </c>
      <c r="F6212" s="26">
        <v>94</v>
      </c>
      <c r="G6212" s="25" t="s">
        <v>295</v>
      </c>
      <c r="H6212" s="25"/>
      <c r="BA6212" s="73" t="s">
        <v>357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359</v>
      </c>
      <c r="E6213" s="1" t="s">
        <v>137</v>
      </c>
      <c r="F6213" s="26">
        <v>481</v>
      </c>
      <c r="G6213" s="25" t="s">
        <v>295</v>
      </c>
      <c r="H6213" s="25"/>
      <c r="BA6213" s="73" t="s">
        <v>357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359</v>
      </c>
      <c r="E6214" s="1" t="s">
        <v>350</v>
      </c>
      <c r="F6214" s="26">
        <v>409</v>
      </c>
      <c r="G6214" s="25" t="s">
        <v>295</v>
      </c>
      <c r="H6214" s="25"/>
      <c r="BA6214" s="73" t="s">
        <v>357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359</v>
      </c>
      <c r="E6215" s="1" t="s">
        <v>125</v>
      </c>
      <c r="F6215" s="26">
        <v>428</v>
      </c>
      <c r="G6215" s="25" t="s">
        <v>295</v>
      </c>
      <c r="H6215" s="25"/>
      <c r="BA6215" s="73" t="s">
        <v>357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359</v>
      </c>
      <c r="E6216" s="1" t="s">
        <v>126</v>
      </c>
      <c r="F6216" s="26">
        <v>152</v>
      </c>
      <c r="G6216" s="25" t="s">
        <v>295</v>
      </c>
      <c r="H6216" s="25"/>
      <c r="BA6216" s="73" t="s">
        <v>357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359</v>
      </c>
      <c r="E6217" s="1" t="s">
        <v>351</v>
      </c>
      <c r="F6217" s="26">
        <v>357</v>
      </c>
      <c r="G6217" s="25" t="s">
        <v>295</v>
      </c>
      <c r="H6217" s="25"/>
      <c r="BA6217" s="73" t="s">
        <v>357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359</v>
      </c>
      <c r="E6218" s="1" t="s">
        <v>352</v>
      </c>
      <c r="F6218" s="26">
        <v>86</v>
      </c>
      <c r="G6218" s="25" t="s">
        <v>295</v>
      </c>
      <c r="H6218" s="25"/>
      <c r="BA6218" s="73" t="s">
        <v>357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359</v>
      </c>
      <c r="E6219" s="1" t="s">
        <v>122</v>
      </c>
      <c r="F6219" s="26">
        <v>217</v>
      </c>
      <c r="G6219" s="25" t="s">
        <v>295</v>
      </c>
      <c r="H6219" s="25"/>
      <c r="BA6219" s="73" t="s">
        <v>357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359</v>
      </c>
      <c r="E6220" s="1" t="s">
        <v>124</v>
      </c>
      <c r="F6220" s="26">
        <v>100</v>
      </c>
      <c r="G6220" s="25" t="s">
        <v>295</v>
      </c>
      <c r="H6220" s="25"/>
      <c r="BA6220" s="73" t="s">
        <v>357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359</v>
      </c>
      <c r="E6221" s="1" t="s">
        <v>353</v>
      </c>
      <c r="F6221" s="26">
        <v>3.46</v>
      </c>
      <c r="G6221" s="25" t="s">
        <v>295</v>
      </c>
      <c r="H6221" s="25"/>
      <c r="BA6221" s="73" t="s">
        <v>357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359</v>
      </c>
      <c r="E6222" s="1" t="s">
        <v>355</v>
      </c>
      <c r="F6222" s="26">
        <v>16.899999999999999</v>
      </c>
      <c r="G6222" s="25" t="s">
        <v>295</v>
      </c>
      <c r="H6222" s="25"/>
      <c r="BA6222" s="73" t="s">
        <v>357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359</v>
      </c>
      <c r="E6223" s="1" t="s">
        <v>133</v>
      </c>
      <c r="F6223" s="26">
        <v>127</v>
      </c>
      <c r="G6223" s="25" t="s">
        <v>295</v>
      </c>
      <c r="H6223" s="25"/>
      <c r="BA6223" s="73" t="s">
        <v>357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359</v>
      </c>
      <c r="E6224" s="1" t="s">
        <v>135</v>
      </c>
      <c r="F6224" s="26">
        <v>6.4</v>
      </c>
      <c r="G6224" s="25" t="s">
        <v>295</v>
      </c>
      <c r="H6224" s="25"/>
      <c r="BA6224" s="73" t="s">
        <v>357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359</v>
      </c>
      <c r="E6225" s="1" t="s">
        <v>136</v>
      </c>
      <c r="F6225" s="26">
        <v>90</v>
      </c>
      <c r="G6225" s="25" t="s">
        <v>295</v>
      </c>
      <c r="H6225" s="25"/>
      <c r="BA6225" s="73" t="s">
        <v>357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359</v>
      </c>
      <c r="E6226" s="1" t="s">
        <v>341</v>
      </c>
      <c r="F6226" s="26">
        <v>1.27</v>
      </c>
      <c r="G6226" s="25" t="s">
        <v>295</v>
      </c>
      <c r="H6226" s="25"/>
      <c r="BA6226" s="73" t="s">
        <v>357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359</v>
      </c>
      <c r="E6227" s="1" t="s">
        <v>118</v>
      </c>
      <c r="F6227" s="26">
        <v>9.5</v>
      </c>
      <c r="G6227" s="25" t="s">
        <v>295</v>
      </c>
      <c r="H6227" s="25"/>
      <c r="BA6227" s="73" t="s">
        <v>357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359</v>
      </c>
      <c r="E6228" s="1" t="s">
        <v>130</v>
      </c>
      <c r="F6228" s="26">
        <v>2.4300000000000002</v>
      </c>
      <c r="G6228" s="25" t="s">
        <v>295</v>
      </c>
      <c r="H6228" s="25"/>
      <c r="BA6228" s="73" t="s">
        <v>357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359</v>
      </c>
      <c r="E6229" s="1" t="s">
        <v>343</v>
      </c>
      <c r="F6229" s="26">
        <v>1.2090000000000001</v>
      </c>
      <c r="G6229" s="25" t="s">
        <v>295</v>
      </c>
      <c r="H6229" s="25"/>
      <c r="BA6229" s="73" t="s">
        <v>357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359</v>
      </c>
      <c r="E6230" s="1" t="s">
        <v>127</v>
      </c>
      <c r="F6230" s="26">
        <v>4.641</v>
      </c>
      <c r="G6230" s="25" t="s">
        <v>295</v>
      </c>
      <c r="H6230" s="25"/>
      <c r="BA6230" s="73" t="s">
        <v>357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359</v>
      </c>
      <c r="E6231" s="1" t="s">
        <v>131</v>
      </c>
      <c r="F6231" s="26">
        <v>11.8</v>
      </c>
      <c r="G6231" s="25" t="s">
        <v>295</v>
      </c>
      <c r="H6231" s="25"/>
      <c r="BA6231" s="73" t="s">
        <v>357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359</v>
      </c>
      <c r="E6232" s="1" t="s">
        <v>344</v>
      </c>
      <c r="F6232" s="26">
        <v>186</v>
      </c>
      <c r="G6232" s="25" t="s">
        <v>295</v>
      </c>
      <c r="H6232" s="25"/>
      <c r="BA6232" s="73" t="s">
        <v>357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359</v>
      </c>
      <c r="E6233" s="1" t="s">
        <v>119</v>
      </c>
      <c r="F6233" s="26">
        <v>93</v>
      </c>
      <c r="G6233" s="25" t="s">
        <v>295</v>
      </c>
      <c r="H6233" s="25"/>
      <c r="BA6233" s="73" t="s">
        <v>357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359</v>
      </c>
      <c r="E6234" s="1" t="s">
        <v>120</v>
      </c>
      <c r="F6234" s="26">
        <v>27</v>
      </c>
      <c r="G6234" s="25" t="s">
        <v>295</v>
      </c>
      <c r="H6234" s="25"/>
      <c r="BA6234" s="73" t="s">
        <v>357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359</v>
      </c>
      <c r="E6235" s="1" t="s">
        <v>117</v>
      </c>
      <c r="F6235" s="26">
        <v>6.42</v>
      </c>
      <c r="G6235" s="25" t="s">
        <v>295</v>
      </c>
      <c r="H6235" s="25"/>
      <c r="BA6235" s="73" t="s">
        <v>357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359</v>
      </c>
      <c r="E6236" s="1" t="s">
        <v>346</v>
      </c>
      <c r="F6236" s="26">
        <v>69</v>
      </c>
      <c r="G6236" s="25" t="s">
        <v>295</v>
      </c>
      <c r="H6236" s="25"/>
      <c r="BA6236" s="73" t="s">
        <v>357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359</v>
      </c>
      <c r="E6237" s="1" t="s">
        <v>132</v>
      </c>
      <c r="F6237" s="26">
        <v>7</v>
      </c>
      <c r="G6237" s="25" t="s">
        <v>295</v>
      </c>
      <c r="H6237" s="25"/>
      <c r="BA6237" s="73" t="s">
        <v>357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359</v>
      </c>
      <c r="E6238" s="1" t="s">
        <v>111</v>
      </c>
      <c r="F6238" s="26">
        <v>280</v>
      </c>
      <c r="G6238" s="25" t="s">
        <v>295</v>
      </c>
      <c r="H6238" s="25"/>
      <c r="BA6238" s="73" t="s">
        <v>357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359</v>
      </c>
      <c r="E6239" s="1" t="s">
        <v>347</v>
      </c>
      <c r="F6239" s="26">
        <v>9.5399999999999991</v>
      </c>
      <c r="G6239" s="25" t="s">
        <v>295</v>
      </c>
      <c r="H6239" s="25"/>
      <c r="BA6239" s="73" t="s">
        <v>357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359</v>
      </c>
      <c r="E6240" s="1" t="s">
        <v>349</v>
      </c>
      <c r="F6240" s="26">
        <v>4.78</v>
      </c>
      <c r="G6240" s="25" t="s">
        <v>295</v>
      </c>
      <c r="H6240" s="25"/>
      <c r="BA6240" s="73" t="s">
        <v>357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359</v>
      </c>
      <c r="E6241" s="1" t="s">
        <v>128</v>
      </c>
      <c r="F6241" s="26">
        <v>4.5999999999999996</v>
      </c>
      <c r="G6241" s="25" t="s">
        <v>295</v>
      </c>
      <c r="H6241" s="25"/>
      <c r="BA6241" s="73" t="s">
        <v>357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359</v>
      </c>
      <c r="E6242" s="1" t="s">
        <v>121</v>
      </c>
      <c r="F6242" s="26">
        <v>83</v>
      </c>
      <c r="G6242" s="25" t="s">
        <v>295</v>
      </c>
      <c r="H6242" s="25"/>
      <c r="BA6242" s="73" t="s">
        <v>357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359</v>
      </c>
      <c r="E6243" s="1" t="s">
        <v>115</v>
      </c>
      <c r="F6243" s="26">
        <v>96</v>
      </c>
      <c r="G6243" s="25" t="s">
        <v>295</v>
      </c>
      <c r="H6243" s="25"/>
      <c r="BA6243" s="73" t="s">
        <v>357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359</v>
      </c>
      <c r="E6244" s="1" t="s">
        <v>137</v>
      </c>
      <c r="F6244" s="26">
        <v>482</v>
      </c>
      <c r="G6244" s="25" t="s">
        <v>295</v>
      </c>
      <c r="H6244" s="25"/>
      <c r="BA6244" s="73" t="s">
        <v>357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359</v>
      </c>
      <c r="E6245" s="1" t="s">
        <v>350</v>
      </c>
      <c r="F6245" s="26">
        <v>409</v>
      </c>
      <c r="G6245" s="25" t="s">
        <v>295</v>
      </c>
      <c r="H6245" s="25"/>
      <c r="BA6245" s="73" t="s">
        <v>357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359</v>
      </c>
      <c r="E6246" s="1" t="s">
        <v>125</v>
      </c>
      <c r="F6246" s="26">
        <v>432</v>
      </c>
      <c r="G6246" s="25" t="s">
        <v>295</v>
      </c>
      <c r="H6246" s="25"/>
      <c r="BA6246" s="73" t="s">
        <v>357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359</v>
      </c>
      <c r="E6247" s="1" t="s">
        <v>126</v>
      </c>
      <c r="F6247" s="26">
        <v>156</v>
      </c>
      <c r="G6247" s="25" t="s">
        <v>295</v>
      </c>
      <c r="H6247" s="25"/>
      <c r="BA6247" s="73" t="s">
        <v>357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359</v>
      </c>
      <c r="E6248" s="1" t="s">
        <v>351</v>
      </c>
      <c r="F6248" s="26">
        <v>354</v>
      </c>
      <c r="G6248" s="25" t="s">
        <v>295</v>
      </c>
      <c r="H6248" s="25"/>
      <c r="BA6248" s="73" t="s">
        <v>357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359</v>
      </c>
      <c r="E6249" s="1" t="s">
        <v>352</v>
      </c>
      <c r="F6249" s="26">
        <v>89</v>
      </c>
      <c r="G6249" s="25" t="s">
        <v>295</v>
      </c>
      <c r="H6249" s="25"/>
      <c r="BA6249" s="73" t="s">
        <v>357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359</v>
      </c>
      <c r="E6250" s="1" t="s">
        <v>122</v>
      </c>
      <c r="F6250" s="26">
        <v>215</v>
      </c>
      <c r="G6250" s="25" t="s">
        <v>295</v>
      </c>
      <c r="H6250" s="25"/>
      <c r="BA6250" s="73" t="s">
        <v>357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359</v>
      </c>
      <c r="E6251" s="1" t="s">
        <v>124</v>
      </c>
      <c r="F6251" s="26">
        <v>100</v>
      </c>
      <c r="G6251" s="25" t="s">
        <v>295</v>
      </c>
      <c r="H6251" s="25"/>
      <c r="BA6251" s="73" t="s">
        <v>357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359</v>
      </c>
      <c r="E6252" s="1" t="s">
        <v>353</v>
      </c>
      <c r="F6252" s="26">
        <v>3.45</v>
      </c>
      <c r="G6252" s="25" t="s">
        <v>295</v>
      </c>
      <c r="H6252" s="25"/>
      <c r="BA6252" s="73" t="s">
        <v>357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359</v>
      </c>
      <c r="E6253" s="1" t="s">
        <v>355</v>
      </c>
      <c r="F6253" s="26">
        <v>16.899999999999999</v>
      </c>
      <c r="G6253" s="25" t="s">
        <v>295</v>
      </c>
      <c r="H6253" s="25"/>
      <c r="BA6253" s="73" t="s">
        <v>357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359</v>
      </c>
      <c r="E6254" s="1" t="s">
        <v>133</v>
      </c>
      <c r="F6254" s="26">
        <v>128</v>
      </c>
      <c r="G6254" s="25" t="s">
        <v>295</v>
      </c>
      <c r="H6254" s="25"/>
      <c r="BA6254" s="73" t="s">
        <v>357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359</v>
      </c>
      <c r="E6255" s="1" t="s">
        <v>135</v>
      </c>
      <c r="F6255" s="26">
        <v>6.6</v>
      </c>
      <c r="G6255" s="25" t="s">
        <v>295</v>
      </c>
      <c r="H6255" s="25"/>
      <c r="BA6255" s="73" t="s">
        <v>357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359</v>
      </c>
      <c r="E6256" s="1" t="s">
        <v>136</v>
      </c>
      <c r="F6256" s="26">
        <v>90</v>
      </c>
      <c r="G6256" s="25" t="s">
        <v>295</v>
      </c>
      <c r="H6256" s="25"/>
      <c r="BA6256" s="73" t="s">
        <v>357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359</v>
      </c>
      <c r="E6257" s="1" t="s">
        <v>341</v>
      </c>
      <c r="F6257" s="26">
        <v>1.18</v>
      </c>
      <c r="G6257" s="25" t="s">
        <v>295</v>
      </c>
      <c r="H6257" s="25"/>
      <c r="BA6257" s="73" t="s">
        <v>357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359</v>
      </c>
      <c r="E6258" s="1" t="s">
        <v>118</v>
      </c>
      <c r="F6258" s="26">
        <v>9.5</v>
      </c>
      <c r="G6258" s="25" t="s">
        <v>295</v>
      </c>
      <c r="H6258" s="25"/>
      <c r="BA6258" s="73" t="s">
        <v>357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359</v>
      </c>
      <c r="E6259" s="1" t="s">
        <v>130</v>
      </c>
      <c r="F6259" s="26">
        <v>2.4500000000000002</v>
      </c>
      <c r="G6259" s="25" t="s">
        <v>295</v>
      </c>
      <c r="H6259" s="25"/>
      <c r="BA6259" s="73" t="s">
        <v>357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359</v>
      </c>
      <c r="E6260" s="1" t="s">
        <v>343</v>
      </c>
      <c r="F6260" s="26">
        <v>1.22</v>
      </c>
      <c r="G6260" s="25" t="s">
        <v>295</v>
      </c>
      <c r="H6260" s="25"/>
      <c r="BA6260" s="73" t="s">
        <v>357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359</v>
      </c>
      <c r="E6261" s="1" t="s">
        <v>127</v>
      </c>
      <c r="F6261" s="26">
        <v>4.78</v>
      </c>
      <c r="G6261" s="25" t="s">
        <v>295</v>
      </c>
      <c r="H6261" s="25"/>
      <c r="BA6261" s="73" t="s">
        <v>357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359</v>
      </c>
      <c r="E6262" s="1" t="s">
        <v>131</v>
      </c>
      <c r="F6262" s="26">
        <v>11.8</v>
      </c>
      <c r="G6262" s="25" t="s">
        <v>295</v>
      </c>
      <c r="H6262" s="25"/>
      <c r="BA6262" s="73" t="s">
        <v>357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359</v>
      </c>
      <c r="E6263" s="1" t="s">
        <v>344</v>
      </c>
      <c r="F6263" s="26">
        <v>180</v>
      </c>
      <c r="G6263" s="25" t="s">
        <v>295</v>
      </c>
      <c r="H6263" s="25"/>
      <c r="BA6263" s="73" t="s">
        <v>357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359</v>
      </c>
      <c r="E6264" s="1" t="s">
        <v>119</v>
      </c>
      <c r="F6264" s="26">
        <v>92</v>
      </c>
      <c r="G6264" s="25" t="s">
        <v>295</v>
      </c>
      <c r="H6264" s="25"/>
      <c r="BA6264" s="73" t="s">
        <v>357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359</v>
      </c>
      <c r="E6265" s="1" t="s">
        <v>120</v>
      </c>
      <c r="F6265" s="26">
        <v>27</v>
      </c>
      <c r="G6265" s="25" t="s">
        <v>295</v>
      </c>
      <c r="H6265" s="25"/>
      <c r="BA6265" s="73" t="s">
        <v>357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359</v>
      </c>
      <c r="E6266" s="1" t="s">
        <v>117</v>
      </c>
      <c r="F6266" s="26">
        <v>6.25</v>
      </c>
      <c r="G6266" s="25" t="s">
        <v>295</v>
      </c>
      <c r="H6266" s="25"/>
      <c r="BA6266" s="73" t="s">
        <v>357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359</v>
      </c>
      <c r="E6267" s="1" t="s">
        <v>346</v>
      </c>
      <c r="F6267" s="26">
        <v>70</v>
      </c>
      <c r="G6267" s="25" t="s">
        <v>295</v>
      </c>
      <c r="H6267" s="25"/>
      <c r="BA6267" s="73" t="s">
        <v>357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359</v>
      </c>
      <c r="E6268" s="1" t="s">
        <v>132</v>
      </c>
      <c r="F6268" s="26">
        <v>7.02</v>
      </c>
      <c r="G6268" s="25" t="s">
        <v>295</v>
      </c>
      <c r="H6268" s="25"/>
      <c r="BA6268" s="73" t="s">
        <v>357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359</v>
      </c>
      <c r="E6269" s="1" t="s">
        <v>111</v>
      </c>
      <c r="F6269" s="26">
        <v>281</v>
      </c>
      <c r="G6269" s="25" t="s">
        <v>295</v>
      </c>
      <c r="H6269" s="25"/>
      <c r="BA6269" s="73" t="s">
        <v>357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359</v>
      </c>
      <c r="E6270" s="1" t="s">
        <v>347</v>
      </c>
      <c r="F6270" s="26">
        <v>9.6999999999999993</v>
      </c>
      <c r="G6270" s="25" t="s">
        <v>295</v>
      </c>
      <c r="H6270" s="25"/>
      <c r="BA6270" s="73" t="s">
        <v>357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359</v>
      </c>
      <c r="E6271" s="1" t="s">
        <v>349</v>
      </c>
      <c r="F6271" s="26">
        <v>4.76</v>
      </c>
      <c r="G6271" s="25" t="s">
        <v>295</v>
      </c>
      <c r="H6271" s="25"/>
      <c r="BA6271" s="73" t="s">
        <v>357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359</v>
      </c>
      <c r="E6272" s="1" t="s">
        <v>128</v>
      </c>
      <c r="F6272" s="26">
        <v>4.5</v>
      </c>
      <c r="G6272" s="25" t="s">
        <v>295</v>
      </c>
      <c r="H6272" s="25"/>
      <c r="BA6272" s="73" t="s">
        <v>357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359</v>
      </c>
      <c r="E6273" s="1" t="s">
        <v>121</v>
      </c>
      <c r="F6273" s="26">
        <v>79</v>
      </c>
      <c r="G6273" s="25" t="s">
        <v>295</v>
      </c>
      <c r="H6273" s="25"/>
      <c r="BA6273" s="73" t="s">
        <v>357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359</v>
      </c>
      <c r="E6274" s="1" t="s">
        <v>115</v>
      </c>
      <c r="F6274" s="26">
        <v>93</v>
      </c>
      <c r="G6274" s="25" t="s">
        <v>295</v>
      </c>
      <c r="H6274" s="25"/>
      <c r="BA6274" s="73" t="s">
        <v>357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359</v>
      </c>
      <c r="E6275" s="1" t="s">
        <v>137</v>
      </c>
      <c r="F6275" s="26">
        <v>483</v>
      </c>
      <c r="G6275" s="25" t="s">
        <v>295</v>
      </c>
      <c r="H6275" s="25"/>
      <c r="BA6275" s="73" t="s">
        <v>357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359</v>
      </c>
      <c r="E6276" s="1" t="s">
        <v>350</v>
      </c>
      <c r="F6276" s="26">
        <v>415</v>
      </c>
      <c r="G6276" s="25" t="s">
        <v>295</v>
      </c>
      <c r="H6276" s="25"/>
      <c r="BA6276" s="73" t="s">
        <v>357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359</v>
      </c>
      <c r="E6277" s="1" t="s">
        <v>125</v>
      </c>
      <c r="F6277" s="26">
        <v>415</v>
      </c>
      <c r="G6277" s="25" t="s">
        <v>295</v>
      </c>
      <c r="H6277" s="25"/>
      <c r="BA6277" s="73" t="s">
        <v>357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359</v>
      </c>
      <c r="E6278" s="1" t="s">
        <v>126</v>
      </c>
      <c r="F6278" s="26">
        <v>154</v>
      </c>
      <c r="G6278" s="25" t="s">
        <v>295</v>
      </c>
      <c r="H6278" s="25"/>
      <c r="BA6278" s="73" t="s">
        <v>357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359</v>
      </c>
      <c r="E6279" s="1" t="s">
        <v>351</v>
      </c>
      <c r="F6279" s="26">
        <v>360</v>
      </c>
      <c r="G6279" s="25" t="s">
        <v>295</v>
      </c>
      <c r="H6279" s="25"/>
      <c r="BA6279" s="73" t="s">
        <v>357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359</v>
      </c>
      <c r="E6280" s="1" t="s">
        <v>352</v>
      </c>
      <c r="F6280" s="26">
        <v>85</v>
      </c>
      <c r="G6280" s="25" t="s">
        <v>295</v>
      </c>
      <c r="H6280" s="25"/>
      <c r="BA6280" s="73" t="s">
        <v>357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359</v>
      </c>
      <c r="E6281" s="1" t="s">
        <v>122</v>
      </c>
      <c r="F6281" s="26">
        <v>216</v>
      </c>
      <c r="G6281" s="25" t="s">
        <v>295</v>
      </c>
      <c r="H6281" s="25"/>
      <c r="BA6281" s="73" t="s">
        <v>357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359</v>
      </c>
      <c r="E6282" s="1" t="s">
        <v>124</v>
      </c>
      <c r="F6282" s="26">
        <v>101</v>
      </c>
      <c r="G6282" s="25" t="s">
        <v>295</v>
      </c>
      <c r="H6282" s="25"/>
      <c r="BA6282" s="73" t="s">
        <v>357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359</v>
      </c>
      <c r="E6283" s="1" t="s">
        <v>353</v>
      </c>
      <c r="F6283" s="26">
        <v>3.51</v>
      </c>
      <c r="G6283" s="25" t="s">
        <v>295</v>
      </c>
      <c r="H6283" s="25"/>
      <c r="BA6283" s="73" t="s">
        <v>357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359</v>
      </c>
      <c r="E6284" s="1" t="s">
        <v>355</v>
      </c>
      <c r="F6284" s="26">
        <v>17</v>
      </c>
      <c r="G6284" s="25" t="s">
        <v>295</v>
      </c>
      <c r="H6284" s="25"/>
      <c r="BA6284" s="73" t="s">
        <v>357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359</v>
      </c>
      <c r="E6285" s="1" t="s">
        <v>133</v>
      </c>
      <c r="F6285" s="26">
        <v>127</v>
      </c>
      <c r="G6285" s="25" t="s">
        <v>295</v>
      </c>
      <c r="H6285" s="25"/>
      <c r="BA6285" s="73" t="s">
        <v>357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359</v>
      </c>
      <c r="E6286" s="1" t="s">
        <v>135</v>
      </c>
      <c r="F6286" s="26">
        <v>6.5</v>
      </c>
      <c r="G6286" s="25" t="s">
        <v>295</v>
      </c>
      <c r="H6286" s="25"/>
      <c r="BA6286" s="73" t="s">
        <v>357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359</v>
      </c>
      <c r="E6287" s="1" t="s">
        <v>136</v>
      </c>
      <c r="F6287" s="26">
        <v>93</v>
      </c>
      <c r="G6287" s="25" t="s">
        <v>295</v>
      </c>
      <c r="H6287" s="25"/>
      <c r="BA6287" s="73" t="s">
        <v>357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359</v>
      </c>
      <c r="E6288" s="1" t="s">
        <v>341</v>
      </c>
      <c r="F6288" s="26">
        <v>1.2</v>
      </c>
      <c r="G6288" s="25" t="s">
        <v>295</v>
      </c>
      <c r="H6288" s="25"/>
      <c r="BA6288" s="73" t="s">
        <v>357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359</v>
      </c>
      <c r="E6289" s="1" t="s">
        <v>118</v>
      </c>
      <c r="F6289" s="26">
        <v>9.4</v>
      </c>
      <c r="G6289" s="25" t="s">
        <v>295</v>
      </c>
      <c r="H6289" s="25"/>
      <c r="BA6289" s="73" t="s">
        <v>357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359</v>
      </c>
      <c r="E6290" s="1" t="s">
        <v>130</v>
      </c>
      <c r="F6290" s="26">
        <v>2.46</v>
      </c>
      <c r="G6290" s="25" t="s">
        <v>295</v>
      </c>
      <c r="H6290" s="25"/>
      <c r="BA6290" s="73" t="s">
        <v>357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359</v>
      </c>
      <c r="E6291" s="1" t="s">
        <v>343</v>
      </c>
      <c r="F6291" s="26">
        <v>1.21</v>
      </c>
      <c r="G6291" s="25" t="s">
        <v>295</v>
      </c>
      <c r="H6291" s="25"/>
      <c r="BA6291" s="73" t="s">
        <v>357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359</v>
      </c>
      <c r="E6292" s="1" t="s">
        <v>127</v>
      </c>
      <c r="F6292" s="26">
        <v>4.6500000000000004</v>
      </c>
      <c r="G6292" s="25" t="s">
        <v>295</v>
      </c>
      <c r="H6292" s="25"/>
      <c r="BA6292" s="73" t="s">
        <v>357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359</v>
      </c>
      <c r="E6293" s="1" t="s">
        <v>131</v>
      </c>
      <c r="F6293" s="26">
        <v>11.82</v>
      </c>
      <c r="G6293" s="25" t="s">
        <v>295</v>
      </c>
      <c r="H6293" s="25"/>
      <c r="BA6293" s="73" t="s">
        <v>357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359</v>
      </c>
      <c r="E6294" s="1" t="s">
        <v>344</v>
      </c>
      <c r="F6294" s="26">
        <v>187</v>
      </c>
      <c r="G6294" s="25" t="s">
        <v>295</v>
      </c>
      <c r="H6294" s="25"/>
      <c r="BA6294" s="73" t="s">
        <v>357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359</v>
      </c>
      <c r="E6295" s="1" t="s">
        <v>119</v>
      </c>
      <c r="F6295" s="26">
        <v>95</v>
      </c>
      <c r="G6295" s="25" t="s">
        <v>295</v>
      </c>
      <c r="H6295" s="25"/>
      <c r="BA6295" s="73" t="s">
        <v>357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359</v>
      </c>
      <c r="E6296" s="1" t="s">
        <v>120</v>
      </c>
      <c r="F6296" s="26">
        <v>27</v>
      </c>
      <c r="G6296" s="25" t="s">
        <v>295</v>
      </c>
      <c r="H6296" s="25"/>
      <c r="BA6296" s="73" t="s">
        <v>357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359</v>
      </c>
      <c r="E6297" s="1" t="s">
        <v>117</v>
      </c>
      <c r="F6297" s="26">
        <v>6.56</v>
      </c>
      <c r="G6297" s="25" t="s">
        <v>295</v>
      </c>
      <c r="H6297" s="25"/>
      <c r="BA6297" s="73" t="s">
        <v>357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359</v>
      </c>
      <c r="E6298" s="1" t="s">
        <v>346</v>
      </c>
      <c r="F6298" s="26">
        <v>71</v>
      </c>
      <c r="G6298" s="25" t="s">
        <v>295</v>
      </c>
      <c r="H6298" s="25"/>
      <c r="BA6298" s="73" t="s">
        <v>357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359</v>
      </c>
      <c r="E6299" s="1" t="s">
        <v>132</v>
      </c>
      <c r="F6299" s="26">
        <v>7.22</v>
      </c>
      <c r="G6299" s="25" t="s">
        <v>295</v>
      </c>
      <c r="H6299" s="25"/>
      <c r="BA6299" s="73" t="s">
        <v>357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359</v>
      </c>
      <c r="E6300" s="1" t="s">
        <v>111</v>
      </c>
      <c r="F6300" s="26">
        <v>284</v>
      </c>
      <c r="G6300" s="25" t="s">
        <v>295</v>
      </c>
      <c r="H6300" s="25"/>
      <c r="BA6300" s="73" t="s">
        <v>357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359</v>
      </c>
      <c r="E6301" s="1" t="s">
        <v>347</v>
      </c>
      <c r="F6301" s="26">
        <v>9.6</v>
      </c>
      <c r="G6301" s="25" t="s">
        <v>295</v>
      </c>
      <c r="H6301" s="25"/>
      <c r="BA6301" s="73" t="s">
        <v>357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359</v>
      </c>
      <c r="E6302" s="1" t="s">
        <v>349</v>
      </c>
      <c r="F6302" s="26">
        <v>4.88</v>
      </c>
      <c r="G6302" s="25" t="s">
        <v>295</v>
      </c>
      <c r="H6302" s="25"/>
      <c r="BA6302" s="73" t="s">
        <v>357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359</v>
      </c>
      <c r="E6303" s="1" t="s">
        <v>128</v>
      </c>
      <c r="F6303" s="26">
        <v>4.7</v>
      </c>
      <c r="G6303" s="25" t="s">
        <v>295</v>
      </c>
      <c r="H6303" s="25"/>
      <c r="BA6303" s="73" t="s">
        <v>357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359</v>
      </c>
      <c r="E6304" s="1" t="s">
        <v>121</v>
      </c>
      <c r="F6304" s="26">
        <v>81</v>
      </c>
      <c r="G6304" s="25" t="s">
        <v>295</v>
      </c>
      <c r="H6304" s="25"/>
      <c r="BA6304" s="73" t="s">
        <v>357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359</v>
      </c>
      <c r="E6305" s="1" t="s">
        <v>115</v>
      </c>
      <c r="F6305" s="26">
        <v>96</v>
      </c>
      <c r="G6305" s="25" t="s">
        <v>295</v>
      </c>
      <c r="H6305" s="25"/>
      <c r="BA6305" s="73" t="s">
        <v>357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359</v>
      </c>
      <c r="E6306" s="1" t="s">
        <v>137</v>
      </c>
      <c r="F6306" s="26">
        <v>484</v>
      </c>
      <c r="G6306" s="25" t="s">
        <v>295</v>
      </c>
      <c r="H6306" s="25"/>
      <c r="BA6306" s="73" t="s">
        <v>357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359</v>
      </c>
      <c r="E6307" s="1" t="s">
        <v>350</v>
      </c>
      <c r="F6307" s="26">
        <v>410</v>
      </c>
      <c r="G6307" s="25" t="s">
        <v>295</v>
      </c>
      <c r="H6307" s="25"/>
      <c r="BA6307" s="73" t="s">
        <v>357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359</v>
      </c>
      <c r="E6308" s="1" t="s">
        <v>125</v>
      </c>
      <c r="F6308" s="26">
        <v>427</v>
      </c>
      <c r="G6308" s="25" t="s">
        <v>295</v>
      </c>
      <c r="H6308" s="25"/>
      <c r="BA6308" s="73" t="s">
        <v>357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359</v>
      </c>
      <c r="E6309" s="1" t="s">
        <v>126</v>
      </c>
      <c r="F6309" s="26">
        <v>156</v>
      </c>
      <c r="G6309" s="25" t="s">
        <v>295</v>
      </c>
      <c r="H6309" s="25"/>
      <c r="BA6309" s="73" t="s">
        <v>357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359</v>
      </c>
      <c r="E6310" s="1" t="s">
        <v>351</v>
      </c>
      <c r="F6310" s="26">
        <v>355</v>
      </c>
      <c r="G6310" s="25" t="s">
        <v>295</v>
      </c>
      <c r="H6310" s="25"/>
      <c r="BA6310" s="73" t="s">
        <v>357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359</v>
      </c>
      <c r="E6311" s="1" t="s">
        <v>352</v>
      </c>
      <c r="F6311" s="26">
        <v>86</v>
      </c>
      <c r="G6311" s="25" t="s">
        <v>295</v>
      </c>
      <c r="H6311" s="25"/>
      <c r="BA6311" s="73" t="s">
        <v>357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359</v>
      </c>
      <c r="E6312" s="1" t="s">
        <v>122</v>
      </c>
      <c r="F6312" s="26">
        <v>218</v>
      </c>
      <c r="G6312" s="25" t="s">
        <v>295</v>
      </c>
      <c r="H6312" s="25"/>
      <c r="BA6312" s="73" t="s">
        <v>357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359</v>
      </c>
      <c r="E6313" s="1" t="s">
        <v>124</v>
      </c>
      <c r="F6313" s="26">
        <v>100</v>
      </c>
      <c r="G6313" s="25" t="s">
        <v>295</v>
      </c>
      <c r="H6313" s="25"/>
      <c r="BA6313" s="73" t="s">
        <v>357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359</v>
      </c>
      <c r="E6314" s="1" t="s">
        <v>353</v>
      </c>
      <c r="F6314" s="26">
        <v>3.53</v>
      </c>
      <c r="G6314" s="25" t="s">
        <v>295</v>
      </c>
      <c r="H6314" s="25"/>
      <c r="BA6314" s="73" t="s">
        <v>357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359</v>
      </c>
      <c r="E6315" s="1" t="s">
        <v>355</v>
      </c>
      <c r="F6315" s="26">
        <v>14.7</v>
      </c>
      <c r="G6315" s="25" t="s">
        <v>295</v>
      </c>
      <c r="H6315" s="25"/>
      <c r="BA6315" s="73" t="s">
        <v>357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359</v>
      </c>
      <c r="E6316" s="1" t="s">
        <v>133</v>
      </c>
      <c r="F6316" s="26">
        <v>128</v>
      </c>
      <c r="G6316" s="25" t="s">
        <v>295</v>
      </c>
      <c r="H6316" s="25"/>
      <c r="BA6316" s="73" t="s">
        <v>357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359</v>
      </c>
      <c r="E6317" s="1" t="s">
        <v>135</v>
      </c>
      <c r="F6317" s="26">
        <v>6.5</v>
      </c>
      <c r="G6317" s="25" t="s">
        <v>295</v>
      </c>
      <c r="H6317" s="25"/>
      <c r="BA6317" s="73" t="s">
        <v>357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359</v>
      </c>
      <c r="E6318" s="1" t="s">
        <v>136</v>
      </c>
      <c r="F6318" s="26">
        <v>94</v>
      </c>
      <c r="G6318" s="25" t="s">
        <v>295</v>
      </c>
      <c r="H6318" s="25"/>
      <c r="BA6318" s="73" t="s">
        <v>357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359</v>
      </c>
      <c r="E6319" s="1" t="s">
        <v>341</v>
      </c>
      <c r="F6319" s="26">
        <v>1.28</v>
      </c>
      <c r="G6319" s="25" t="s">
        <v>295</v>
      </c>
      <c r="H6319" s="25"/>
      <c r="BA6319" s="73" t="s">
        <v>357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359</v>
      </c>
      <c r="E6320" s="1" t="s">
        <v>118</v>
      </c>
      <c r="F6320" s="26">
        <v>9.6</v>
      </c>
      <c r="G6320" s="25" t="s">
        <v>295</v>
      </c>
      <c r="H6320" s="25"/>
      <c r="BA6320" s="73" t="s">
        <v>357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359</v>
      </c>
      <c r="E6321" s="1" t="s">
        <v>130</v>
      </c>
      <c r="F6321" s="26">
        <v>2.41</v>
      </c>
      <c r="G6321" s="25" t="s">
        <v>295</v>
      </c>
      <c r="H6321" s="25"/>
      <c r="BA6321" s="73" t="s">
        <v>357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359</v>
      </c>
      <c r="E6322" s="1" t="s">
        <v>343</v>
      </c>
      <c r="F6322" s="26">
        <v>1.24</v>
      </c>
      <c r="G6322" s="25" t="s">
        <v>295</v>
      </c>
      <c r="H6322" s="25"/>
      <c r="BA6322" s="73" t="s">
        <v>357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359</v>
      </c>
      <c r="E6323" s="1" t="s">
        <v>127</v>
      </c>
      <c r="F6323" s="26">
        <v>4.75</v>
      </c>
      <c r="G6323" s="25" t="s">
        <v>295</v>
      </c>
      <c r="H6323" s="25"/>
      <c r="BA6323" s="73" t="s">
        <v>357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359</v>
      </c>
      <c r="E6324" s="1" t="s">
        <v>131</v>
      </c>
      <c r="F6324" s="26">
        <v>11.8</v>
      </c>
      <c r="G6324" s="25" t="s">
        <v>295</v>
      </c>
      <c r="H6324" s="25"/>
      <c r="BA6324" s="73" t="s">
        <v>357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359</v>
      </c>
      <c r="E6325" s="1" t="s">
        <v>344</v>
      </c>
      <c r="F6325" s="26">
        <v>178</v>
      </c>
      <c r="G6325" s="25" t="s">
        <v>295</v>
      </c>
      <c r="H6325" s="25"/>
      <c r="BA6325" s="73" t="s">
        <v>357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359</v>
      </c>
      <c r="E6326" s="1" t="s">
        <v>119</v>
      </c>
      <c r="F6326" s="26">
        <v>93</v>
      </c>
      <c r="G6326" s="25" t="s">
        <v>295</v>
      </c>
      <c r="H6326" s="25"/>
      <c r="BA6326" s="73" t="s">
        <v>357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359</v>
      </c>
      <c r="E6327" s="1" t="s">
        <v>120</v>
      </c>
      <c r="F6327" s="26">
        <v>27</v>
      </c>
      <c r="G6327" s="25" t="s">
        <v>295</v>
      </c>
      <c r="H6327" s="25"/>
      <c r="BA6327" s="73" t="s">
        <v>357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359</v>
      </c>
      <c r="E6328" s="1" t="s">
        <v>117</v>
      </c>
      <c r="F6328" s="26">
        <v>6.33</v>
      </c>
      <c r="G6328" s="25" t="s">
        <v>295</v>
      </c>
      <c r="H6328" s="25"/>
      <c r="BA6328" s="73" t="s">
        <v>357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359</v>
      </c>
      <c r="E6329" s="1" t="s">
        <v>346</v>
      </c>
      <c r="F6329" s="26">
        <v>69</v>
      </c>
      <c r="G6329" s="25" t="s">
        <v>295</v>
      </c>
      <c r="H6329" s="25"/>
      <c r="BA6329" s="73" t="s">
        <v>357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359</v>
      </c>
      <c r="E6330" s="1" t="s">
        <v>132</v>
      </c>
      <c r="F6330" s="26">
        <v>7.1</v>
      </c>
      <c r="G6330" s="25" t="s">
        <v>295</v>
      </c>
      <c r="H6330" s="25"/>
      <c r="BA6330" s="73" t="s">
        <v>357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359</v>
      </c>
      <c r="E6331" s="1" t="s">
        <v>111</v>
      </c>
      <c r="F6331" s="26">
        <v>280</v>
      </c>
      <c r="G6331" s="25" t="s">
        <v>295</v>
      </c>
      <c r="H6331" s="25"/>
      <c r="BA6331" s="73" t="s">
        <v>357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359</v>
      </c>
      <c r="E6332" s="1" t="s">
        <v>347</v>
      </c>
      <c r="F6332" s="26">
        <v>9.6999999999999993</v>
      </c>
      <c r="G6332" s="25" t="s">
        <v>295</v>
      </c>
      <c r="H6332" s="25"/>
      <c r="BA6332" s="73" t="s">
        <v>357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359</v>
      </c>
      <c r="E6333" s="1" t="s">
        <v>349</v>
      </c>
      <c r="F6333" s="26">
        <v>4.7</v>
      </c>
      <c r="G6333" s="25" t="s">
        <v>295</v>
      </c>
      <c r="H6333" s="25"/>
      <c r="BA6333" s="73" t="s">
        <v>357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359</v>
      </c>
      <c r="E6334" s="1" t="s">
        <v>128</v>
      </c>
      <c r="F6334" s="26">
        <v>4.5999999999999996</v>
      </c>
      <c r="G6334" s="25" t="s">
        <v>295</v>
      </c>
      <c r="H6334" s="25"/>
      <c r="BA6334" s="73" t="s">
        <v>357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359</v>
      </c>
      <c r="E6335" s="1" t="s">
        <v>121</v>
      </c>
      <c r="F6335" s="26">
        <v>81</v>
      </c>
      <c r="G6335" s="25" t="s">
        <v>295</v>
      </c>
      <c r="H6335" s="25"/>
      <c r="BA6335" s="73" t="s">
        <v>357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359</v>
      </c>
      <c r="E6336" s="1" t="s">
        <v>115</v>
      </c>
      <c r="F6336" s="26">
        <v>99</v>
      </c>
      <c r="G6336" s="25" t="s">
        <v>295</v>
      </c>
      <c r="H6336" s="25"/>
      <c r="BA6336" s="73" t="s">
        <v>357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359</v>
      </c>
      <c r="E6337" s="1" t="s">
        <v>137</v>
      </c>
      <c r="F6337" s="26">
        <v>487</v>
      </c>
      <c r="G6337" s="25" t="s">
        <v>295</v>
      </c>
      <c r="H6337" s="25"/>
      <c r="BA6337" s="73" t="s">
        <v>357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359</v>
      </c>
      <c r="E6338" s="1" t="s">
        <v>350</v>
      </c>
      <c r="F6338" s="26">
        <v>407</v>
      </c>
      <c r="G6338" s="25" t="s">
        <v>295</v>
      </c>
      <c r="H6338" s="25"/>
      <c r="BA6338" s="73" t="s">
        <v>357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359</v>
      </c>
      <c r="E6339" s="1" t="s">
        <v>125</v>
      </c>
      <c r="F6339" s="26">
        <v>412</v>
      </c>
      <c r="G6339" s="25" t="s">
        <v>295</v>
      </c>
      <c r="H6339" s="25"/>
      <c r="BA6339" s="73" t="s">
        <v>357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359</v>
      </c>
      <c r="E6340" s="1" t="s">
        <v>126</v>
      </c>
      <c r="F6340" s="26">
        <v>154</v>
      </c>
      <c r="G6340" s="25" t="s">
        <v>295</v>
      </c>
      <c r="H6340" s="25"/>
      <c r="BA6340" s="73" t="s">
        <v>357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359</v>
      </c>
      <c r="E6341" s="1" t="s">
        <v>351</v>
      </c>
      <c r="F6341" s="26">
        <v>354</v>
      </c>
      <c r="G6341" s="25" t="s">
        <v>295</v>
      </c>
      <c r="H6341" s="25"/>
      <c r="BA6341" s="73" t="s">
        <v>357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359</v>
      </c>
      <c r="E6342" s="1" t="s">
        <v>352</v>
      </c>
      <c r="F6342" s="26">
        <v>83</v>
      </c>
      <c r="G6342" s="25" t="s">
        <v>295</v>
      </c>
      <c r="H6342" s="25"/>
      <c r="BA6342" s="73" t="s">
        <v>357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359</v>
      </c>
      <c r="E6343" s="1" t="s">
        <v>122</v>
      </c>
      <c r="F6343" s="26">
        <v>215</v>
      </c>
      <c r="G6343" s="25" t="s">
        <v>295</v>
      </c>
      <c r="H6343" s="25"/>
      <c r="BA6343" s="73" t="s">
        <v>357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359</v>
      </c>
      <c r="E6344" s="1" t="s">
        <v>124</v>
      </c>
      <c r="F6344" s="26">
        <v>106</v>
      </c>
      <c r="G6344" s="25" t="s">
        <v>295</v>
      </c>
      <c r="H6344" s="25"/>
      <c r="BA6344" s="73" t="s">
        <v>357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359</v>
      </c>
      <c r="E6345" s="1" t="s">
        <v>353</v>
      </c>
      <c r="F6345" s="26">
        <v>3.6</v>
      </c>
      <c r="G6345" s="25" t="s">
        <v>295</v>
      </c>
      <c r="H6345" s="25"/>
      <c r="BA6345" s="73" t="s">
        <v>357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359</v>
      </c>
      <c r="E6346" s="1" t="s">
        <v>355</v>
      </c>
      <c r="F6346" s="26">
        <v>16</v>
      </c>
      <c r="G6346" s="25" t="s">
        <v>295</v>
      </c>
      <c r="H6346" s="25"/>
      <c r="BA6346" s="73" t="s">
        <v>357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359</v>
      </c>
      <c r="E6347" s="1" t="s">
        <v>133</v>
      </c>
      <c r="F6347" s="26">
        <v>127</v>
      </c>
      <c r="G6347" s="25" t="s">
        <v>295</v>
      </c>
      <c r="H6347" s="25"/>
      <c r="BA6347" s="73" t="s">
        <v>357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359</v>
      </c>
      <c r="E6348" s="1" t="s">
        <v>135</v>
      </c>
      <c r="F6348" s="26">
        <v>6.5</v>
      </c>
      <c r="G6348" s="25" t="s">
        <v>295</v>
      </c>
      <c r="H6348" s="25"/>
      <c r="BA6348" s="73" t="s">
        <v>357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359</v>
      </c>
      <c r="E6349" s="1" t="s">
        <v>136</v>
      </c>
      <c r="F6349" s="26">
        <v>93</v>
      </c>
      <c r="G6349" s="25" t="s">
        <v>295</v>
      </c>
      <c r="H6349" s="25"/>
      <c r="BA6349" s="73" t="s">
        <v>357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359</v>
      </c>
      <c r="E6350" s="1" t="s">
        <v>341</v>
      </c>
      <c r="F6350" s="26">
        <v>1.25</v>
      </c>
      <c r="G6350" s="25" t="s">
        <v>295</v>
      </c>
      <c r="H6350" s="25"/>
      <c r="BA6350" s="73" t="s">
        <v>357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359</v>
      </c>
      <c r="E6351" s="1" t="s">
        <v>118</v>
      </c>
      <c r="F6351" s="26">
        <v>9.5</v>
      </c>
      <c r="G6351" s="25" t="s">
        <v>295</v>
      </c>
      <c r="H6351" s="25"/>
      <c r="BA6351" s="73" t="s">
        <v>357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359</v>
      </c>
      <c r="E6352" s="1" t="s">
        <v>130</v>
      </c>
      <c r="F6352" s="26">
        <v>2.46</v>
      </c>
      <c r="G6352" s="25" t="s">
        <v>295</v>
      </c>
      <c r="H6352" s="25"/>
      <c r="BA6352" s="73" t="s">
        <v>357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359</v>
      </c>
      <c r="E6353" s="1" t="s">
        <v>343</v>
      </c>
      <c r="F6353" s="26">
        <v>1.24</v>
      </c>
      <c r="G6353" s="25" t="s">
        <v>295</v>
      </c>
      <c r="H6353" s="25"/>
      <c r="BA6353" s="73" t="s">
        <v>357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359</v>
      </c>
      <c r="E6354" s="1" t="s">
        <v>127</v>
      </c>
      <c r="F6354" s="26">
        <v>4.79</v>
      </c>
      <c r="G6354" s="25" t="s">
        <v>295</v>
      </c>
      <c r="H6354" s="25"/>
      <c r="BA6354" s="73" t="s">
        <v>357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359</v>
      </c>
      <c r="E6355" s="1" t="s">
        <v>131</v>
      </c>
      <c r="F6355" s="26">
        <v>11.8</v>
      </c>
      <c r="G6355" s="25" t="s">
        <v>295</v>
      </c>
      <c r="H6355" s="25"/>
      <c r="BA6355" s="73" t="s">
        <v>357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359</v>
      </c>
      <c r="E6356" s="1" t="s">
        <v>344</v>
      </c>
      <c r="F6356" s="26">
        <v>198</v>
      </c>
      <c r="G6356" s="25" t="s">
        <v>295</v>
      </c>
      <c r="H6356" s="25"/>
      <c r="BA6356" s="73" t="s">
        <v>357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359</v>
      </c>
      <c r="E6357" s="1" t="s">
        <v>119</v>
      </c>
      <c r="F6357" s="26">
        <v>94</v>
      </c>
      <c r="G6357" s="25" t="s">
        <v>295</v>
      </c>
      <c r="H6357" s="25"/>
      <c r="BA6357" s="73" t="s">
        <v>357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359</v>
      </c>
      <c r="E6358" s="1" t="s">
        <v>120</v>
      </c>
      <c r="F6358" s="26">
        <v>27</v>
      </c>
      <c r="G6358" s="25" t="s">
        <v>295</v>
      </c>
      <c r="H6358" s="25"/>
      <c r="BA6358" s="73" t="s">
        <v>357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359</v>
      </c>
      <c r="E6359" s="1" t="s">
        <v>117</v>
      </c>
      <c r="F6359" s="26">
        <v>6.42</v>
      </c>
      <c r="G6359" s="25" t="s">
        <v>295</v>
      </c>
      <c r="H6359" s="25"/>
      <c r="BA6359" s="73" t="s">
        <v>357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359</v>
      </c>
      <c r="E6360" s="1" t="s">
        <v>346</v>
      </c>
      <c r="F6360" s="26">
        <v>69</v>
      </c>
      <c r="G6360" s="25" t="s">
        <v>295</v>
      </c>
      <c r="H6360" s="25"/>
      <c r="BA6360" s="73" t="s">
        <v>357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359</v>
      </c>
      <c r="E6361" s="1" t="s">
        <v>132</v>
      </c>
      <c r="F6361" s="26">
        <v>7.08</v>
      </c>
      <c r="G6361" s="25" t="s">
        <v>295</v>
      </c>
      <c r="H6361" s="25"/>
      <c r="BA6361" s="73" t="s">
        <v>357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359</v>
      </c>
      <c r="E6362" s="1" t="s">
        <v>111</v>
      </c>
      <c r="F6362" s="26">
        <v>277</v>
      </c>
      <c r="G6362" s="25" t="s">
        <v>295</v>
      </c>
      <c r="H6362" s="25"/>
      <c r="BA6362" s="73" t="s">
        <v>357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359</v>
      </c>
      <c r="E6363" s="1" t="s">
        <v>347</v>
      </c>
      <c r="F6363" s="26">
        <v>9.6</v>
      </c>
      <c r="G6363" s="25" t="s">
        <v>295</v>
      </c>
      <c r="H6363" s="25"/>
      <c r="BA6363" s="73" t="s">
        <v>357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359</v>
      </c>
      <c r="E6364" s="1" t="s">
        <v>349</v>
      </c>
      <c r="F6364" s="26">
        <v>4.7</v>
      </c>
      <c r="G6364" s="25" t="s">
        <v>295</v>
      </c>
      <c r="H6364" s="25"/>
      <c r="BA6364" s="73" t="s">
        <v>357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359</v>
      </c>
      <c r="E6365" s="1" t="s">
        <v>128</v>
      </c>
      <c r="F6365" s="26">
        <v>4.5999999999999996</v>
      </c>
      <c r="G6365" s="25" t="s">
        <v>295</v>
      </c>
      <c r="H6365" s="25"/>
      <c r="BA6365" s="73" t="s">
        <v>357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359</v>
      </c>
      <c r="E6366" s="1" t="s">
        <v>121</v>
      </c>
      <c r="F6366" s="26">
        <v>81</v>
      </c>
      <c r="G6366" s="25" t="s">
        <v>295</v>
      </c>
      <c r="H6366" s="25"/>
      <c r="BA6366" s="73" t="s">
        <v>357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359</v>
      </c>
      <c r="E6367" s="1" t="s">
        <v>115</v>
      </c>
      <c r="F6367" s="26">
        <v>98</v>
      </c>
      <c r="G6367" s="25" t="s">
        <v>295</v>
      </c>
      <c r="H6367" s="25"/>
      <c r="BA6367" s="73" t="s">
        <v>357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359</v>
      </c>
      <c r="E6368" s="1" t="s">
        <v>137</v>
      </c>
      <c r="F6368" s="26">
        <v>487</v>
      </c>
      <c r="G6368" s="25" t="s">
        <v>295</v>
      </c>
      <c r="H6368" s="25"/>
      <c r="BA6368" s="73" t="s">
        <v>357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359</v>
      </c>
      <c r="E6369" s="1" t="s">
        <v>350</v>
      </c>
      <c r="F6369" s="26">
        <v>410</v>
      </c>
      <c r="G6369" s="25" t="s">
        <v>295</v>
      </c>
      <c r="H6369" s="25"/>
      <c r="BA6369" s="73" t="s">
        <v>357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359</v>
      </c>
      <c r="E6370" s="1" t="s">
        <v>125</v>
      </c>
      <c r="F6370" s="26">
        <v>420</v>
      </c>
      <c r="G6370" s="25" t="s">
        <v>295</v>
      </c>
      <c r="H6370" s="25"/>
      <c r="BA6370" s="73" t="s">
        <v>357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359</v>
      </c>
      <c r="E6371" s="1" t="s">
        <v>126</v>
      </c>
      <c r="F6371" s="26">
        <v>153</v>
      </c>
      <c r="G6371" s="25" t="s">
        <v>295</v>
      </c>
      <c r="H6371" s="25"/>
      <c r="BA6371" s="73" t="s">
        <v>357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359</v>
      </c>
      <c r="E6372" s="1" t="s">
        <v>351</v>
      </c>
      <c r="F6372" s="26">
        <v>360</v>
      </c>
      <c r="G6372" s="25" t="s">
        <v>295</v>
      </c>
      <c r="H6372" s="25"/>
      <c r="BA6372" s="73" t="s">
        <v>357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359</v>
      </c>
      <c r="E6373" s="1" t="s">
        <v>352</v>
      </c>
      <c r="F6373" s="26">
        <v>84</v>
      </c>
      <c r="G6373" s="25" t="s">
        <v>295</v>
      </c>
      <c r="H6373" s="25"/>
      <c r="BA6373" s="73" t="s">
        <v>357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359</v>
      </c>
      <c r="E6374" s="1" t="s">
        <v>122</v>
      </c>
      <c r="F6374" s="26">
        <v>214</v>
      </c>
      <c r="G6374" s="25" t="s">
        <v>295</v>
      </c>
      <c r="H6374" s="25"/>
      <c r="BA6374" s="73" t="s">
        <v>357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359</v>
      </c>
      <c r="E6375" s="1" t="s">
        <v>124</v>
      </c>
      <c r="F6375" s="26">
        <v>104</v>
      </c>
      <c r="G6375" s="25" t="s">
        <v>295</v>
      </c>
      <c r="H6375" s="25"/>
      <c r="BA6375" s="73" t="s">
        <v>357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359</v>
      </c>
      <c r="E6376" s="1" t="s">
        <v>353</v>
      </c>
      <c r="F6376" s="26">
        <v>3.51</v>
      </c>
      <c r="G6376" s="25" t="s">
        <v>295</v>
      </c>
      <c r="H6376" s="25"/>
      <c r="BA6376" s="73" t="s">
        <v>357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359</v>
      </c>
      <c r="E6377" s="1" t="s">
        <v>355</v>
      </c>
      <c r="F6377" s="26">
        <v>17.5</v>
      </c>
      <c r="G6377" s="25" t="s">
        <v>295</v>
      </c>
      <c r="H6377" s="25"/>
      <c r="BA6377" s="73" t="s">
        <v>357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359</v>
      </c>
      <c r="E6378" s="1" t="s">
        <v>133</v>
      </c>
      <c r="F6378" s="26">
        <v>127</v>
      </c>
      <c r="G6378" s="25" t="s">
        <v>295</v>
      </c>
      <c r="H6378" s="25"/>
      <c r="BA6378" s="73" t="s">
        <v>357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359</v>
      </c>
      <c r="E6379" s="1" t="s">
        <v>135</v>
      </c>
      <c r="F6379" s="26">
        <v>6.4</v>
      </c>
      <c r="G6379" s="25" t="s">
        <v>295</v>
      </c>
      <c r="H6379" s="25"/>
      <c r="BA6379" s="73" t="s">
        <v>357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359</v>
      </c>
      <c r="E6380" s="1" t="s">
        <v>136</v>
      </c>
      <c r="F6380" s="26">
        <v>93</v>
      </c>
      <c r="G6380" s="25" t="s">
        <v>295</v>
      </c>
      <c r="H6380" s="25"/>
      <c r="BA6380" s="73" t="s">
        <v>357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359</v>
      </c>
      <c r="E6381" s="1" t="s">
        <v>341</v>
      </c>
      <c r="F6381" s="26">
        <v>1.24</v>
      </c>
      <c r="G6381" s="25" t="s">
        <v>295</v>
      </c>
      <c r="H6381" s="25"/>
      <c r="BA6381" s="73" t="s">
        <v>357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359</v>
      </c>
      <c r="E6382" s="1" t="s">
        <v>118</v>
      </c>
      <c r="F6382" s="26">
        <v>9.6</v>
      </c>
      <c r="G6382" s="25" t="s">
        <v>295</v>
      </c>
      <c r="H6382" s="25"/>
      <c r="BA6382" s="73" t="s">
        <v>357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359</v>
      </c>
      <c r="E6383" s="1" t="s">
        <v>130</v>
      </c>
      <c r="F6383" s="26">
        <v>2.46</v>
      </c>
      <c r="G6383" s="25" t="s">
        <v>295</v>
      </c>
      <c r="H6383" s="25"/>
      <c r="BA6383" s="73" t="s">
        <v>357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359</v>
      </c>
      <c r="E6384" s="1" t="s">
        <v>343</v>
      </c>
      <c r="F6384" s="26">
        <v>1.22</v>
      </c>
      <c r="G6384" s="25" t="s">
        <v>295</v>
      </c>
      <c r="H6384" s="25"/>
      <c r="BA6384" s="73" t="s">
        <v>357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359</v>
      </c>
      <c r="E6385" s="1" t="s">
        <v>127</v>
      </c>
      <c r="F6385" s="26">
        <v>4.79</v>
      </c>
      <c r="G6385" s="25" t="s">
        <v>295</v>
      </c>
      <c r="H6385" s="25"/>
      <c r="BA6385" s="73" t="s">
        <v>357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359</v>
      </c>
      <c r="E6386" s="1" t="s">
        <v>131</v>
      </c>
      <c r="F6386" s="26">
        <v>12</v>
      </c>
      <c r="G6386" s="25" t="s">
        <v>295</v>
      </c>
      <c r="H6386" s="25"/>
      <c r="BA6386" s="73" t="s">
        <v>357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359</v>
      </c>
      <c r="E6387" s="1" t="s">
        <v>344</v>
      </c>
      <c r="F6387" s="26">
        <v>174</v>
      </c>
      <c r="G6387" s="25" t="s">
        <v>295</v>
      </c>
      <c r="H6387" s="25"/>
      <c r="BA6387" s="73" t="s">
        <v>357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359</v>
      </c>
      <c r="E6388" s="1" t="s">
        <v>119</v>
      </c>
      <c r="F6388" s="26">
        <v>93</v>
      </c>
      <c r="G6388" s="25" t="s">
        <v>295</v>
      </c>
      <c r="H6388" s="25"/>
      <c r="BA6388" s="73" t="s">
        <v>357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359</v>
      </c>
      <c r="E6389" s="1" t="s">
        <v>120</v>
      </c>
      <c r="F6389" s="26">
        <v>28</v>
      </c>
      <c r="G6389" s="25" t="s">
        <v>295</v>
      </c>
      <c r="H6389" s="25"/>
      <c r="BA6389" s="73" t="s">
        <v>357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359</v>
      </c>
      <c r="E6390" s="1" t="s">
        <v>117</v>
      </c>
      <c r="F6390" s="26">
        <v>6.43</v>
      </c>
      <c r="G6390" s="25" t="s">
        <v>295</v>
      </c>
      <c r="H6390" s="25"/>
      <c r="BA6390" s="73" t="s">
        <v>357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359</v>
      </c>
      <c r="E6391" s="1" t="s">
        <v>346</v>
      </c>
      <c r="F6391" s="26">
        <v>71</v>
      </c>
      <c r="G6391" s="25" t="s">
        <v>295</v>
      </c>
      <c r="H6391" s="25"/>
      <c r="BA6391" s="73" t="s">
        <v>357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359</v>
      </c>
      <c r="E6392" s="1" t="s">
        <v>132</v>
      </c>
      <c r="F6392" s="26">
        <v>7.11</v>
      </c>
      <c r="G6392" s="25" t="s">
        <v>295</v>
      </c>
      <c r="H6392" s="25"/>
      <c r="BA6392" s="73" t="s">
        <v>357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359</v>
      </c>
      <c r="E6393" s="1" t="s">
        <v>111</v>
      </c>
      <c r="F6393" s="26">
        <v>285</v>
      </c>
      <c r="G6393" s="25" t="s">
        <v>295</v>
      </c>
      <c r="H6393" s="25"/>
      <c r="BA6393" s="73" t="s">
        <v>357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359</v>
      </c>
      <c r="E6394" s="1" t="s">
        <v>347</v>
      </c>
      <c r="F6394" s="26">
        <v>9.6</v>
      </c>
      <c r="G6394" s="25" t="s">
        <v>295</v>
      </c>
      <c r="H6394" s="25"/>
      <c r="BA6394" s="73" t="s">
        <v>357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359</v>
      </c>
      <c r="E6395" s="1" t="s">
        <v>349</v>
      </c>
      <c r="F6395" s="26">
        <v>4.7699999999999996</v>
      </c>
      <c r="G6395" s="25" t="s">
        <v>295</v>
      </c>
      <c r="H6395" s="25"/>
      <c r="BA6395" s="73" t="s">
        <v>357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359</v>
      </c>
      <c r="E6396" s="1" t="s">
        <v>128</v>
      </c>
      <c r="F6396" s="26">
        <v>4.5999999999999996</v>
      </c>
      <c r="G6396" s="25" t="s">
        <v>295</v>
      </c>
      <c r="H6396" s="25"/>
      <c r="BA6396" s="73" t="s">
        <v>357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359</v>
      </c>
      <c r="E6397" s="1" t="s">
        <v>121</v>
      </c>
      <c r="F6397" s="26">
        <v>80</v>
      </c>
      <c r="G6397" s="25" t="s">
        <v>295</v>
      </c>
      <c r="H6397" s="25"/>
      <c r="BA6397" s="73" t="s">
        <v>357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359</v>
      </c>
      <c r="E6398" s="1" t="s">
        <v>115</v>
      </c>
      <c r="F6398" s="26">
        <v>99</v>
      </c>
      <c r="G6398" s="25" t="s">
        <v>295</v>
      </c>
      <c r="H6398" s="25"/>
      <c r="BA6398" s="73" t="s">
        <v>357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359</v>
      </c>
      <c r="E6399" s="1" t="s">
        <v>137</v>
      </c>
      <c r="F6399" s="26">
        <v>485</v>
      </c>
      <c r="G6399" s="25" t="s">
        <v>295</v>
      </c>
      <c r="H6399" s="25"/>
      <c r="BA6399" s="73" t="s">
        <v>357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359</v>
      </c>
      <c r="E6400" s="1" t="s">
        <v>350</v>
      </c>
      <c r="F6400" s="26">
        <v>405</v>
      </c>
      <c r="G6400" s="25" t="s">
        <v>295</v>
      </c>
      <c r="H6400" s="25"/>
      <c r="BA6400" s="73" t="s">
        <v>357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359</v>
      </c>
      <c r="E6401" s="1" t="s">
        <v>125</v>
      </c>
      <c r="F6401" s="26">
        <v>419</v>
      </c>
      <c r="G6401" s="25" t="s">
        <v>295</v>
      </c>
      <c r="H6401" s="25"/>
      <c r="BA6401" s="73" t="s">
        <v>357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359</v>
      </c>
      <c r="E6402" s="1" t="s">
        <v>126</v>
      </c>
      <c r="F6402" s="26">
        <v>156</v>
      </c>
      <c r="G6402" s="25" t="s">
        <v>295</v>
      </c>
      <c r="H6402" s="25"/>
      <c r="BA6402" s="73" t="s">
        <v>357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359</v>
      </c>
      <c r="E6403" s="1" t="s">
        <v>351</v>
      </c>
      <c r="F6403" s="26">
        <v>341</v>
      </c>
      <c r="G6403" s="25" t="s">
        <v>295</v>
      </c>
      <c r="H6403" s="25"/>
      <c r="BA6403" s="73" t="s">
        <v>357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359</v>
      </c>
      <c r="E6404" s="1" t="s">
        <v>352</v>
      </c>
      <c r="F6404" s="26">
        <v>89</v>
      </c>
      <c r="G6404" s="25" t="s">
        <v>295</v>
      </c>
      <c r="H6404" s="25"/>
      <c r="BA6404" s="73" t="s">
        <v>357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359</v>
      </c>
      <c r="E6405" s="1" t="s">
        <v>122</v>
      </c>
      <c r="F6405" s="26">
        <v>216</v>
      </c>
      <c r="G6405" s="25" t="s">
        <v>295</v>
      </c>
      <c r="H6405" s="25"/>
      <c r="BA6405" s="73" t="s">
        <v>357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359</v>
      </c>
      <c r="E6406" s="1" t="s">
        <v>124</v>
      </c>
      <c r="F6406" s="26">
        <v>103</v>
      </c>
      <c r="G6406" s="25" t="s">
        <v>295</v>
      </c>
      <c r="H6406" s="25"/>
      <c r="BA6406" s="73" t="s">
        <v>357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359</v>
      </c>
      <c r="E6407" s="1" t="s">
        <v>353</v>
      </c>
      <c r="F6407" s="26">
        <v>3.54</v>
      </c>
      <c r="G6407" s="25" t="s">
        <v>295</v>
      </c>
      <c r="H6407" s="25"/>
      <c r="BA6407" s="73" t="s">
        <v>357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359</v>
      </c>
      <c r="E6408" s="1" t="s">
        <v>355</v>
      </c>
      <c r="F6408" s="26">
        <v>15.2</v>
      </c>
      <c r="G6408" s="25" t="s">
        <v>295</v>
      </c>
      <c r="H6408" s="25"/>
      <c r="BA6408" s="73" t="s">
        <v>357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359</v>
      </c>
      <c r="E6409" s="1" t="s">
        <v>133</v>
      </c>
      <c r="F6409" s="26">
        <v>129</v>
      </c>
      <c r="G6409" s="25" t="s">
        <v>295</v>
      </c>
      <c r="H6409" s="25"/>
      <c r="BA6409" s="73" t="s">
        <v>357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359</v>
      </c>
      <c r="E6410" s="1" t="s">
        <v>135</v>
      </c>
      <c r="F6410" s="26">
        <v>6.5</v>
      </c>
      <c r="G6410" s="25" t="s">
        <v>295</v>
      </c>
      <c r="H6410" s="25"/>
      <c r="BA6410" s="73" t="s">
        <v>357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359</v>
      </c>
      <c r="E6411" s="1" t="s">
        <v>136</v>
      </c>
      <c r="F6411" s="26">
        <v>94</v>
      </c>
      <c r="G6411" s="25" t="s">
        <v>295</v>
      </c>
      <c r="H6411" s="25"/>
      <c r="BA6411" s="73" t="s">
        <v>357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359</v>
      </c>
      <c r="E6412" s="1" t="s">
        <v>341</v>
      </c>
      <c r="F6412" s="26">
        <v>1.18</v>
      </c>
      <c r="G6412" s="25" t="s">
        <v>295</v>
      </c>
      <c r="H6412" s="25"/>
      <c r="BA6412" s="73" t="s">
        <v>357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359</v>
      </c>
      <c r="E6413" s="1" t="s">
        <v>118</v>
      </c>
      <c r="F6413" s="26">
        <v>9.6</v>
      </c>
      <c r="G6413" s="25" t="s">
        <v>295</v>
      </c>
      <c r="H6413" s="25"/>
      <c r="BA6413" s="73" t="s">
        <v>357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359</v>
      </c>
      <c r="E6414" s="1" t="s">
        <v>130</v>
      </c>
      <c r="F6414" s="26">
        <v>2.42</v>
      </c>
      <c r="G6414" s="25" t="s">
        <v>295</v>
      </c>
      <c r="H6414" s="25"/>
      <c r="BA6414" s="73" t="s">
        <v>357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359</v>
      </c>
      <c r="E6415" s="1" t="s">
        <v>343</v>
      </c>
      <c r="F6415" s="26">
        <v>1.21</v>
      </c>
      <c r="G6415" s="25" t="s">
        <v>295</v>
      </c>
      <c r="H6415" s="25"/>
      <c r="BA6415" s="73" t="s">
        <v>357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359</v>
      </c>
      <c r="E6416" s="1" t="s">
        <v>127</v>
      </c>
      <c r="F6416" s="26">
        <v>4.72</v>
      </c>
      <c r="G6416" s="25" t="s">
        <v>295</v>
      </c>
      <c r="H6416" s="25"/>
      <c r="BA6416" s="73" t="s">
        <v>357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359</v>
      </c>
      <c r="E6417" s="1" t="s">
        <v>131</v>
      </c>
      <c r="F6417" s="26">
        <v>11.8</v>
      </c>
      <c r="G6417" s="25" t="s">
        <v>295</v>
      </c>
      <c r="H6417" s="25"/>
      <c r="BA6417" s="73" t="s">
        <v>357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359</v>
      </c>
      <c r="E6418" s="1" t="s">
        <v>344</v>
      </c>
      <c r="F6418" s="26">
        <v>181</v>
      </c>
      <c r="G6418" s="25" t="s">
        <v>295</v>
      </c>
      <c r="H6418" s="25"/>
      <c r="BA6418" s="73" t="s">
        <v>357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359</v>
      </c>
      <c r="E6419" s="1" t="s">
        <v>119</v>
      </c>
      <c r="F6419" s="26">
        <v>92</v>
      </c>
      <c r="G6419" s="25" t="s">
        <v>295</v>
      </c>
      <c r="H6419" s="25"/>
      <c r="BA6419" s="73" t="s">
        <v>357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359</v>
      </c>
      <c r="E6420" s="1" t="s">
        <v>120</v>
      </c>
      <c r="F6420" s="26">
        <v>27</v>
      </c>
      <c r="G6420" s="25" t="s">
        <v>295</v>
      </c>
      <c r="H6420" s="25"/>
      <c r="BA6420" s="73" t="s">
        <v>357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359</v>
      </c>
      <c r="E6421" s="1" t="s">
        <v>117</v>
      </c>
      <c r="F6421" s="26">
        <v>6.21</v>
      </c>
      <c r="G6421" s="25" t="s">
        <v>295</v>
      </c>
      <c r="H6421" s="25"/>
      <c r="BA6421" s="73" t="s">
        <v>357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359</v>
      </c>
      <c r="E6422" s="1" t="s">
        <v>346</v>
      </c>
      <c r="F6422" s="26">
        <v>69</v>
      </c>
      <c r="G6422" s="25" t="s">
        <v>295</v>
      </c>
      <c r="H6422" s="25"/>
      <c r="BA6422" s="73" t="s">
        <v>357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359</v>
      </c>
      <c r="E6423" s="1" t="s">
        <v>132</v>
      </c>
      <c r="F6423" s="26">
        <v>6.95</v>
      </c>
      <c r="G6423" s="25" t="s">
        <v>295</v>
      </c>
      <c r="H6423" s="25"/>
      <c r="BA6423" s="73" t="s">
        <v>357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359</v>
      </c>
      <c r="E6424" s="1" t="s">
        <v>111</v>
      </c>
      <c r="F6424" s="26">
        <v>277</v>
      </c>
      <c r="G6424" s="25" t="s">
        <v>295</v>
      </c>
      <c r="H6424" s="25"/>
      <c r="BA6424" s="73" t="s">
        <v>357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359</v>
      </c>
      <c r="E6425" s="1" t="s">
        <v>347</v>
      </c>
      <c r="F6425" s="26">
        <v>9.8000000000000007</v>
      </c>
      <c r="G6425" s="25" t="s">
        <v>295</v>
      </c>
      <c r="H6425" s="25"/>
      <c r="BA6425" s="73" t="s">
        <v>357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359</v>
      </c>
      <c r="E6426" s="1" t="s">
        <v>349</v>
      </c>
      <c r="F6426" s="26">
        <v>4.58</v>
      </c>
      <c r="G6426" s="25" t="s">
        <v>295</v>
      </c>
      <c r="H6426" s="25"/>
      <c r="BA6426" s="73" t="s">
        <v>357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359</v>
      </c>
      <c r="E6427" s="1" t="s">
        <v>128</v>
      </c>
      <c r="F6427" s="26">
        <v>4.5</v>
      </c>
      <c r="G6427" s="25" t="s">
        <v>295</v>
      </c>
      <c r="H6427" s="25"/>
      <c r="BA6427" s="73" t="s">
        <v>357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359</v>
      </c>
      <c r="E6428" s="1" t="s">
        <v>121</v>
      </c>
      <c r="F6428" s="26">
        <v>78</v>
      </c>
      <c r="G6428" s="25" t="s">
        <v>295</v>
      </c>
      <c r="H6428" s="25"/>
      <c r="BA6428" s="73" t="s">
        <v>357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359</v>
      </c>
      <c r="E6429" s="1" t="s">
        <v>115</v>
      </c>
      <c r="F6429" s="26">
        <v>97</v>
      </c>
      <c r="G6429" s="25" t="s">
        <v>295</v>
      </c>
      <c r="H6429" s="25"/>
      <c r="BA6429" s="73" t="s">
        <v>357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359</v>
      </c>
      <c r="E6430" s="1" t="s">
        <v>137</v>
      </c>
      <c r="F6430" s="26">
        <v>485</v>
      </c>
      <c r="G6430" s="25" t="s">
        <v>295</v>
      </c>
      <c r="H6430" s="25"/>
      <c r="BA6430" s="73" t="s">
        <v>357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359</v>
      </c>
      <c r="E6431" s="1" t="s">
        <v>350</v>
      </c>
      <c r="F6431" s="26">
        <v>403</v>
      </c>
      <c r="G6431" s="25" t="s">
        <v>295</v>
      </c>
      <c r="H6431" s="25"/>
      <c r="BA6431" s="73" t="s">
        <v>357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359</v>
      </c>
      <c r="E6432" s="1" t="s">
        <v>125</v>
      </c>
      <c r="F6432" s="26">
        <v>410</v>
      </c>
      <c r="G6432" s="25" t="s">
        <v>295</v>
      </c>
      <c r="H6432" s="25"/>
      <c r="BA6432" s="73" t="s">
        <v>357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359</v>
      </c>
      <c r="E6433" s="1" t="s">
        <v>126</v>
      </c>
      <c r="F6433" s="26">
        <v>153</v>
      </c>
      <c r="G6433" s="25" t="s">
        <v>295</v>
      </c>
      <c r="H6433" s="25"/>
      <c r="BA6433" s="73" t="s">
        <v>357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359</v>
      </c>
      <c r="E6434" s="1" t="s">
        <v>351</v>
      </c>
      <c r="F6434" s="26">
        <v>355</v>
      </c>
      <c r="G6434" s="25" t="s">
        <v>295</v>
      </c>
      <c r="H6434" s="25"/>
      <c r="BA6434" s="73" t="s">
        <v>357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359</v>
      </c>
      <c r="E6435" s="1" t="s">
        <v>352</v>
      </c>
      <c r="F6435" s="26">
        <v>85</v>
      </c>
      <c r="G6435" s="25" t="s">
        <v>295</v>
      </c>
      <c r="H6435" s="25"/>
      <c r="BA6435" s="73" t="s">
        <v>357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359</v>
      </c>
      <c r="E6436" s="1" t="s">
        <v>122</v>
      </c>
      <c r="F6436" s="26">
        <v>214</v>
      </c>
      <c r="G6436" s="25" t="s">
        <v>295</v>
      </c>
      <c r="H6436" s="25"/>
      <c r="BA6436" s="73" t="s">
        <v>357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359</v>
      </c>
      <c r="E6437" s="1" t="s">
        <v>124</v>
      </c>
      <c r="F6437" s="26">
        <v>104</v>
      </c>
      <c r="G6437" s="25" t="s">
        <v>295</v>
      </c>
      <c r="H6437" s="25"/>
      <c r="BA6437" s="73" t="s">
        <v>357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359</v>
      </c>
      <c r="E6438" s="1" t="s">
        <v>353</v>
      </c>
      <c r="F6438" s="26">
        <v>3.5</v>
      </c>
      <c r="G6438" s="25" t="s">
        <v>295</v>
      </c>
      <c r="H6438" s="25"/>
      <c r="BA6438" s="73" t="s">
        <v>357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359</v>
      </c>
      <c r="E6439" s="1" t="s">
        <v>355</v>
      </c>
      <c r="F6439" s="26">
        <v>16.3</v>
      </c>
      <c r="G6439" s="25" t="s">
        <v>295</v>
      </c>
      <c r="H6439" s="25"/>
      <c r="BA6439" s="73" t="s">
        <v>357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359</v>
      </c>
      <c r="E6440" s="1" t="s">
        <v>133</v>
      </c>
      <c r="F6440" s="26">
        <v>130</v>
      </c>
      <c r="G6440" s="25" t="s">
        <v>295</v>
      </c>
      <c r="H6440" s="25"/>
      <c r="BA6440" s="73" t="s">
        <v>357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359</v>
      </c>
      <c r="E6441" s="1" t="s">
        <v>135</v>
      </c>
      <c r="F6441" s="26">
        <v>6.7</v>
      </c>
      <c r="G6441" s="25" t="s">
        <v>295</v>
      </c>
      <c r="H6441" s="25"/>
      <c r="BA6441" s="73" t="s">
        <v>357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359</v>
      </c>
      <c r="E6442" s="1" t="s">
        <v>136</v>
      </c>
      <c r="F6442" s="26">
        <v>93</v>
      </c>
      <c r="G6442" s="25" t="s">
        <v>295</v>
      </c>
      <c r="H6442" s="25"/>
      <c r="BA6442" s="73" t="s">
        <v>357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359</v>
      </c>
      <c r="E6443" s="1" t="s">
        <v>341</v>
      </c>
      <c r="F6443" s="26">
        <v>1.31</v>
      </c>
      <c r="G6443" s="25" t="s">
        <v>295</v>
      </c>
      <c r="H6443" s="25"/>
      <c r="BA6443" s="73" t="s">
        <v>357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359</v>
      </c>
      <c r="E6444" s="1" t="s">
        <v>118</v>
      </c>
      <c r="F6444" s="26">
        <v>9.4</v>
      </c>
      <c r="G6444" s="25" t="s">
        <v>295</v>
      </c>
      <c r="H6444" s="25"/>
      <c r="BA6444" s="73" t="s">
        <v>357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359</v>
      </c>
      <c r="E6445" s="1" t="s">
        <v>130</v>
      </c>
      <c r="F6445" s="26">
        <v>2.39</v>
      </c>
      <c r="G6445" s="25" t="s">
        <v>295</v>
      </c>
      <c r="H6445" s="25"/>
      <c r="BA6445" s="73" t="s">
        <v>357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359</v>
      </c>
      <c r="E6446" s="1" t="s">
        <v>343</v>
      </c>
      <c r="F6446" s="26">
        <v>1.19</v>
      </c>
      <c r="G6446" s="25" t="s">
        <v>295</v>
      </c>
      <c r="H6446" s="25"/>
      <c r="BA6446" s="73" t="s">
        <v>357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359</v>
      </c>
      <c r="E6447" s="1" t="s">
        <v>127</v>
      </c>
      <c r="F6447" s="26">
        <v>4.53</v>
      </c>
      <c r="G6447" s="25" t="s">
        <v>295</v>
      </c>
      <c r="H6447" s="25"/>
      <c r="BA6447" s="73" t="s">
        <v>357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359</v>
      </c>
      <c r="E6448" s="1" t="s">
        <v>131</v>
      </c>
      <c r="F6448" s="26">
        <v>11.9</v>
      </c>
      <c r="G6448" s="25" t="s">
        <v>295</v>
      </c>
      <c r="H6448" s="25"/>
      <c r="BA6448" s="73" t="s">
        <v>357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359</v>
      </c>
      <c r="E6449" s="1" t="s">
        <v>344</v>
      </c>
      <c r="F6449" s="26">
        <v>179</v>
      </c>
      <c r="G6449" s="25" t="s">
        <v>295</v>
      </c>
      <c r="H6449" s="25"/>
      <c r="BA6449" s="73" t="s">
        <v>357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359</v>
      </c>
      <c r="E6450" s="1" t="s">
        <v>119</v>
      </c>
      <c r="F6450" s="26">
        <v>91</v>
      </c>
      <c r="G6450" s="25" t="s">
        <v>295</v>
      </c>
      <c r="H6450" s="25"/>
      <c r="BA6450" s="73" t="s">
        <v>357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359</v>
      </c>
      <c r="E6451" s="1" t="s">
        <v>120</v>
      </c>
      <c r="F6451" s="26">
        <v>27</v>
      </c>
      <c r="G6451" s="25" t="s">
        <v>295</v>
      </c>
      <c r="H6451" s="25"/>
      <c r="BA6451" s="73" t="s">
        <v>357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359</v>
      </c>
      <c r="E6452" s="1" t="s">
        <v>117</v>
      </c>
      <c r="F6452" s="26">
        <v>6.42</v>
      </c>
      <c r="G6452" s="25" t="s">
        <v>295</v>
      </c>
      <c r="H6452" s="25"/>
      <c r="BA6452" s="73" t="s">
        <v>357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359</v>
      </c>
      <c r="E6453" s="1" t="s">
        <v>346</v>
      </c>
      <c r="F6453" s="26">
        <v>69</v>
      </c>
      <c r="G6453" s="25" t="s">
        <v>295</v>
      </c>
      <c r="H6453" s="25"/>
      <c r="BA6453" s="73" t="s">
        <v>357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359</v>
      </c>
      <c r="E6454" s="1" t="s">
        <v>132</v>
      </c>
      <c r="F6454" s="26">
        <v>7.01</v>
      </c>
      <c r="G6454" s="25" t="s">
        <v>295</v>
      </c>
      <c r="H6454" s="25"/>
      <c r="BA6454" s="73" t="s">
        <v>357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359</v>
      </c>
      <c r="E6455" s="1" t="s">
        <v>111</v>
      </c>
      <c r="F6455" s="26">
        <v>280</v>
      </c>
      <c r="G6455" s="25" t="s">
        <v>295</v>
      </c>
      <c r="H6455" s="25"/>
      <c r="BA6455" s="73" t="s">
        <v>357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359</v>
      </c>
      <c r="E6456" s="1" t="s">
        <v>347</v>
      </c>
      <c r="F6456" s="26">
        <v>9.7799999999999994</v>
      </c>
      <c r="G6456" s="25" t="s">
        <v>295</v>
      </c>
      <c r="H6456" s="25"/>
      <c r="BA6456" s="73" t="s">
        <v>357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359</v>
      </c>
      <c r="E6457" s="1" t="s">
        <v>349</v>
      </c>
      <c r="F6457" s="26">
        <v>4.8</v>
      </c>
      <c r="G6457" s="25" t="s">
        <v>295</v>
      </c>
      <c r="H6457" s="25"/>
      <c r="BA6457" s="73" t="s">
        <v>357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359</v>
      </c>
      <c r="E6458" s="1" t="s">
        <v>128</v>
      </c>
      <c r="F6458" s="26">
        <v>4.5</v>
      </c>
      <c r="G6458" s="25" t="s">
        <v>295</v>
      </c>
      <c r="H6458" s="25"/>
      <c r="BA6458" s="73" t="s">
        <v>357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359</v>
      </c>
      <c r="E6459" s="1" t="s">
        <v>121</v>
      </c>
      <c r="F6459" s="26">
        <v>80</v>
      </c>
      <c r="G6459" s="25" t="s">
        <v>295</v>
      </c>
      <c r="H6459" s="25"/>
      <c r="BA6459" s="73" t="s">
        <v>357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359</v>
      </c>
      <c r="E6460" s="1" t="s">
        <v>115</v>
      </c>
      <c r="F6460" s="26">
        <v>94</v>
      </c>
      <c r="G6460" s="25" t="s">
        <v>295</v>
      </c>
      <c r="H6460" s="25"/>
      <c r="BA6460" s="73" t="s">
        <v>357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359</v>
      </c>
      <c r="E6461" s="1" t="s">
        <v>137</v>
      </c>
      <c r="F6461" s="26">
        <v>477</v>
      </c>
      <c r="G6461" s="25" t="s">
        <v>295</v>
      </c>
      <c r="H6461" s="25"/>
      <c r="BA6461" s="73" t="s">
        <v>357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359</v>
      </c>
      <c r="E6462" s="1" t="s">
        <v>350</v>
      </c>
      <c r="F6462" s="26">
        <v>404</v>
      </c>
      <c r="G6462" s="25" t="s">
        <v>295</v>
      </c>
      <c r="H6462" s="25"/>
      <c r="BA6462" s="73" t="s">
        <v>357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359</v>
      </c>
      <c r="E6463" s="1" t="s">
        <v>125</v>
      </c>
      <c r="F6463" s="26">
        <v>422</v>
      </c>
      <c r="G6463" s="25" t="s">
        <v>295</v>
      </c>
      <c r="H6463" s="25"/>
      <c r="BA6463" s="73" t="s">
        <v>357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359</v>
      </c>
      <c r="E6464" s="1" t="s">
        <v>126</v>
      </c>
      <c r="F6464" s="26">
        <v>150</v>
      </c>
      <c r="G6464" s="25" t="s">
        <v>295</v>
      </c>
      <c r="H6464" s="25"/>
      <c r="BA6464" s="73" t="s">
        <v>357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359</v>
      </c>
      <c r="E6465" s="1" t="s">
        <v>351</v>
      </c>
      <c r="F6465" s="26">
        <v>347</v>
      </c>
      <c r="G6465" s="25" t="s">
        <v>295</v>
      </c>
      <c r="H6465" s="25"/>
      <c r="BA6465" s="73" t="s">
        <v>357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359</v>
      </c>
      <c r="E6466" s="1" t="s">
        <v>352</v>
      </c>
      <c r="F6466" s="26">
        <v>86</v>
      </c>
      <c r="G6466" s="25" t="s">
        <v>295</v>
      </c>
      <c r="H6466" s="25"/>
      <c r="BA6466" s="73" t="s">
        <v>357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359</v>
      </c>
      <c r="E6467" s="1" t="s">
        <v>122</v>
      </c>
      <c r="F6467" s="26">
        <v>210</v>
      </c>
      <c r="G6467" s="25" t="s">
        <v>295</v>
      </c>
      <c r="H6467" s="25"/>
      <c r="BA6467" s="73" t="s">
        <v>357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359</v>
      </c>
      <c r="E6468" s="1" t="s">
        <v>124</v>
      </c>
      <c r="F6468" s="26">
        <v>98</v>
      </c>
      <c r="G6468" s="25" t="s">
        <v>295</v>
      </c>
      <c r="H6468" s="25"/>
      <c r="BA6468" s="73" t="s">
        <v>357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359</v>
      </c>
      <c r="E6469" s="1" t="s">
        <v>353</v>
      </c>
      <c r="F6469" s="26">
        <v>3.63</v>
      </c>
      <c r="G6469" s="25" t="s">
        <v>295</v>
      </c>
      <c r="H6469" s="25"/>
      <c r="BA6469" s="73" t="s">
        <v>357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359</v>
      </c>
      <c r="E6470" s="1" t="s">
        <v>355</v>
      </c>
      <c r="F6470" s="26">
        <v>15.3</v>
      </c>
      <c r="G6470" s="25" t="s">
        <v>295</v>
      </c>
      <c r="H6470" s="25"/>
      <c r="BA6470" s="73" t="s">
        <v>357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359</v>
      </c>
      <c r="E6471" s="1" t="s">
        <v>133</v>
      </c>
      <c r="F6471" s="26">
        <v>126</v>
      </c>
      <c r="G6471" s="25" t="s">
        <v>295</v>
      </c>
      <c r="H6471" s="25"/>
      <c r="BA6471" s="73" t="s">
        <v>357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359</v>
      </c>
      <c r="E6472" s="1" t="s">
        <v>135</v>
      </c>
      <c r="F6472" s="26">
        <v>6.4</v>
      </c>
      <c r="G6472" s="25" t="s">
        <v>295</v>
      </c>
      <c r="H6472" s="25"/>
      <c r="BA6472" s="73" t="s">
        <v>357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359</v>
      </c>
      <c r="E6473" s="1" t="s">
        <v>136</v>
      </c>
      <c r="F6473" s="26">
        <v>89</v>
      </c>
      <c r="G6473" s="25" t="s">
        <v>295</v>
      </c>
      <c r="H6473" s="25"/>
      <c r="BA6473" s="73" t="s">
        <v>357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359</v>
      </c>
      <c r="E6474" s="1" t="s">
        <v>341</v>
      </c>
      <c r="F6474" s="26">
        <v>1.22</v>
      </c>
      <c r="G6474" s="25" t="s">
        <v>295</v>
      </c>
      <c r="H6474" s="25"/>
      <c r="BA6474" s="73" t="s">
        <v>357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359</v>
      </c>
      <c r="E6475" s="1" t="s">
        <v>118</v>
      </c>
      <c r="F6475" s="26">
        <v>9.6</v>
      </c>
      <c r="G6475" s="25" t="s">
        <v>295</v>
      </c>
      <c r="H6475" s="25"/>
      <c r="BA6475" s="73" t="s">
        <v>357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359</v>
      </c>
      <c r="E6476" s="1" t="s">
        <v>130</v>
      </c>
      <c r="F6476" s="26">
        <v>2.33</v>
      </c>
      <c r="G6476" s="25" t="s">
        <v>295</v>
      </c>
      <c r="H6476" s="25"/>
      <c r="BA6476" s="73" t="s">
        <v>357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359</v>
      </c>
      <c r="E6477" s="1" t="s">
        <v>343</v>
      </c>
      <c r="F6477" s="26">
        <v>1.2</v>
      </c>
      <c r="G6477" s="25" t="s">
        <v>295</v>
      </c>
      <c r="H6477" s="25"/>
      <c r="BA6477" s="73" t="s">
        <v>357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359</v>
      </c>
      <c r="E6478" s="1" t="s">
        <v>127</v>
      </c>
      <c r="F6478" s="26">
        <v>4.6760000000000002</v>
      </c>
      <c r="G6478" s="25" t="s">
        <v>295</v>
      </c>
      <c r="H6478" s="25"/>
      <c r="BA6478" s="73" t="s">
        <v>357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359</v>
      </c>
      <c r="E6479" s="1" t="s">
        <v>131</v>
      </c>
      <c r="F6479" s="26">
        <v>11.9</v>
      </c>
      <c r="G6479" s="25" t="s">
        <v>295</v>
      </c>
      <c r="H6479" s="25"/>
      <c r="BA6479" s="73" t="s">
        <v>357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359</v>
      </c>
      <c r="E6480" s="1" t="s">
        <v>344</v>
      </c>
      <c r="F6480" s="26">
        <v>201</v>
      </c>
      <c r="G6480" s="25" t="s">
        <v>295</v>
      </c>
      <c r="H6480" s="25"/>
      <c r="BA6480" s="73" t="s">
        <v>357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359</v>
      </c>
      <c r="E6481" s="1" t="s">
        <v>119</v>
      </c>
      <c r="F6481" s="26">
        <v>91</v>
      </c>
      <c r="G6481" s="25" t="s">
        <v>295</v>
      </c>
      <c r="H6481" s="25"/>
      <c r="BA6481" s="73" t="s">
        <v>357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359</v>
      </c>
      <c r="E6482" s="1" t="s">
        <v>120</v>
      </c>
      <c r="F6482" s="26">
        <v>27</v>
      </c>
      <c r="G6482" s="25" t="s">
        <v>295</v>
      </c>
      <c r="H6482" s="25"/>
      <c r="BA6482" s="73" t="s">
        <v>357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359</v>
      </c>
      <c r="E6483" s="1" t="s">
        <v>117</v>
      </c>
      <c r="F6483" s="26">
        <v>6.35</v>
      </c>
      <c r="G6483" s="25" t="s">
        <v>295</v>
      </c>
      <c r="H6483" s="25"/>
      <c r="BA6483" s="73" t="s">
        <v>357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359</v>
      </c>
      <c r="E6484" s="1" t="s">
        <v>346</v>
      </c>
      <c r="F6484" s="26">
        <v>70</v>
      </c>
      <c r="G6484" s="25" t="s">
        <v>295</v>
      </c>
      <c r="H6484" s="25"/>
      <c r="BA6484" s="73" t="s">
        <v>357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359</v>
      </c>
      <c r="E6485" s="1" t="s">
        <v>132</v>
      </c>
      <c r="F6485" s="26">
        <v>7.11</v>
      </c>
      <c r="G6485" s="25" t="s">
        <v>295</v>
      </c>
      <c r="H6485" s="25"/>
      <c r="BA6485" s="73" t="s">
        <v>357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359</v>
      </c>
      <c r="E6486" s="1" t="s">
        <v>111</v>
      </c>
      <c r="F6486" s="26">
        <v>277</v>
      </c>
      <c r="G6486" s="25" t="s">
        <v>295</v>
      </c>
      <c r="H6486" s="25"/>
      <c r="BA6486" s="73" t="s">
        <v>357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359</v>
      </c>
      <c r="E6487" s="1" t="s">
        <v>347</v>
      </c>
      <c r="F6487" s="26">
        <v>9.83</v>
      </c>
      <c r="G6487" s="25" t="s">
        <v>295</v>
      </c>
      <c r="H6487" s="25"/>
      <c r="BA6487" s="73" t="s">
        <v>357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359</v>
      </c>
      <c r="E6488" s="1" t="s">
        <v>349</v>
      </c>
      <c r="F6488" s="26">
        <v>4.5199999999999996</v>
      </c>
      <c r="G6488" s="25" t="s">
        <v>295</v>
      </c>
      <c r="H6488" s="25"/>
      <c r="BA6488" s="73" t="s">
        <v>357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359</v>
      </c>
      <c r="E6489" s="1" t="s">
        <v>128</v>
      </c>
      <c r="F6489" s="26">
        <v>4.5999999999999996</v>
      </c>
      <c r="G6489" s="25" t="s">
        <v>295</v>
      </c>
      <c r="H6489" s="25"/>
      <c r="BA6489" s="73" t="s">
        <v>357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359</v>
      </c>
      <c r="E6490" s="1" t="s">
        <v>121</v>
      </c>
      <c r="F6490" s="26">
        <v>80</v>
      </c>
      <c r="G6490" s="25" t="s">
        <v>295</v>
      </c>
      <c r="H6490" s="25"/>
      <c r="BA6490" s="73" t="s">
        <v>357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359</v>
      </c>
      <c r="E6491" s="1" t="s">
        <v>115</v>
      </c>
      <c r="F6491" s="26">
        <v>93</v>
      </c>
      <c r="G6491" s="25" t="s">
        <v>295</v>
      </c>
      <c r="H6491" s="25"/>
      <c r="BA6491" s="73" t="s">
        <v>357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359</v>
      </c>
      <c r="E6492" s="1" t="s">
        <v>137</v>
      </c>
      <c r="F6492" s="26">
        <v>479</v>
      </c>
      <c r="G6492" s="25" t="s">
        <v>295</v>
      </c>
      <c r="H6492" s="25"/>
      <c r="BA6492" s="73" t="s">
        <v>357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359</v>
      </c>
      <c r="E6493" s="1" t="s">
        <v>350</v>
      </c>
      <c r="F6493" s="26">
        <v>424</v>
      </c>
      <c r="G6493" s="25" t="s">
        <v>295</v>
      </c>
      <c r="H6493" s="25"/>
      <c r="BA6493" s="73" t="s">
        <v>357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359</v>
      </c>
      <c r="E6494" s="1" t="s">
        <v>125</v>
      </c>
      <c r="F6494" s="26">
        <v>421</v>
      </c>
      <c r="G6494" s="25" t="s">
        <v>295</v>
      </c>
      <c r="H6494" s="25"/>
      <c r="BA6494" s="73" t="s">
        <v>357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359</v>
      </c>
      <c r="E6495" s="1" t="s">
        <v>126</v>
      </c>
      <c r="F6495" s="26">
        <v>154</v>
      </c>
      <c r="G6495" s="25" t="s">
        <v>295</v>
      </c>
      <c r="H6495" s="25"/>
      <c r="BA6495" s="73" t="s">
        <v>357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359</v>
      </c>
      <c r="E6496" s="1" t="s">
        <v>351</v>
      </c>
      <c r="F6496" s="26">
        <v>384</v>
      </c>
      <c r="G6496" s="25" t="s">
        <v>295</v>
      </c>
      <c r="H6496" s="25"/>
      <c r="BA6496" s="73" t="s">
        <v>357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359</v>
      </c>
      <c r="E6497" s="1" t="s">
        <v>352</v>
      </c>
      <c r="F6497" s="26">
        <v>84</v>
      </c>
      <c r="G6497" s="25" t="s">
        <v>295</v>
      </c>
      <c r="H6497" s="25"/>
      <c r="BA6497" s="73" t="s">
        <v>357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359</v>
      </c>
      <c r="E6498" s="1" t="s">
        <v>122</v>
      </c>
      <c r="F6498" s="26">
        <v>215</v>
      </c>
      <c r="G6498" s="25" t="s">
        <v>295</v>
      </c>
      <c r="H6498" s="25"/>
      <c r="BA6498" s="73" t="s">
        <v>357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359</v>
      </c>
      <c r="E6499" s="1" t="s">
        <v>124</v>
      </c>
      <c r="F6499" s="26">
        <v>100</v>
      </c>
      <c r="G6499" s="25" t="s">
        <v>295</v>
      </c>
      <c r="H6499" s="25"/>
      <c r="BA6499" s="73" t="s">
        <v>357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359</v>
      </c>
      <c r="E6500" s="1" t="s">
        <v>353</v>
      </c>
      <c r="F6500" s="26">
        <v>3.57</v>
      </c>
      <c r="G6500" s="25" t="s">
        <v>295</v>
      </c>
      <c r="H6500" s="25"/>
      <c r="BA6500" s="73" t="s">
        <v>357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359</v>
      </c>
      <c r="E6501" s="1" t="s">
        <v>355</v>
      </c>
      <c r="F6501" s="26">
        <v>15.1</v>
      </c>
      <c r="G6501" s="25" t="s">
        <v>295</v>
      </c>
      <c r="H6501" s="25"/>
      <c r="BA6501" s="73" t="s">
        <v>357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359</v>
      </c>
      <c r="E6502" s="1" t="s">
        <v>133</v>
      </c>
      <c r="F6502" s="26">
        <v>126</v>
      </c>
      <c r="G6502" s="25" t="s">
        <v>295</v>
      </c>
      <c r="H6502" s="25"/>
      <c r="BA6502" s="73" t="s">
        <v>357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359</v>
      </c>
      <c r="E6503" s="1" t="s">
        <v>135</v>
      </c>
      <c r="F6503" s="26">
        <v>6.4</v>
      </c>
      <c r="G6503" s="25" t="s">
        <v>295</v>
      </c>
      <c r="H6503" s="25"/>
      <c r="BA6503" s="73" t="s">
        <v>357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359</v>
      </c>
      <c r="E6504" s="1" t="s">
        <v>136</v>
      </c>
      <c r="F6504" s="26">
        <v>85</v>
      </c>
      <c r="G6504" s="25" t="s">
        <v>295</v>
      </c>
      <c r="H6504" s="25"/>
      <c r="BA6504" s="73" t="s">
        <v>357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359</v>
      </c>
      <c r="E6505" s="1" t="s">
        <v>341</v>
      </c>
      <c r="F6505" s="26">
        <v>1.23</v>
      </c>
      <c r="G6505" s="25" t="s">
        <v>295</v>
      </c>
      <c r="H6505" s="25"/>
      <c r="BA6505" s="73" t="s">
        <v>357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359</v>
      </c>
      <c r="E6506" s="1" t="s">
        <v>118</v>
      </c>
      <c r="F6506" s="26">
        <v>9.6999999999999993</v>
      </c>
      <c r="G6506" s="25" t="s">
        <v>295</v>
      </c>
      <c r="H6506" s="25"/>
      <c r="BA6506" s="73" t="s">
        <v>357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359</v>
      </c>
      <c r="E6507" s="1" t="s">
        <v>130</v>
      </c>
      <c r="F6507" s="26">
        <v>2.39</v>
      </c>
      <c r="G6507" s="25" t="s">
        <v>295</v>
      </c>
      <c r="H6507" s="25"/>
      <c r="BA6507" s="73" t="s">
        <v>357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359</v>
      </c>
      <c r="E6508" s="1" t="s">
        <v>343</v>
      </c>
      <c r="F6508" s="26">
        <v>1.22</v>
      </c>
      <c r="G6508" s="25" t="s">
        <v>295</v>
      </c>
      <c r="H6508" s="25"/>
      <c r="BA6508" s="73" t="s">
        <v>357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359</v>
      </c>
      <c r="E6509" s="1" t="s">
        <v>127</v>
      </c>
      <c r="F6509" s="26">
        <v>4.6500000000000004</v>
      </c>
      <c r="G6509" s="25" t="s">
        <v>295</v>
      </c>
      <c r="H6509" s="25"/>
      <c r="BA6509" s="73" t="s">
        <v>357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359</v>
      </c>
      <c r="E6510" s="1" t="s">
        <v>131</v>
      </c>
      <c r="F6510" s="26">
        <v>11.8</v>
      </c>
      <c r="G6510" s="25" t="s">
        <v>295</v>
      </c>
      <c r="H6510" s="25"/>
      <c r="BA6510" s="73" t="s">
        <v>357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359</v>
      </c>
      <c r="E6511" s="1" t="s">
        <v>344</v>
      </c>
      <c r="F6511" s="26">
        <v>207</v>
      </c>
      <c r="G6511" s="25" t="s">
        <v>295</v>
      </c>
      <c r="H6511" s="25"/>
      <c r="BA6511" s="73" t="s">
        <v>357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359</v>
      </c>
      <c r="E6512" s="1" t="s">
        <v>119</v>
      </c>
      <c r="F6512" s="26">
        <v>95</v>
      </c>
      <c r="G6512" s="25" t="s">
        <v>295</v>
      </c>
      <c r="H6512" s="25"/>
      <c r="BA6512" s="73" t="s">
        <v>357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359</v>
      </c>
      <c r="E6513" s="1" t="s">
        <v>120</v>
      </c>
      <c r="F6513" s="26">
        <v>27</v>
      </c>
      <c r="G6513" s="25" t="s">
        <v>295</v>
      </c>
      <c r="H6513" s="25"/>
      <c r="BA6513" s="73" t="s">
        <v>357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359</v>
      </c>
      <c r="E6514" s="1" t="s">
        <v>117</v>
      </c>
      <c r="F6514" s="26">
        <v>6.35</v>
      </c>
      <c r="G6514" s="25" t="s">
        <v>295</v>
      </c>
      <c r="H6514" s="25"/>
      <c r="BA6514" s="73" t="s">
        <v>357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359</v>
      </c>
      <c r="E6515" s="1" t="s">
        <v>346</v>
      </c>
      <c r="F6515" s="26">
        <v>70</v>
      </c>
      <c r="G6515" s="25" t="s">
        <v>295</v>
      </c>
      <c r="H6515" s="25"/>
      <c r="BA6515" s="73" t="s">
        <v>357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359</v>
      </c>
      <c r="E6516" s="1" t="s">
        <v>132</v>
      </c>
      <c r="F6516" s="26">
        <v>7.15</v>
      </c>
      <c r="G6516" s="25" t="s">
        <v>295</v>
      </c>
      <c r="H6516" s="25"/>
      <c r="BA6516" s="73" t="s">
        <v>357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359</v>
      </c>
      <c r="E6517" s="1" t="s">
        <v>111</v>
      </c>
      <c r="F6517" s="26">
        <v>280</v>
      </c>
      <c r="G6517" s="25" t="s">
        <v>295</v>
      </c>
      <c r="H6517" s="25"/>
      <c r="BA6517" s="73" t="s">
        <v>357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359</v>
      </c>
      <c r="E6518" s="1" t="s">
        <v>347</v>
      </c>
      <c r="F6518" s="26">
        <v>9.9</v>
      </c>
      <c r="G6518" s="25" t="s">
        <v>295</v>
      </c>
      <c r="H6518" s="25"/>
      <c r="BA6518" s="73" t="s">
        <v>357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359</v>
      </c>
      <c r="E6519" s="1" t="s">
        <v>349</v>
      </c>
      <c r="F6519" s="26">
        <v>4.66</v>
      </c>
      <c r="G6519" s="25" t="s">
        <v>295</v>
      </c>
      <c r="H6519" s="25"/>
      <c r="BA6519" s="73" t="s">
        <v>357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359</v>
      </c>
      <c r="E6520" s="1" t="s">
        <v>128</v>
      </c>
      <c r="F6520" s="26">
        <v>4.5999999999999996</v>
      </c>
      <c r="G6520" s="25" t="s">
        <v>295</v>
      </c>
      <c r="H6520" s="25"/>
      <c r="BA6520" s="73" t="s">
        <v>357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359</v>
      </c>
      <c r="E6521" s="1" t="s">
        <v>121</v>
      </c>
      <c r="F6521" s="26">
        <v>81</v>
      </c>
      <c r="G6521" s="25" t="s">
        <v>295</v>
      </c>
      <c r="H6521" s="25"/>
      <c r="BA6521" s="73" t="s">
        <v>357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359</v>
      </c>
      <c r="E6522" s="1" t="s">
        <v>115</v>
      </c>
      <c r="F6522" s="26">
        <v>95</v>
      </c>
      <c r="G6522" s="25" t="s">
        <v>295</v>
      </c>
      <c r="H6522" s="25"/>
      <c r="BA6522" s="73" t="s">
        <v>357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359</v>
      </c>
      <c r="E6523" s="1" t="s">
        <v>137</v>
      </c>
      <c r="F6523" s="26">
        <v>484</v>
      </c>
      <c r="G6523" s="25" t="s">
        <v>295</v>
      </c>
      <c r="H6523" s="25"/>
      <c r="BA6523" s="73" t="s">
        <v>357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359</v>
      </c>
      <c r="E6524" s="1" t="s">
        <v>350</v>
      </c>
      <c r="F6524" s="26">
        <v>434</v>
      </c>
      <c r="G6524" s="25" t="s">
        <v>295</v>
      </c>
      <c r="H6524" s="25"/>
      <c r="BA6524" s="73" t="s">
        <v>357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359</v>
      </c>
      <c r="E6525" s="1" t="s">
        <v>125</v>
      </c>
      <c r="F6525" s="26">
        <v>416</v>
      </c>
      <c r="G6525" s="25" t="s">
        <v>295</v>
      </c>
      <c r="H6525" s="25"/>
      <c r="BA6525" s="73" t="s">
        <v>357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359</v>
      </c>
      <c r="E6526" s="1" t="s">
        <v>126</v>
      </c>
      <c r="F6526" s="26">
        <v>156</v>
      </c>
      <c r="G6526" s="25" t="s">
        <v>295</v>
      </c>
      <c r="H6526" s="25"/>
      <c r="BA6526" s="73" t="s">
        <v>357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359</v>
      </c>
      <c r="E6527" s="1" t="s">
        <v>351</v>
      </c>
      <c r="F6527" s="26">
        <v>378</v>
      </c>
      <c r="G6527" s="25" t="s">
        <v>295</v>
      </c>
      <c r="H6527" s="25"/>
      <c r="BA6527" s="73" t="s">
        <v>357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359</v>
      </c>
      <c r="E6528" s="1" t="s">
        <v>352</v>
      </c>
      <c r="F6528" s="26">
        <v>87</v>
      </c>
      <c r="G6528" s="25" t="s">
        <v>295</v>
      </c>
      <c r="H6528" s="25"/>
      <c r="BA6528" s="73" t="s">
        <v>357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359</v>
      </c>
      <c r="E6529" s="1" t="s">
        <v>122</v>
      </c>
      <c r="F6529" s="26">
        <v>214</v>
      </c>
      <c r="G6529" s="25" t="s">
        <v>295</v>
      </c>
      <c r="H6529" s="25"/>
      <c r="BA6529" s="73" t="s">
        <v>357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359</v>
      </c>
      <c r="E6530" s="1" t="s">
        <v>124</v>
      </c>
      <c r="F6530" s="26">
        <v>104</v>
      </c>
      <c r="G6530" s="25" t="s">
        <v>295</v>
      </c>
      <c r="H6530" s="25"/>
      <c r="BA6530" s="73" t="s">
        <v>357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359</v>
      </c>
      <c r="E6531" s="1" t="s">
        <v>353</v>
      </c>
      <c r="F6531" s="26">
        <v>3.54</v>
      </c>
      <c r="G6531" s="25" t="s">
        <v>295</v>
      </c>
      <c r="H6531" s="25"/>
      <c r="BA6531" s="73" t="s">
        <v>357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359</v>
      </c>
      <c r="E6532" s="1" t="s">
        <v>355</v>
      </c>
      <c r="F6532" s="26">
        <v>16.100000000000001</v>
      </c>
      <c r="G6532" s="25" t="s">
        <v>295</v>
      </c>
      <c r="H6532" s="25"/>
      <c r="BA6532" s="73" t="s">
        <v>357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359</v>
      </c>
      <c r="E6533" s="1" t="s">
        <v>133</v>
      </c>
      <c r="F6533" s="26">
        <v>130</v>
      </c>
      <c r="G6533" s="25" t="s">
        <v>295</v>
      </c>
      <c r="H6533" s="25"/>
      <c r="BA6533" s="73" t="s">
        <v>357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359</v>
      </c>
      <c r="E6534" s="1" t="s">
        <v>135</v>
      </c>
      <c r="F6534" s="26">
        <v>6.7</v>
      </c>
      <c r="G6534" s="25" t="s">
        <v>295</v>
      </c>
      <c r="H6534" s="25"/>
      <c r="BA6534" s="73" t="s">
        <v>357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359</v>
      </c>
      <c r="E6535" s="1" t="s">
        <v>136</v>
      </c>
      <c r="F6535" s="26">
        <v>88</v>
      </c>
      <c r="G6535" s="25" t="s">
        <v>295</v>
      </c>
      <c r="H6535" s="25"/>
      <c r="BA6535" s="73" t="s">
        <v>357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359</v>
      </c>
      <c r="E6536" s="1" t="s">
        <v>341</v>
      </c>
      <c r="F6536" s="26">
        <v>1.31</v>
      </c>
      <c r="G6536" s="25" t="s">
        <v>295</v>
      </c>
      <c r="H6536" s="25"/>
      <c r="BA6536" s="73" t="s">
        <v>357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359</v>
      </c>
      <c r="E6537" s="1" t="s">
        <v>118</v>
      </c>
      <c r="F6537" s="26">
        <v>9.8000000000000007</v>
      </c>
      <c r="G6537" s="25" t="s">
        <v>295</v>
      </c>
      <c r="H6537" s="25"/>
      <c r="BA6537" s="73" t="s">
        <v>357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359</v>
      </c>
      <c r="E6538" s="1" t="s">
        <v>130</v>
      </c>
      <c r="F6538" s="26">
        <v>2.4</v>
      </c>
      <c r="G6538" s="25" t="s">
        <v>295</v>
      </c>
      <c r="H6538" s="25"/>
      <c r="BA6538" s="73" t="s">
        <v>357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359</v>
      </c>
      <c r="E6539" s="1" t="s">
        <v>343</v>
      </c>
      <c r="F6539" s="26">
        <v>1.194</v>
      </c>
      <c r="G6539" s="25" t="s">
        <v>295</v>
      </c>
      <c r="H6539" s="25"/>
      <c r="BA6539" s="73" t="s">
        <v>357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359</v>
      </c>
      <c r="E6540" s="1" t="s">
        <v>127</v>
      </c>
      <c r="F6540" s="26">
        <v>4.8339999999999996</v>
      </c>
      <c r="G6540" s="25" t="s">
        <v>295</v>
      </c>
      <c r="H6540" s="25"/>
      <c r="BA6540" s="73" t="s">
        <v>357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359</v>
      </c>
      <c r="E6541" s="1" t="s">
        <v>131</v>
      </c>
      <c r="F6541" s="26">
        <v>11.9</v>
      </c>
      <c r="G6541" s="25" t="s">
        <v>295</v>
      </c>
      <c r="H6541" s="25"/>
      <c r="BA6541" s="73" t="s">
        <v>357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359</v>
      </c>
      <c r="E6542" s="1" t="s">
        <v>344</v>
      </c>
      <c r="F6542" s="26">
        <v>210</v>
      </c>
      <c r="G6542" s="25" t="s">
        <v>295</v>
      </c>
      <c r="H6542" s="25"/>
      <c r="BA6542" s="73" t="s">
        <v>357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359</v>
      </c>
      <c r="E6543" s="1" t="s">
        <v>119</v>
      </c>
      <c r="F6543" s="26">
        <v>95</v>
      </c>
      <c r="G6543" s="25" t="s">
        <v>295</v>
      </c>
      <c r="H6543" s="25"/>
      <c r="BA6543" s="73" t="s">
        <v>357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359</v>
      </c>
      <c r="E6544" s="1" t="s">
        <v>120</v>
      </c>
      <c r="F6544" s="26">
        <v>27</v>
      </c>
      <c r="G6544" s="25" t="s">
        <v>295</v>
      </c>
      <c r="H6544" s="25"/>
      <c r="BA6544" s="73" t="s">
        <v>357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359</v>
      </c>
      <c r="E6545" s="1" t="s">
        <v>117</v>
      </c>
      <c r="F6545" s="26">
        <v>6.34</v>
      </c>
      <c r="G6545" s="25" t="s">
        <v>295</v>
      </c>
      <c r="H6545" s="25"/>
      <c r="BA6545" s="73" t="s">
        <v>357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359</v>
      </c>
      <c r="E6546" s="1" t="s">
        <v>346</v>
      </c>
      <c r="F6546" s="26">
        <v>71</v>
      </c>
      <c r="G6546" s="25" t="s">
        <v>295</v>
      </c>
      <c r="H6546" s="25"/>
      <c r="BA6546" s="73" t="s">
        <v>357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359</v>
      </c>
      <c r="E6547" s="1" t="s">
        <v>132</v>
      </c>
      <c r="F6547" s="26">
        <v>7.14</v>
      </c>
      <c r="G6547" s="25" t="s">
        <v>295</v>
      </c>
      <c r="H6547" s="25"/>
      <c r="BA6547" s="73" t="s">
        <v>357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359</v>
      </c>
      <c r="E6548" s="1" t="s">
        <v>111</v>
      </c>
      <c r="F6548" s="26">
        <v>284</v>
      </c>
      <c r="G6548" s="25" t="s">
        <v>295</v>
      </c>
      <c r="H6548" s="25"/>
      <c r="BA6548" s="73" t="s">
        <v>357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359</v>
      </c>
      <c r="E6549" s="1" t="s">
        <v>347</v>
      </c>
      <c r="F6549" s="26">
        <v>9.6300000000000008</v>
      </c>
      <c r="G6549" s="25" t="s">
        <v>295</v>
      </c>
      <c r="H6549" s="25"/>
      <c r="BA6549" s="73" t="s">
        <v>357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359</v>
      </c>
      <c r="E6550" s="1" t="s">
        <v>349</v>
      </c>
      <c r="F6550" s="26">
        <v>4.6399999999999997</v>
      </c>
      <c r="G6550" s="25" t="s">
        <v>295</v>
      </c>
      <c r="H6550" s="25"/>
      <c r="BA6550" s="73" t="s">
        <v>357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359</v>
      </c>
      <c r="E6551" s="1" t="s">
        <v>128</v>
      </c>
      <c r="F6551" s="26">
        <v>4.5999999999999996</v>
      </c>
      <c r="G6551" s="25" t="s">
        <v>295</v>
      </c>
      <c r="H6551" s="25"/>
      <c r="BA6551" s="73" t="s">
        <v>357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359</v>
      </c>
      <c r="E6552" s="1" t="s">
        <v>121</v>
      </c>
      <c r="F6552" s="26">
        <v>81</v>
      </c>
      <c r="G6552" s="25" t="s">
        <v>295</v>
      </c>
      <c r="H6552" s="25"/>
      <c r="BA6552" s="73" t="s">
        <v>357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359</v>
      </c>
      <c r="E6553" s="1" t="s">
        <v>115</v>
      </c>
      <c r="F6553" s="26">
        <v>98</v>
      </c>
      <c r="G6553" s="25" t="s">
        <v>295</v>
      </c>
      <c r="H6553" s="25"/>
      <c r="BA6553" s="73" t="s">
        <v>357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359</v>
      </c>
      <c r="E6554" s="1" t="s">
        <v>137</v>
      </c>
      <c r="F6554" s="26">
        <v>479</v>
      </c>
      <c r="G6554" s="25" t="s">
        <v>295</v>
      </c>
      <c r="H6554" s="25"/>
      <c r="BA6554" s="73" t="s">
        <v>357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359</v>
      </c>
      <c r="E6555" s="1" t="s">
        <v>350</v>
      </c>
      <c r="F6555" s="26">
        <v>435</v>
      </c>
      <c r="G6555" s="25" t="s">
        <v>295</v>
      </c>
      <c r="H6555" s="25"/>
      <c r="BA6555" s="73" t="s">
        <v>357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359</v>
      </c>
      <c r="E6556" s="1" t="s">
        <v>125</v>
      </c>
      <c r="F6556" s="26">
        <v>418</v>
      </c>
      <c r="G6556" s="25" t="s">
        <v>295</v>
      </c>
      <c r="H6556" s="25"/>
      <c r="BA6556" s="73" t="s">
        <v>357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359</v>
      </c>
      <c r="E6557" s="1" t="s">
        <v>126</v>
      </c>
      <c r="F6557" s="26">
        <v>154</v>
      </c>
      <c r="G6557" s="25" t="s">
        <v>295</v>
      </c>
      <c r="H6557" s="25"/>
      <c r="BA6557" s="73" t="s">
        <v>357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359</v>
      </c>
      <c r="E6558" s="1" t="s">
        <v>351</v>
      </c>
      <c r="F6558" s="26">
        <v>392</v>
      </c>
      <c r="G6558" s="25" t="s">
        <v>295</v>
      </c>
      <c r="H6558" s="25"/>
      <c r="BA6558" s="73" t="s">
        <v>357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359</v>
      </c>
      <c r="E6559" s="1" t="s">
        <v>352</v>
      </c>
      <c r="F6559" s="26">
        <v>85</v>
      </c>
      <c r="G6559" s="25" t="s">
        <v>295</v>
      </c>
      <c r="H6559" s="25"/>
      <c r="BA6559" s="73" t="s">
        <v>357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359</v>
      </c>
      <c r="E6560" s="1" t="s">
        <v>122</v>
      </c>
      <c r="F6560" s="26">
        <v>217</v>
      </c>
      <c r="G6560" s="25" t="s">
        <v>295</v>
      </c>
      <c r="H6560" s="25"/>
      <c r="BA6560" s="73" t="s">
        <v>357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359</v>
      </c>
      <c r="E6561" s="1" t="s">
        <v>124</v>
      </c>
      <c r="F6561" s="26">
        <v>105</v>
      </c>
      <c r="G6561" s="25" t="s">
        <v>295</v>
      </c>
      <c r="H6561" s="25"/>
      <c r="BA6561" s="73" t="s">
        <v>357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359</v>
      </c>
      <c r="E6562" s="1" t="s">
        <v>353</v>
      </c>
      <c r="F6562" s="26">
        <v>3.51</v>
      </c>
      <c r="G6562" s="25" t="s">
        <v>295</v>
      </c>
      <c r="H6562" s="25"/>
      <c r="BA6562" s="73" t="s">
        <v>357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359</v>
      </c>
      <c r="E6563" s="1" t="s">
        <v>355</v>
      </c>
      <c r="F6563" s="26">
        <v>15.5</v>
      </c>
      <c r="G6563" s="25" t="s">
        <v>295</v>
      </c>
      <c r="H6563" s="25"/>
      <c r="BA6563" s="73" t="s">
        <v>357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359</v>
      </c>
      <c r="E6564" s="1" t="s">
        <v>133</v>
      </c>
      <c r="F6564" s="26">
        <v>131</v>
      </c>
      <c r="G6564" s="25" t="s">
        <v>295</v>
      </c>
      <c r="H6564" s="25"/>
      <c r="BA6564" s="73" t="s">
        <v>357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359</v>
      </c>
      <c r="E6565" s="1" t="s">
        <v>135</v>
      </c>
      <c r="F6565" s="26">
        <v>6.7</v>
      </c>
      <c r="G6565" s="25" t="s">
        <v>295</v>
      </c>
      <c r="H6565" s="25"/>
      <c r="BA6565" s="73" t="s">
        <v>357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359</v>
      </c>
      <c r="E6566" s="1" t="s">
        <v>136</v>
      </c>
      <c r="F6566" s="26">
        <v>88</v>
      </c>
      <c r="G6566" s="25" t="s">
        <v>295</v>
      </c>
      <c r="H6566" s="25"/>
      <c r="BA6566" s="73" t="s">
        <v>357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359</v>
      </c>
      <c r="E6567" s="1" t="s">
        <v>341</v>
      </c>
      <c r="F6567" s="26">
        <v>1.28</v>
      </c>
      <c r="G6567" s="25" t="s">
        <v>295</v>
      </c>
      <c r="H6567" s="25"/>
      <c r="BA6567" s="73" t="s">
        <v>357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359</v>
      </c>
      <c r="E6568" s="1" t="s">
        <v>118</v>
      </c>
      <c r="F6568" s="26">
        <v>9.6</v>
      </c>
      <c r="G6568" s="25" t="s">
        <v>295</v>
      </c>
      <c r="H6568" s="25"/>
      <c r="BA6568" s="73" t="s">
        <v>357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359</v>
      </c>
      <c r="E6569" s="1" t="s">
        <v>130</v>
      </c>
      <c r="F6569" s="26">
        <v>2.4</v>
      </c>
      <c r="G6569" s="25" t="s">
        <v>295</v>
      </c>
      <c r="H6569" s="25"/>
      <c r="BA6569" s="73" t="s">
        <v>357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359</v>
      </c>
      <c r="E6570" s="1" t="s">
        <v>343</v>
      </c>
      <c r="F6570" s="26">
        <v>1.23</v>
      </c>
      <c r="G6570" s="25" t="s">
        <v>295</v>
      </c>
      <c r="H6570" s="25"/>
      <c r="BA6570" s="73" t="s">
        <v>357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359</v>
      </c>
      <c r="E6571" s="1" t="s">
        <v>127</v>
      </c>
      <c r="F6571" s="26">
        <v>4.79</v>
      </c>
      <c r="G6571" s="25" t="s">
        <v>295</v>
      </c>
      <c r="H6571" s="25"/>
      <c r="BA6571" s="73" t="s">
        <v>357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359</v>
      </c>
      <c r="E6572" s="1" t="s">
        <v>131</v>
      </c>
      <c r="F6572" s="26">
        <v>11.9</v>
      </c>
      <c r="G6572" s="25" t="s">
        <v>295</v>
      </c>
      <c r="H6572" s="25"/>
      <c r="BA6572" s="73" t="s">
        <v>357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359</v>
      </c>
      <c r="E6573" s="1" t="s">
        <v>344</v>
      </c>
      <c r="F6573" s="26">
        <v>207</v>
      </c>
      <c r="G6573" s="25" t="s">
        <v>295</v>
      </c>
      <c r="H6573" s="25"/>
      <c r="BA6573" s="73" t="s">
        <v>357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359</v>
      </c>
      <c r="E6574" s="1" t="s">
        <v>119</v>
      </c>
      <c r="F6574" s="26">
        <v>92</v>
      </c>
      <c r="G6574" s="25" t="s">
        <v>295</v>
      </c>
      <c r="H6574" s="25"/>
      <c r="BA6574" s="73" t="s">
        <v>357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359</v>
      </c>
      <c r="E6575" s="1" t="s">
        <v>120</v>
      </c>
      <c r="F6575" s="26">
        <v>27</v>
      </c>
      <c r="G6575" s="25" t="s">
        <v>295</v>
      </c>
      <c r="H6575" s="25"/>
      <c r="BA6575" s="73" t="s">
        <v>357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359</v>
      </c>
      <c r="E6576" s="1" t="s">
        <v>117</v>
      </c>
      <c r="F6576" s="26">
        <v>6.48</v>
      </c>
      <c r="G6576" s="25" t="s">
        <v>295</v>
      </c>
      <c r="H6576" s="25"/>
      <c r="BA6576" s="73" t="s">
        <v>357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359</v>
      </c>
      <c r="E6577" s="1" t="s">
        <v>346</v>
      </c>
      <c r="F6577" s="26">
        <v>69</v>
      </c>
      <c r="G6577" s="25" t="s">
        <v>295</v>
      </c>
      <c r="H6577" s="25"/>
      <c r="BA6577" s="73" t="s">
        <v>357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359</v>
      </c>
      <c r="E6578" s="1" t="s">
        <v>132</v>
      </c>
      <c r="F6578" s="26">
        <v>7.09</v>
      </c>
      <c r="G6578" s="25" t="s">
        <v>295</v>
      </c>
      <c r="H6578" s="25"/>
      <c r="BA6578" s="73" t="s">
        <v>357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359</v>
      </c>
      <c r="E6579" s="1" t="s">
        <v>111</v>
      </c>
      <c r="F6579" s="26">
        <v>276</v>
      </c>
      <c r="G6579" s="25" t="s">
        <v>295</v>
      </c>
      <c r="H6579" s="25"/>
      <c r="BA6579" s="73" t="s">
        <v>357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359</v>
      </c>
      <c r="E6580" s="1" t="s">
        <v>347</v>
      </c>
      <c r="F6580" s="26">
        <v>9.7200000000000006</v>
      </c>
      <c r="G6580" s="25" t="s">
        <v>295</v>
      </c>
      <c r="H6580" s="25"/>
      <c r="BA6580" s="73" t="s">
        <v>357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359</v>
      </c>
      <c r="E6581" s="1" t="s">
        <v>349</v>
      </c>
      <c r="F6581" s="26">
        <v>4.58</v>
      </c>
      <c r="G6581" s="25" t="s">
        <v>295</v>
      </c>
      <c r="H6581" s="25"/>
      <c r="BA6581" s="73" t="s">
        <v>357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359</v>
      </c>
      <c r="E6582" s="1" t="s">
        <v>128</v>
      </c>
      <c r="F6582" s="26">
        <v>4.5</v>
      </c>
      <c r="G6582" s="25" t="s">
        <v>295</v>
      </c>
      <c r="H6582" s="25"/>
      <c r="BA6582" s="73" t="s">
        <v>357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359</v>
      </c>
      <c r="E6583" s="1" t="s">
        <v>121</v>
      </c>
      <c r="F6583" s="26">
        <v>79</v>
      </c>
      <c r="G6583" s="25" t="s">
        <v>295</v>
      </c>
      <c r="H6583" s="25"/>
      <c r="BA6583" s="73" t="s">
        <v>357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359</v>
      </c>
      <c r="E6584" s="1" t="s">
        <v>115</v>
      </c>
      <c r="F6584" s="26">
        <v>97</v>
      </c>
      <c r="G6584" s="25" t="s">
        <v>295</v>
      </c>
      <c r="H6584" s="25"/>
      <c r="BA6584" s="73" t="s">
        <v>357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359</v>
      </c>
      <c r="E6585" s="1" t="s">
        <v>137</v>
      </c>
      <c r="F6585" s="26">
        <v>485</v>
      </c>
      <c r="G6585" s="25" t="s">
        <v>295</v>
      </c>
      <c r="H6585" s="25"/>
      <c r="BA6585" s="73" t="s">
        <v>357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359</v>
      </c>
      <c r="E6586" s="1" t="s">
        <v>350</v>
      </c>
      <c r="F6586" s="26">
        <v>433</v>
      </c>
      <c r="G6586" s="25" t="s">
        <v>295</v>
      </c>
      <c r="H6586" s="25"/>
      <c r="BA6586" s="73" t="s">
        <v>357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359</v>
      </c>
      <c r="E6587" s="1" t="s">
        <v>125</v>
      </c>
      <c r="F6587" s="26">
        <v>403</v>
      </c>
      <c r="G6587" s="25" t="s">
        <v>295</v>
      </c>
      <c r="H6587" s="25"/>
      <c r="BA6587" s="73" t="s">
        <v>357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359</v>
      </c>
      <c r="E6588" s="1" t="s">
        <v>126</v>
      </c>
      <c r="F6588" s="26">
        <v>154</v>
      </c>
      <c r="G6588" s="25" t="s">
        <v>295</v>
      </c>
      <c r="H6588" s="25"/>
      <c r="BA6588" s="73" t="s">
        <v>357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359</v>
      </c>
      <c r="E6589" s="1" t="s">
        <v>351</v>
      </c>
      <c r="F6589" s="26">
        <v>397</v>
      </c>
      <c r="G6589" s="25" t="s">
        <v>295</v>
      </c>
      <c r="H6589" s="25"/>
      <c r="BA6589" s="73" t="s">
        <v>357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359</v>
      </c>
      <c r="E6590" s="1" t="s">
        <v>352</v>
      </c>
      <c r="F6590" s="26">
        <v>87</v>
      </c>
      <c r="G6590" s="25" t="s">
        <v>295</v>
      </c>
      <c r="H6590" s="25"/>
      <c r="BA6590" s="73" t="s">
        <v>357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359</v>
      </c>
      <c r="E6591" s="1" t="s">
        <v>122</v>
      </c>
      <c r="F6591" s="26">
        <v>212</v>
      </c>
      <c r="G6591" s="25" t="s">
        <v>295</v>
      </c>
      <c r="H6591" s="25"/>
      <c r="BA6591" s="73" t="s">
        <v>357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359</v>
      </c>
      <c r="E6592" s="1" t="s">
        <v>124</v>
      </c>
      <c r="F6592" s="26">
        <v>105</v>
      </c>
      <c r="G6592" s="25" t="s">
        <v>295</v>
      </c>
      <c r="H6592" s="25"/>
      <c r="BA6592" s="73" t="s">
        <v>357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359</v>
      </c>
      <c r="E6593" s="1" t="s">
        <v>353</v>
      </c>
      <c r="F6593" s="26">
        <v>3.6</v>
      </c>
      <c r="G6593" s="25" t="s">
        <v>295</v>
      </c>
      <c r="H6593" s="25"/>
      <c r="BA6593" s="73" t="s">
        <v>357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359</v>
      </c>
      <c r="E6594" s="1" t="s">
        <v>355</v>
      </c>
      <c r="F6594" s="26">
        <v>16.100000000000001</v>
      </c>
      <c r="G6594" s="25" t="s">
        <v>295</v>
      </c>
      <c r="H6594" s="25"/>
      <c r="BA6594" s="73" t="s">
        <v>357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359</v>
      </c>
      <c r="E6595" s="1" t="s">
        <v>133</v>
      </c>
      <c r="F6595" s="26">
        <v>128</v>
      </c>
      <c r="G6595" s="25" t="s">
        <v>295</v>
      </c>
      <c r="H6595" s="25"/>
      <c r="BA6595" s="73" t="s">
        <v>357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359</v>
      </c>
      <c r="E6596" s="1" t="s">
        <v>135</v>
      </c>
      <c r="F6596" s="26">
        <v>6.5</v>
      </c>
      <c r="G6596" s="25" t="s">
        <v>295</v>
      </c>
      <c r="H6596" s="25"/>
      <c r="BA6596" s="73" t="s">
        <v>357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359</v>
      </c>
      <c r="E6597" s="1" t="s">
        <v>136</v>
      </c>
      <c r="F6597" s="26">
        <v>86</v>
      </c>
      <c r="G6597" s="25" t="s">
        <v>295</v>
      </c>
      <c r="H6597" s="25"/>
      <c r="BA6597" s="73" t="s">
        <v>357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359</v>
      </c>
      <c r="E6598" s="1" t="s">
        <v>341</v>
      </c>
      <c r="F6598" s="26">
        <v>1.24</v>
      </c>
      <c r="G6598" s="25" t="s">
        <v>295</v>
      </c>
      <c r="H6598" s="25"/>
      <c r="BA6598" s="73" t="s">
        <v>357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359</v>
      </c>
      <c r="E6599" s="1" t="s">
        <v>118</v>
      </c>
      <c r="F6599" s="26">
        <v>9.4</v>
      </c>
      <c r="G6599" s="25" t="s">
        <v>295</v>
      </c>
      <c r="H6599" s="25"/>
      <c r="BA6599" s="73" t="s">
        <v>357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359</v>
      </c>
      <c r="E6600" s="1" t="s">
        <v>130</v>
      </c>
      <c r="F6600" s="26">
        <v>2.46</v>
      </c>
      <c r="G6600" s="25" t="s">
        <v>295</v>
      </c>
      <c r="H6600" s="25"/>
      <c r="BA6600" s="73" t="s">
        <v>357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359</v>
      </c>
      <c r="E6601" s="1" t="s">
        <v>343</v>
      </c>
      <c r="F6601" s="26">
        <v>1.2</v>
      </c>
      <c r="G6601" s="25" t="s">
        <v>295</v>
      </c>
      <c r="H6601" s="25"/>
      <c r="BA6601" s="73" t="s">
        <v>357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359</v>
      </c>
      <c r="E6602" s="1" t="s">
        <v>127</v>
      </c>
      <c r="F6602" s="26">
        <v>4.7699999999999996</v>
      </c>
      <c r="G6602" s="25" t="s">
        <v>295</v>
      </c>
      <c r="H6602" s="25"/>
      <c r="BA6602" s="73" t="s">
        <v>357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359</v>
      </c>
      <c r="E6603" s="1" t="s">
        <v>131</v>
      </c>
      <c r="F6603" s="26">
        <v>11.9</v>
      </c>
      <c r="G6603" s="25" t="s">
        <v>295</v>
      </c>
      <c r="H6603" s="25"/>
      <c r="BA6603" s="73" t="s">
        <v>357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359</v>
      </c>
      <c r="E6604" s="1" t="s">
        <v>344</v>
      </c>
      <c r="F6604" s="26">
        <v>208</v>
      </c>
      <c r="G6604" s="25" t="s">
        <v>295</v>
      </c>
      <c r="H6604" s="25"/>
      <c r="BA6604" s="73" t="s">
        <v>357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359</v>
      </c>
      <c r="E6605" s="1" t="s">
        <v>119</v>
      </c>
      <c r="F6605" s="26">
        <v>94</v>
      </c>
      <c r="G6605" s="25" t="s">
        <v>295</v>
      </c>
      <c r="H6605" s="25"/>
      <c r="BA6605" s="73" t="s">
        <v>357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359</v>
      </c>
      <c r="E6606" s="1" t="s">
        <v>120</v>
      </c>
      <c r="F6606" s="26">
        <v>26</v>
      </c>
      <c r="G6606" s="25" t="s">
        <v>295</v>
      </c>
      <c r="H6606" s="25"/>
      <c r="BA6606" s="73" t="s">
        <v>357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359</v>
      </c>
      <c r="E6607" s="1" t="s">
        <v>117</v>
      </c>
      <c r="F6607" s="26">
        <v>6.53</v>
      </c>
      <c r="G6607" s="25" t="s">
        <v>295</v>
      </c>
      <c r="H6607" s="25"/>
      <c r="BA6607" s="73" t="s">
        <v>357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359</v>
      </c>
      <c r="E6608" s="1" t="s">
        <v>346</v>
      </c>
      <c r="F6608" s="26">
        <v>71</v>
      </c>
      <c r="G6608" s="25" t="s">
        <v>295</v>
      </c>
      <c r="H6608" s="25"/>
      <c r="BA6608" s="73" t="s">
        <v>357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359</v>
      </c>
      <c r="E6609" s="1" t="s">
        <v>132</v>
      </c>
      <c r="F6609" s="26">
        <v>7.04</v>
      </c>
      <c r="G6609" s="25" t="s">
        <v>295</v>
      </c>
      <c r="H6609" s="25"/>
      <c r="BA6609" s="73" t="s">
        <v>357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359</v>
      </c>
      <c r="E6610" s="1" t="s">
        <v>111</v>
      </c>
      <c r="F6610" s="26">
        <v>278</v>
      </c>
      <c r="G6610" s="25" t="s">
        <v>295</v>
      </c>
      <c r="H6610" s="25"/>
      <c r="BA6610" s="73" t="s">
        <v>357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359</v>
      </c>
      <c r="E6611" s="1" t="s">
        <v>347</v>
      </c>
      <c r="F6611" s="26">
        <v>9.68</v>
      </c>
      <c r="G6611" s="25" t="s">
        <v>295</v>
      </c>
      <c r="H6611" s="25"/>
      <c r="BA6611" s="73" t="s">
        <v>357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359</v>
      </c>
      <c r="E6612" s="1" t="s">
        <v>349</v>
      </c>
      <c r="F6612" s="26">
        <v>4.66</v>
      </c>
      <c r="G6612" s="25" t="s">
        <v>295</v>
      </c>
      <c r="H6612" s="25"/>
      <c r="BA6612" s="73" t="s">
        <v>357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359</v>
      </c>
      <c r="E6613" s="1" t="s">
        <v>128</v>
      </c>
      <c r="F6613" s="26">
        <v>4.5</v>
      </c>
      <c r="G6613" s="25" t="s">
        <v>295</v>
      </c>
      <c r="H6613" s="25"/>
      <c r="BA6613" s="73" t="s">
        <v>357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359</v>
      </c>
      <c r="E6614" s="1" t="s">
        <v>121</v>
      </c>
      <c r="F6614" s="26">
        <v>83</v>
      </c>
      <c r="G6614" s="25" t="s">
        <v>295</v>
      </c>
      <c r="H6614" s="25"/>
      <c r="BA6614" s="73" t="s">
        <v>357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359</v>
      </c>
      <c r="E6615" s="1" t="s">
        <v>115</v>
      </c>
      <c r="F6615" s="26">
        <v>95</v>
      </c>
      <c r="G6615" s="25" t="s">
        <v>295</v>
      </c>
      <c r="H6615" s="25"/>
      <c r="BA6615" s="73" t="s">
        <v>357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359</v>
      </c>
      <c r="E6616" s="1" t="s">
        <v>137</v>
      </c>
      <c r="F6616" s="26">
        <v>480</v>
      </c>
      <c r="G6616" s="25" t="s">
        <v>295</v>
      </c>
      <c r="H6616" s="25"/>
      <c r="BA6616" s="73" t="s">
        <v>357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359</v>
      </c>
      <c r="E6617" s="1" t="s">
        <v>350</v>
      </c>
      <c r="F6617" s="26">
        <v>435</v>
      </c>
      <c r="G6617" s="25" t="s">
        <v>295</v>
      </c>
      <c r="H6617" s="25"/>
      <c r="BA6617" s="73" t="s">
        <v>357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359</v>
      </c>
      <c r="E6618" s="1" t="s">
        <v>125</v>
      </c>
      <c r="F6618" s="26">
        <v>426</v>
      </c>
      <c r="G6618" s="25" t="s">
        <v>295</v>
      </c>
      <c r="H6618" s="25"/>
      <c r="BA6618" s="73" t="s">
        <v>357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359</v>
      </c>
      <c r="E6619" s="1" t="s">
        <v>126</v>
      </c>
      <c r="F6619" s="26">
        <v>155</v>
      </c>
      <c r="G6619" s="25" t="s">
        <v>295</v>
      </c>
      <c r="H6619" s="25"/>
      <c r="BA6619" s="73" t="s">
        <v>357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359</v>
      </c>
      <c r="E6620" s="1" t="s">
        <v>351</v>
      </c>
      <c r="F6620" s="26">
        <v>393</v>
      </c>
      <c r="G6620" s="25" t="s">
        <v>295</v>
      </c>
      <c r="H6620" s="25"/>
      <c r="BA6620" s="73" t="s">
        <v>357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359</v>
      </c>
      <c r="E6621" s="1" t="s">
        <v>352</v>
      </c>
      <c r="F6621" s="26">
        <v>85</v>
      </c>
      <c r="G6621" s="25" t="s">
        <v>295</v>
      </c>
      <c r="H6621" s="25"/>
      <c r="BA6621" s="73" t="s">
        <v>357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359</v>
      </c>
      <c r="E6622" s="1" t="s">
        <v>122</v>
      </c>
      <c r="F6622" s="26">
        <v>215</v>
      </c>
      <c r="G6622" s="25" t="s">
        <v>295</v>
      </c>
      <c r="H6622" s="25"/>
      <c r="BA6622" s="73" t="s">
        <v>357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359</v>
      </c>
      <c r="E6623" s="1" t="s">
        <v>124</v>
      </c>
      <c r="F6623" s="26">
        <v>102</v>
      </c>
      <c r="G6623" s="25" t="s">
        <v>295</v>
      </c>
      <c r="H6623" s="25"/>
      <c r="BA6623" s="73" t="s">
        <v>357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359</v>
      </c>
      <c r="E6624" s="1" t="s">
        <v>353</v>
      </c>
      <c r="F6624" s="26">
        <v>3.65</v>
      </c>
      <c r="G6624" s="25" t="s">
        <v>295</v>
      </c>
      <c r="H6624" s="25"/>
      <c r="BA6624" s="73" t="s">
        <v>357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359</v>
      </c>
      <c r="E6625" s="1" t="s">
        <v>355</v>
      </c>
      <c r="F6625" s="26">
        <v>15.4</v>
      </c>
      <c r="G6625" s="25" t="s">
        <v>295</v>
      </c>
      <c r="H6625" s="25"/>
      <c r="BA6625" s="73" t="s">
        <v>357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359</v>
      </c>
      <c r="E6626" s="1" t="s">
        <v>133</v>
      </c>
      <c r="F6626" s="26">
        <v>130</v>
      </c>
      <c r="G6626" s="25" t="s">
        <v>295</v>
      </c>
      <c r="H6626" s="25"/>
      <c r="BA6626" s="73" t="s">
        <v>357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359</v>
      </c>
      <c r="E6627" s="1" t="s">
        <v>135</v>
      </c>
      <c r="F6627" s="26">
        <v>6.6</v>
      </c>
      <c r="G6627" s="25" t="s">
        <v>295</v>
      </c>
      <c r="H6627" s="25"/>
      <c r="BA6627" s="73" t="s">
        <v>357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359</v>
      </c>
      <c r="E6628" s="1" t="s">
        <v>136</v>
      </c>
      <c r="F6628" s="26">
        <v>87</v>
      </c>
      <c r="G6628" s="25" t="s">
        <v>295</v>
      </c>
      <c r="H6628" s="25"/>
      <c r="BA6628" s="73" t="s">
        <v>357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359</v>
      </c>
      <c r="E6629" s="1" t="s">
        <v>341</v>
      </c>
      <c r="F6629" s="26">
        <v>1.2</v>
      </c>
      <c r="G6629" s="25" t="s">
        <v>295</v>
      </c>
      <c r="H6629" s="25"/>
      <c r="BA6629" s="73" t="s">
        <v>357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359</v>
      </c>
      <c r="E6630" s="1" t="s">
        <v>118</v>
      </c>
      <c r="F6630" s="26">
        <v>9.5</v>
      </c>
      <c r="G6630" s="25" t="s">
        <v>295</v>
      </c>
      <c r="H6630" s="25"/>
      <c r="BA6630" s="73" t="s">
        <v>357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359</v>
      </c>
      <c r="E6631" s="1" t="s">
        <v>130</v>
      </c>
      <c r="F6631" s="26">
        <v>2.44</v>
      </c>
      <c r="G6631" s="25" t="s">
        <v>295</v>
      </c>
      <c r="H6631" s="25"/>
      <c r="BA6631" s="73" t="s">
        <v>357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359</v>
      </c>
      <c r="E6632" s="1" t="s">
        <v>343</v>
      </c>
      <c r="F6632" s="26">
        <v>1.2</v>
      </c>
      <c r="G6632" s="25" t="s">
        <v>295</v>
      </c>
      <c r="H6632" s="25"/>
      <c r="BA6632" s="73" t="s">
        <v>357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359</v>
      </c>
      <c r="E6633" s="1" t="s">
        <v>127</v>
      </c>
      <c r="F6633" s="26">
        <v>4.79</v>
      </c>
      <c r="G6633" s="25" t="s">
        <v>295</v>
      </c>
      <c r="H6633" s="25"/>
      <c r="BA6633" s="73" t="s">
        <v>357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359</v>
      </c>
      <c r="E6634" s="1" t="s">
        <v>131</v>
      </c>
      <c r="F6634" s="26">
        <v>11.7</v>
      </c>
      <c r="G6634" s="25" t="s">
        <v>295</v>
      </c>
      <c r="H6634" s="25"/>
      <c r="BA6634" s="73" t="s">
        <v>357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359</v>
      </c>
      <c r="E6635" s="1" t="s">
        <v>344</v>
      </c>
      <c r="F6635" s="26">
        <v>207</v>
      </c>
      <c r="G6635" s="25" t="s">
        <v>295</v>
      </c>
      <c r="H6635" s="25"/>
      <c r="BA6635" s="73" t="s">
        <v>357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359</v>
      </c>
      <c r="E6636" s="1" t="s">
        <v>119</v>
      </c>
      <c r="F6636" s="26">
        <v>90</v>
      </c>
      <c r="G6636" s="25" t="s">
        <v>295</v>
      </c>
      <c r="H6636" s="25"/>
      <c r="BA6636" s="73" t="s">
        <v>357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359</v>
      </c>
      <c r="E6637" s="1" t="s">
        <v>120</v>
      </c>
      <c r="F6637" s="26">
        <v>27</v>
      </c>
      <c r="G6637" s="25" t="s">
        <v>295</v>
      </c>
      <c r="H6637" s="25"/>
      <c r="BA6637" s="73" t="s">
        <v>357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359</v>
      </c>
      <c r="E6638" s="1" t="s">
        <v>117</v>
      </c>
      <c r="F6638" s="26">
        <v>6.29</v>
      </c>
      <c r="G6638" s="25" t="s">
        <v>295</v>
      </c>
      <c r="H6638" s="25"/>
      <c r="BA6638" s="73" t="s">
        <v>357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359</v>
      </c>
      <c r="E6639" s="1" t="s">
        <v>346</v>
      </c>
      <c r="F6639" s="26">
        <v>69</v>
      </c>
      <c r="G6639" s="25" t="s">
        <v>295</v>
      </c>
      <c r="H6639" s="25"/>
      <c r="BA6639" s="73" t="s">
        <v>357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359</v>
      </c>
      <c r="E6640" s="1" t="s">
        <v>132</v>
      </c>
      <c r="F6640" s="26">
        <v>7.02</v>
      </c>
      <c r="G6640" s="25" t="s">
        <v>295</v>
      </c>
      <c r="H6640" s="25"/>
      <c r="BA6640" s="73" t="s">
        <v>357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359</v>
      </c>
      <c r="E6641" s="1" t="s">
        <v>111</v>
      </c>
      <c r="F6641" s="26">
        <v>276</v>
      </c>
      <c r="G6641" s="25" t="s">
        <v>295</v>
      </c>
      <c r="H6641" s="25"/>
      <c r="BA6641" s="73" t="s">
        <v>357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359</v>
      </c>
      <c r="E6642" s="1" t="s">
        <v>347</v>
      </c>
      <c r="F6642" s="26">
        <v>9.8000000000000007</v>
      </c>
      <c r="G6642" s="25" t="s">
        <v>295</v>
      </c>
      <c r="H6642" s="25"/>
      <c r="BA6642" s="73" t="s">
        <v>357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359</v>
      </c>
      <c r="E6643" s="1" t="s">
        <v>349</v>
      </c>
      <c r="F6643" s="26">
        <v>4.63</v>
      </c>
      <c r="G6643" s="25" t="s">
        <v>295</v>
      </c>
      <c r="H6643" s="25"/>
      <c r="BA6643" s="73" t="s">
        <v>357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359</v>
      </c>
      <c r="E6644" s="1" t="s">
        <v>128</v>
      </c>
      <c r="F6644" s="26">
        <v>4.5</v>
      </c>
      <c r="G6644" s="25" t="s">
        <v>295</v>
      </c>
      <c r="H6644" s="25"/>
      <c r="BA6644" s="73" t="s">
        <v>357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359</v>
      </c>
      <c r="E6645" s="1" t="s">
        <v>121</v>
      </c>
      <c r="F6645" s="26">
        <v>80</v>
      </c>
      <c r="G6645" s="25" t="s">
        <v>295</v>
      </c>
      <c r="H6645" s="25"/>
      <c r="BA6645" s="73" t="s">
        <v>357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359</v>
      </c>
      <c r="E6646" s="1" t="s">
        <v>115</v>
      </c>
      <c r="F6646" s="26">
        <v>96</v>
      </c>
      <c r="G6646" s="25" t="s">
        <v>295</v>
      </c>
      <c r="H6646" s="25"/>
      <c r="BA6646" s="73" t="s">
        <v>357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359</v>
      </c>
      <c r="E6647" s="1" t="s">
        <v>137</v>
      </c>
      <c r="F6647" s="26">
        <v>484</v>
      </c>
      <c r="G6647" s="25" t="s">
        <v>295</v>
      </c>
      <c r="H6647" s="25"/>
      <c r="BA6647" s="73" t="s">
        <v>357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359</v>
      </c>
      <c r="E6648" s="1" t="s">
        <v>350</v>
      </c>
      <c r="F6648" s="26">
        <v>434</v>
      </c>
      <c r="G6648" s="25" t="s">
        <v>295</v>
      </c>
      <c r="H6648" s="25"/>
      <c r="BA6648" s="73" t="s">
        <v>357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359</v>
      </c>
      <c r="E6649" s="1" t="s">
        <v>125</v>
      </c>
      <c r="F6649" s="26">
        <v>413</v>
      </c>
      <c r="G6649" s="25" t="s">
        <v>295</v>
      </c>
      <c r="H6649" s="25"/>
      <c r="BA6649" s="73" t="s">
        <v>357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359</v>
      </c>
      <c r="E6650" s="1" t="s">
        <v>126</v>
      </c>
      <c r="F6650" s="26">
        <v>152</v>
      </c>
      <c r="G6650" s="25" t="s">
        <v>295</v>
      </c>
      <c r="H6650" s="25"/>
      <c r="BA6650" s="73" t="s">
        <v>357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359</v>
      </c>
      <c r="E6651" s="1" t="s">
        <v>351</v>
      </c>
      <c r="F6651" s="26">
        <v>397</v>
      </c>
      <c r="G6651" s="25" t="s">
        <v>295</v>
      </c>
      <c r="H6651" s="25"/>
      <c r="BA6651" s="73" t="s">
        <v>357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359</v>
      </c>
      <c r="E6652" s="1" t="s">
        <v>352</v>
      </c>
      <c r="F6652" s="26">
        <v>85</v>
      </c>
      <c r="G6652" s="25" t="s">
        <v>295</v>
      </c>
      <c r="H6652" s="25"/>
      <c r="BA6652" s="73" t="s">
        <v>357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359</v>
      </c>
      <c r="E6653" s="1" t="s">
        <v>122</v>
      </c>
      <c r="F6653" s="26">
        <v>214</v>
      </c>
      <c r="G6653" s="25" t="s">
        <v>295</v>
      </c>
      <c r="H6653" s="25"/>
      <c r="BA6653" s="73" t="s">
        <v>357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359</v>
      </c>
      <c r="E6654" s="1" t="s">
        <v>124</v>
      </c>
      <c r="F6654" s="26">
        <v>103</v>
      </c>
      <c r="G6654" s="25" t="s">
        <v>295</v>
      </c>
      <c r="H6654" s="25"/>
      <c r="BA6654" s="73" t="s">
        <v>357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359</v>
      </c>
      <c r="E6655" s="1" t="s">
        <v>353</v>
      </c>
      <c r="F6655" s="26">
        <v>3.5</v>
      </c>
      <c r="G6655" s="25" t="s">
        <v>295</v>
      </c>
      <c r="H6655" s="25"/>
      <c r="BA6655" s="73" t="s">
        <v>357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359</v>
      </c>
      <c r="E6656" s="1" t="s">
        <v>355</v>
      </c>
      <c r="F6656" s="26">
        <v>16.100000000000001</v>
      </c>
      <c r="G6656" s="25" t="s">
        <v>295</v>
      </c>
      <c r="H6656" s="25"/>
      <c r="BA6656" s="73" t="s">
        <v>357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359</v>
      </c>
      <c r="E6657" s="1" t="s">
        <v>133</v>
      </c>
      <c r="F6657" s="26">
        <v>128</v>
      </c>
      <c r="G6657" s="25" t="s">
        <v>295</v>
      </c>
      <c r="H6657" s="25"/>
      <c r="BA6657" s="73" t="s">
        <v>357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359</v>
      </c>
      <c r="E6658" s="1" t="s">
        <v>135</v>
      </c>
      <c r="F6658" s="26">
        <v>6.4</v>
      </c>
      <c r="G6658" s="25" t="s">
        <v>295</v>
      </c>
      <c r="H6658" s="25"/>
      <c r="BA6658" s="73" t="s">
        <v>357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359</v>
      </c>
      <c r="E6659" s="1" t="s">
        <v>136</v>
      </c>
      <c r="F6659" s="26">
        <v>85</v>
      </c>
      <c r="G6659" s="25" t="s">
        <v>295</v>
      </c>
      <c r="H6659" s="25"/>
      <c r="BA6659" s="73" t="s">
        <v>357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359</v>
      </c>
      <c r="E6660" s="1" t="s">
        <v>341</v>
      </c>
      <c r="F6660" s="26">
        <v>1.24</v>
      </c>
      <c r="G6660" s="25" t="s">
        <v>295</v>
      </c>
      <c r="H6660" s="25"/>
      <c r="BA6660" s="73" t="s">
        <v>357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359</v>
      </c>
      <c r="E6661" s="1" t="s">
        <v>118</v>
      </c>
      <c r="F6661" s="26">
        <v>9.6</v>
      </c>
      <c r="G6661" s="25" t="s">
        <v>295</v>
      </c>
      <c r="H6661" s="25"/>
      <c r="BA6661" s="73" t="s">
        <v>357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359</v>
      </c>
      <c r="E6662" s="1" t="s">
        <v>130</v>
      </c>
      <c r="F6662" s="26">
        <v>2.4300000000000002</v>
      </c>
      <c r="G6662" s="25" t="s">
        <v>295</v>
      </c>
      <c r="H6662" s="25"/>
      <c r="BA6662" s="73" t="s">
        <v>357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359</v>
      </c>
      <c r="E6663" s="1" t="s">
        <v>343</v>
      </c>
      <c r="F6663" s="26">
        <v>1.23</v>
      </c>
      <c r="G6663" s="25" t="s">
        <v>295</v>
      </c>
      <c r="H6663" s="25"/>
      <c r="BA6663" s="73" t="s">
        <v>357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359</v>
      </c>
      <c r="E6664" s="1" t="s">
        <v>127</v>
      </c>
      <c r="F6664" s="26">
        <v>4.7699999999999996</v>
      </c>
      <c r="G6664" s="25" t="s">
        <v>295</v>
      </c>
      <c r="H6664" s="25"/>
      <c r="BA6664" s="73" t="s">
        <v>357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359</v>
      </c>
      <c r="E6665" s="1" t="s">
        <v>131</v>
      </c>
      <c r="F6665" s="26">
        <v>12.1</v>
      </c>
      <c r="G6665" s="25" t="s">
        <v>295</v>
      </c>
      <c r="H6665" s="25"/>
      <c r="BA6665" s="73" t="s">
        <v>357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359</v>
      </c>
      <c r="E6666" s="1" t="s">
        <v>344</v>
      </c>
      <c r="F6666" s="26">
        <v>217</v>
      </c>
      <c r="G6666" s="25" t="s">
        <v>295</v>
      </c>
      <c r="H6666" s="25"/>
      <c r="BA6666" s="73" t="s">
        <v>357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359</v>
      </c>
      <c r="E6667" s="1" t="s">
        <v>119</v>
      </c>
      <c r="F6667" s="26">
        <v>95</v>
      </c>
      <c r="G6667" s="25" t="s">
        <v>295</v>
      </c>
      <c r="H6667" s="25"/>
      <c r="BA6667" s="73" t="s">
        <v>357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359</v>
      </c>
      <c r="E6668" s="1" t="s">
        <v>120</v>
      </c>
      <c r="F6668" s="26">
        <v>27</v>
      </c>
      <c r="G6668" s="25" t="s">
        <v>295</v>
      </c>
      <c r="H6668" s="25"/>
      <c r="BA6668" s="73" t="s">
        <v>357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359</v>
      </c>
      <c r="E6669" s="1" t="s">
        <v>117</v>
      </c>
      <c r="F6669" s="26">
        <v>6.35</v>
      </c>
      <c r="G6669" s="25" t="s">
        <v>295</v>
      </c>
      <c r="H6669" s="25"/>
      <c r="BA6669" s="73" t="s">
        <v>357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359</v>
      </c>
      <c r="E6670" s="1" t="s">
        <v>346</v>
      </c>
      <c r="F6670" s="26">
        <v>70</v>
      </c>
      <c r="G6670" s="25" t="s">
        <v>295</v>
      </c>
      <c r="H6670" s="25"/>
      <c r="BA6670" s="73" t="s">
        <v>357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359</v>
      </c>
      <c r="E6671" s="1" t="s">
        <v>132</v>
      </c>
      <c r="F6671" s="26">
        <v>6.94</v>
      </c>
      <c r="G6671" s="25" t="s">
        <v>295</v>
      </c>
      <c r="H6671" s="25"/>
      <c r="BA6671" s="73" t="s">
        <v>357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359</v>
      </c>
      <c r="E6672" s="1" t="s">
        <v>111</v>
      </c>
      <c r="F6672" s="26">
        <v>276</v>
      </c>
      <c r="G6672" s="25" t="s">
        <v>295</v>
      </c>
      <c r="H6672" s="25"/>
      <c r="BA6672" s="73" t="s">
        <v>357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359</v>
      </c>
      <c r="E6673" s="1" t="s">
        <v>347</v>
      </c>
      <c r="F6673" s="26">
        <v>9.85</v>
      </c>
      <c r="G6673" s="25" t="s">
        <v>295</v>
      </c>
      <c r="H6673" s="25"/>
      <c r="BA6673" s="73" t="s">
        <v>357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359</v>
      </c>
      <c r="E6674" s="1" t="s">
        <v>349</v>
      </c>
      <c r="F6674" s="26">
        <v>4.62</v>
      </c>
      <c r="G6674" s="25" t="s">
        <v>295</v>
      </c>
      <c r="H6674" s="25"/>
      <c r="BA6674" s="73" t="s">
        <v>357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359</v>
      </c>
      <c r="E6675" s="1" t="s">
        <v>128</v>
      </c>
      <c r="F6675" s="26">
        <v>4.5</v>
      </c>
      <c r="G6675" s="25" t="s">
        <v>295</v>
      </c>
      <c r="H6675" s="25"/>
      <c r="BA6675" s="73" t="s">
        <v>357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359</v>
      </c>
      <c r="E6676" s="1" t="s">
        <v>121</v>
      </c>
      <c r="F6676" s="26">
        <v>80</v>
      </c>
      <c r="G6676" s="25" t="s">
        <v>295</v>
      </c>
      <c r="H6676" s="25"/>
      <c r="BA6676" s="73" t="s">
        <v>357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359</v>
      </c>
      <c r="E6677" s="1" t="s">
        <v>115</v>
      </c>
      <c r="F6677" s="26">
        <v>97</v>
      </c>
      <c r="G6677" s="25" t="s">
        <v>295</v>
      </c>
      <c r="H6677" s="25"/>
      <c r="BA6677" s="73" t="s">
        <v>357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359</v>
      </c>
      <c r="E6678" s="1" t="s">
        <v>137</v>
      </c>
      <c r="F6678" s="26">
        <v>484</v>
      </c>
      <c r="G6678" s="25" t="s">
        <v>295</v>
      </c>
      <c r="H6678" s="25"/>
      <c r="BA6678" s="73" t="s">
        <v>357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359</v>
      </c>
      <c r="E6679" s="1" t="s">
        <v>350</v>
      </c>
      <c r="F6679" s="26">
        <v>433</v>
      </c>
      <c r="G6679" s="25" t="s">
        <v>295</v>
      </c>
      <c r="H6679" s="25"/>
      <c r="BA6679" s="73" t="s">
        <v>357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359</v>
      </c>
      <c r="E6680" s="1" t="s">
        <v>125</v>
      </c>
      <c r="F6680" s="26">
        <v>413</v>
      </c>
      <c r="G6680" s="25" t="s">
        <v>295</v>
      </c>
      <c r="H6680" s="25"/>
      <c r="BA6680" s="73" t="s">
        <v>357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359</v>
      </c>
      <c r="E6681" s="1" t="s">
        <v>126</v>
      </c>
      <c r="F6681" s="26">
        <v>155</v>
      </c>
      <c r="G6681" s="25" t="s">
        <v>295</v>
      </c>
      <c r="H6681" s="25"/>
      <c r="BA6681" s="73" t="s">
        <v>357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359</v>
      </c>
      <c r="E6682" s="1" t="s">
        <v>351</v>
      </c>
      <c r="F6682" s="26">
        <v>392</v>
      </c>
      <c r="G6682" s="25" t="s">
        <v>295</v>
      </c>
      <c r="H6682" s="25"/>
      <c r="BA6682" s="73" t="s">
        <v>357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359</v>
      </c>
      <c r="E6683" s="1" t="s">
        <v>352</v>
      </c>
      <c r="F6683" s="26">
        <v>85</v>
      </c>
      <c r="G6683" s="25" t="s">
        <v>295</v>
      </c>
      <c r="H6683" s="25"/>
      <c r="BA6683" s="73" t="s">
        <v>357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359</v>
      </c>
      <c r="E6684" s="1" t="s">
        <v>122</v>
      </c>
      <c r="F6684" s="26">
        <v>220</v>
      </c>
      <c r="G6684" s="25" t="s">
        <v>295</v>
      </c>
      <c r="H6684" s="25"/>
      <c r="BA6684" s="73" t="s">
        <v>357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359</v>
      </c>
      <c r="E6685" s="1" t="s">
        <v>124</v>
      </c>
      <c r="F6685" s="26">
        <v>106</v>
      </c>
      <c r="G6685" s="25" t="s">
        <v>295</v>
      </c>
      <c r="H6685" s="25"/>
      <c r="BA6685" s="73" t="s">
        <v>357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359</v>
      </c>
      <c r="E6686" s="1" t="s">
        <v>353</v>
      </c>
      <c r="F6686" s="26">
        <v>3.54</v>
      </c>
      <c r="G6686" s="25" t="s">
        <v>295</v>
      </c>
      <c r="H6686" s="25"/>
      <c r="BA6686" s="73" t="s">
        <v>357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359</v>
      </c>
      <c r="E6687" s="1" t="s">
        <v>355</v>
      </c>
      <c r="F6687" s="26">
        <v>16.399999999999999</v>
      </c>
      <c r="G6687" s="25" t="s">
        <v>295</v>
      </c>
      <c r="H6687" s="25"/>
      <c r="BA6687" s="73" t="s">
        <v>357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359</v>
      </c>
      <c r="E6688" s="1" t="s">
        <v>133</v>
      </c>
      <c r="F6688" s="26">
        <v>128</v>
      </c>
      <c r="G6688" s="25" t="s">
        <v>295</v>
      </c>
      <c r="H6688" s="25"/>
      <c r="BA6688" s="73" t="s">
        <v>357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359</v>
      </c>
      <c r="E6689" s="1" t="s">
        <v>135</v>
      </c>
      <c r="F6689" s="26">
        <v>6.5</v>
      </c>
      <c r="G6689" s="25" t="s">
        <v>295</v>
      </c>
      <c r="H6689" s="25"/>
      <c r="BA6689" s="73" t="s">
        <v>357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359</v>
      </c>
      <c r="E6690" s="1" t="s">
        <v>136</v>
      </c>
      <c r="F6690" s="26">
        <v>85</v>
      </c>
      <c r="G6690" s="25" t="s">
        <v>295</v>
      </c>
      <c r="H6690" s="25"/>
      <c r="BA6690" s="73" t="s">
        <v>357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359</v>
      </c>
      <c r="E6691" s="1" t="s">
        <v>341</v>
      </c>
      <c r="F6691" s="26">
        <v>1.29</v>
      </c>
      <c r="G6691" s="25" t="s">
        <v>295</v>
      </c>
      <c r="H6691" s="25"/>
      <c r="BA6691" s="73" t="s">
        <v>357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359</v>
      </c>
      <c r="E6692" s="1" t="s">
        <v>118</v>
      </c>
      <c r="F6692" s="26">
        <v>9.6</v>
      </c>
      <c r="G6692" s="25" t="s">
        <v>295</v>
      </c>
      <c r="H6692" s="25"/>
      <c r="BA6692" s="73" t="s">
        <v>357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359</v>
      </c>
      <c r="E6693" s="1" t="s">
        <v>130</v>
      </c>
      <c r="F6693" s="26">
        <v>2.4500000000000002</v>
      </c>
      <c r="G6693" s="25" t="s">
        <v>295</v>
      </c>
      <c r="H6693" s="25"/>
      <c r="BA6693" s="73" t="s">
        <v>357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359</v>
      </c>
      <c r="E6694" s="1" t="s">
        <v>343</v>
      </c>
      <c r="F6694" s="26">
        <v>1.21</v>
      </c>
      <c r="G6694" s="25" t="s">
        <v>295</v>
      </c>
      <c r="H6694" s="25"/>
      <c r="BA6694" s="73" t="s">
        <v>357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359</v>
      </c>
      <c r="E6695" s="1" t="s">
        <v>127</v>
      </c>
      <c r="F6695" s="26">
        <v>4.74</v>
      </c>
      <c r="G6695" s="25" t="s">
        <v>295</v>
      </c>
      <c r="H6695" s="25"/>
      <c r="BA6695" s="73" t="s">
        <v>357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359</v>
      </c>
      <c r="E6696" s="1" t="s">
        <v>131</v>
      </c>
      <c r="F6696" s="26">
        <v>12</v>
      </c>
      <c r="G6696" s="25" t="s">
        <v>295</v>
      </c>
      <c r="H6696" s="25"/>
      <c r="BA6696" s="73" t="s">
        <v>357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359</v>
      </c>
      <c r="E6697" s="1" t="s">
        <v>344</v>
      </c>
      <c r="F6697" s="26">
        <v>209</v>
      </c>
      <c r="G6697" s="25" t="s">
        <v>295</v>
      </c>
      <c r="H6697" s="25"/>
      <c r="BA6697" s="73" t="s">
        <v>357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359</v>
      </c>
      <c r="E6698" s="1" t="s">
        <v>119</v>
      </c>
      <c r="F6698" s="26">
        <v>91</v>
      </c>
      <c r="G6698" s="25" t="s">
        <v>295</v>
      </c>
      <c r="H6698" s="25"/>
      <c r="BA6698" s="73" t="s">
        <v>357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359</v>
      </c>
      <c r="E6699" s="1" t="s">
        <v>120</v>
      </c>
      <c r="F6699" s="26">
        <v>27</v>
      </c>
      <c r="G6699" s="25" t="s">
        <v>295</v>
      </c>
      <c r="H6699" s="25"/>
      <c r="BA6699" s="73" t="s">
        <v>357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359</v>
      </c>
      <c r="E6700" s="1" t="s">
        <v>117</v>
      </c>
      <c r="F6700" s="26">
        <v>6.32</v>
      </c>
      <c r="G6700" s="25" t="s">
        <v>295</v>
      </c>
      <c r="H6700" s="25"/>
      <c r="BA6700" s="73" t="s">
        <v>357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359</v>
      </c>
      <c r="E6701" s="1" t="s">
        <v>346</v>
      </c>
      <c r="F6701" s="26">
        <v>70</v>
      </c>
      <c r="G6701" s="25" t="s">
        <v>295</v>
      </c>
      <c r="H6701" s="25"/>
      <c r="BA6701" s="73" t="s">
        <v>357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359</v>
      </c>
      <c r="E6702" s="1" t="s">
        <v>132</v>
      </c>
      <c r="F6702" s="26">
        <v>6.93</v>
      </c>
      <c r="G6702" s="25" t="s">
        <v>295</v>
      </c>
      <c r="H6702" s="25"/>
      <c r="BA6702" s="73" t="s">
        <v>357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359</v>
      </c>
      <c r="E6703" s="1" t="s">
        <v>111</v>
      </c>
      <c r="F6703" s="26">
        <v>276</v>
      </c>
      <c r="G6703" s="25" t="s">
        <v>295</v>
      </c>
      <c r="H6703" s="25"/>
      <c r="BA6703" s="73" t="s">
        <v>357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359</v>
      </c>
      <c r="E6704" s="1" t="s">
        <v>347</v>
      </c>
      <c r="F6704" s="26">
        <v>9.73</v>
      </c>
      <c r="G6704" s="25" t="s">
        <v>295</v>
      </c>
      <c r="H6704" s="25"/>
      <c r="BA6704" s="73" t="s">
        <v>357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359</v>
      </c>
      <c r="E6705" s="1" t="s">
        <v>349</v>
      </c>
      <c r="F6705" s="26">
        <v>4.6399999999999997</v>
      </c>
      <c r="G6705" s="25" t="s">
        <v>295</v>
      </c>
      <c r="H6705" s="25"/>
      <c r="BA6705" s="73" t="s">
        <v>357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359</v>
      </c>
      <c r="E6706" s="1" t="s">
        <v>128</v>
      </c>
      <c r="F6706" s="26">
        <v>4.5</v>
      </c>
      <c r="G6706" s="25" t="s">
        <v>295</v>
      </c>
      <c r="H6706" s="25"/>
      <c r="BA6706" s="73" t="s">
        <v>357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359</v>
      </c>
      <c r="E6707" s="1" t="s">
        <v>121</v>
      </c>
      <c r="F6707" s="26">
        <v>80</v>
      </c>
      <c r="G6707" s="25" t="s">
        <v>295</v>
      </c>
      <c r="H6707" s="25"/>
      <c r="BA6707" s="73" t="s">
        <v>357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359</v>
      </c>
      <c r="E6708" s="1" t="s">
        <v>115</v>
      </c>
      <c r="F6708" s="26">
        <v>98</v>
      </c>
      <c r="G6708" s="25" t="s">
        <v>295</v>
      </c>
      <c r="H6708" s="25"/>
      <c r="BA6708" s="73" t="s">
        <v>357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359</v>
      </c>
      <c r="E6709" s="1" t="s">
        <v>137</v>
      </c>
      <c r="F6709" s="26">
        <v>487</v>
      </c>
      <c r="G6709" s="25" t="s">
        <v>295</v>
      </c>
      <c r="H6709" s="25"/>
      <c r="BA6709" s="73" t="s">
        <v>357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359</v>
      </c>
      <c r="E6710" s="1" t="s">
        <v>350</v>
      </c>
      <c r="F6710" s="26">
        <v>446</v>
      </c>
      <c r="G6710" s="25" t="s">
        <v>295</v>
      </c>
      <c r="H6710" s="25"/>
      <c r="BA6710" s="73" t="s">
        <v>357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359</v>
      </c>
      <c r="E6711" s="1" t="s">
        <v>125</v>
      </c>
      <c r="F6711" s="26">
        <v>421</v>
      </c>
      <c r="G6711" s="25" t="s">
        <v>295</v>
      </c>
      <c r="H6711" s="25"/>
      <c r="BA6711" s="73" t="s">
        <v>357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359</v>
      </c>
      <c r="E6712" s="1" t="s">
        <v>126</v>
      </c>
      <c r="F6712" s="26">
        <v>152</v>
      </c>
      <c r="G6712" s="25" t="s">
        <v>295</v>
      </c>
      <c r="H6712" s="25"/>
      <c r="BA6712" s="73" t="s">
        <v>357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359</v>
      </c>
      <c r="E6713" s="1" t="s">
        <v>351</v>
      </c>
      <c r="F6713" s="26">
        <v>389</v>
      </c>
      <c r="G6713" s="25" t="s">
        <v>295</v>
      </c>
      <c r="H6713" s="25"/>
      <c r="BA6713" s="73" t="s">
        <v>357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359</v>
      </c>
      <c r="E6714" s="1" t="s">
        <v>352</v>
      </c>
      <c r="F6714" s="26">
        <v>86</v>
      </c>
      <c r="G6714" s="25" t="s">
        <v>295</v>
      </c>
      <c r="H6714" s="25"/>
      <c r="BA6714" s="73" t="s">
        <v>357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359</v>
      </c>
      <c r="E6715" s="1" t="s">
        <v>122</v>
      </c>
      <c r="F6715" s="26">
        <v>214</v>
      </c>
      <c r="G6715" s="25" t="s">
        <v>295</v>
      </c>
      <c r="H6715" s="25"/>
      <c r="BA6715" s="73" t="s">
        <v>357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359</v>
      </c>
      <c r="E6716" s="1" t="s">
        <v>124</v>
      </c>
      <c r="F6716" s="26">
        <v>102</v>
      </c>
      <c r="G6716" s="25" t="s">
        <v>295</v>
      </c>
      <c r="H6716" s="25"/>
      <c r="BA6716" s="73" t="s">
        <v>357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359</v>
      </c>
      <c r="E6717" s="1" t="s">
        <v>353</v>
      </c>
      <c r="F6717" s="26">
        <v>3.43</v>
      </c>
      <c r="G6717" s="25" t="s">
        <v>295</v>
      </c>
      <c r="H6717" s="25"/>
      <c r="BA6717" s="73" t="s">
        <v>357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359</v>
      </c>
      <c r="E6718" s="1" t="s">
        <v>355</v>
      </c>
      <c r="F6718" s="26">
        <v>14.9</v>
      </c>
      <c r="G6718" s="25" t="s">
        <v>295</v>
      </c>
      <c r="H6718" s="25"/>
      <c r="BA6718" s="73" t="s">
        <v>357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359</v>
      </c>
      <c r="E6719" s="1" t="s">
        <v>133</v>
      </c>
      <c r="F6719" s="26">
        <v>129</v>
      </c>
      <c r="G6719" s="25" t="s">
        <v>295</v>
      </c>
      <c r="H6719" s="25"/>
      <c r="BA6719" s="73" t="s">
        <v>357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359</v>
      </c>
      <c r="E6720" s="1" t="s">
        <v>135</v>
      </c>
      <c r="F6720" s="26">
        <v>6.6</v>
      </c>
      <c r="G6720" s="25" t="s">
        <v>295</v>
      </c>
      <c r="H6720" s="25"/>
      <c r="BA6720" s="73" t="s">
        <v>357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359</v>
      </c>
      <c r="E6721" s="1" t="s">
        <v>136</v>
      </c>
      <c r="F6721" s="26">
        <v>85</v>
      </c>
      <c r="G6721" s="25" t="s">
        <v>295</v>
      </c>
      <c r="H6721" s="25"/>
      <c r="BA6721" s="73" t="s">
        <v>357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359</v>
      </c>
      <c r="E6722" s="1" t="s">
        <v>341</v>
      </c>
      <c r="F6722" s="26">
        <v>1.18</v>
      </c>
      <c r="G6722" s="25" t="s">
        <v>295</v>
      </c>
      <c r="H6722" s="25"/>
      <c r="BA6722" s="73" t="s">
        <v>357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359</v>
      </c>
      <c r="E6723" s="1" t="s">
        <v>118</v>
      </c>
      <c r="F6723" s="26">
        <v>9.4</v>
      </c>
      <c r="G6723" s="25" t="s">
        <v>295</v>
      </c>
      <c r="H6723" s="25"/>
      <c r="BA6723" s="73" t="s">
        <v>357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359</v>
      </c>
      <c r="E6724" s="1" t="s">
        <v>130</v>
      </c>
      <c r="F6724" s="26">
        <v>2.35</v>
      </c>
      <c r="G6724" s="25" t="s">
        <v>295</v>
      </c>
      <c r="H6724" s="25"/>
      <c r="BA6724" s="73" t="s">
        <v>357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359</v>
      </c>
      <c r="E6725" s="1" t="s">
        <v>343</v>
      </c>
      <c r="F6725" s="26">
        <v>1.23</v>
      </c>
      <c r="G6725" s="25" t="s">
        <v>295</v>
      </c>
      <c r="H6725" s="25"/>
      <c r="BA6725" s="73" t="s">
        <v>357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359</v>
      </c>
      <c r="E6726" s="1" t="s">
        <v>127</v>
      </c>
      <c r="F6726" s="26">
        <v>4.71</v>
      </c>
      <c r="G6726" s="25" t="s">
        <v>295</v>
      </c>
      <c r="H6726" s="25"/>
      <c r="BA6726" s="73" t="s">
        <v>357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359</v>
      </c>
      <c r="E6727" s="1" t="s">
        <v>131</v>
      </c>
      <c r="F6727" s="26">
        <v>11.9</v>
      </c>
      <c r="G6727" s="25" t="s">
        <v>295</v>
      </c>
      <c r="H6727" s="25"/>
      <c r="BA6727" s="73" t="s">
        <v>357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359</v>
      </c>
      <c r="E6728" s="1" t="s">
        <v>344</v>
      </c>
      <c r="F6728" s="26">
        <v>204</v>
      </c>
      <c r="G6728" s="25" t="s">
        <v>295</v>
      </c>
      <c r="H6728" s="25"/>
      <c r="BA6728" s="73" t="s">
        <v>357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359</v>
      </c>
      <c r="E6729" s="1" t="s">
        <v>119</v>
      </c>
      <c r="F6729" s="26">
        <v>88</v>
      </c>
      <c r="G6729" s="25" t="s">
        <v>295</v>
      </c>
      <c r="H6729" s="25"/>
      <c r="BA6729" s="73" t="s">
        <v>357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359</v>
      </c>
      <c r="E6730" s="1" t="s">
        <v>120</v>
      </c>
      <c r="F6730" s="26">
        <v>27</v>
      </c>
      <c r="G6730" s="25" t="s">
        <v>295</v>
      </c>
      <c r="H6730" s="25"/>
      <c r="BA6730" s="73" t="s">
        <v>357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359</v>
      </c>
      <c r="E6731" s="1" t="s">
        <v>117</v>
      </c>
      <c r="F6731" s="26">
        <v>6.33</v>
      </c>
      <c r="G6731" s="25" t="s">
        <v>295</v>
      </c>
      <c r="H6731" s="25"/>
      <c r="BA6731" s="73" t="s">
        <v>357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359</v>
      </c>
      <c r="E6732" s="1" t="s">
        <v>346</v>
      </c>
      <c r="F6732" s="26">
        <v>68</v>
      </c>
      <c r="G6732" s="25" t="s">
        <v>295</v>
      </c>
      <c r="H6732" s="25"/>
      <c r="BA6732" s="73" t="s">
        <v>357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359</v>
      </c>
      <c r="E6733" s="1" t="s">
        <v>132</v>
      </c>
      <c r="F6733" s="26">
        <v>6.95</v>
      </c>
      <c r="G6733" s="25" t="s">
        <v>295</v>
      </c>
      <c r="H6733" s="25"/>
      <c r="BA6733" s="73" t="s">
        <v>357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359</v>
      </c>
      <c r="E6734" s="1" t="s">
        <v>111</v>
      </c>
      <c r="F6734" s="26">
        <v>275</v>
      </c>
      <c r="G6734" s="25" t="s">
        <v>295</v>
      </c>
      <c r="H6734" s="25"/>
      <c r="BA6734" s="73" t="s">
        <v>357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359</v>
      </c>
      <c r="E6735" s="1" t="s">
        <v>347</v>
      </c>
      <c r="F6735" s="26">
        <v>9.7899999999999991</v>
      </c>
      <c r="G6735" s="25" t="s">
        <v>295</v>
      </c>
      <c r="H6735" s="25"/>
      <c r="BA6735" s="73" t="s">
        <v>357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359</v>
      </c>
      <c r="E6736" s="1" t="s">
        <v>349</v>
      </c>
      <c r="F6736" s="26">
        <v>4.54</v>
      </c>
      <c r="G6736" s="25" t="s">
        <v>295</v>
      </c>
      <c r="H6736" s="25"/>
      <c r="BA6736" s="73" t="s">
        <v>357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359</v>
      </c>
      <c r="E6737" s="1" t="s">
        <v>128</v>
      </c>
      <c r="F6737" s="26">
        <v>4.4000000000000004</v>
      </c>
      <c r="G6737" s="25" t="s">
        <v>295</v>
      </c>
      <c r="H6737" s="25"/>
      <c r="BA6737" s="73" t="s">
        <v>357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359</v>
      </c>
      <c r="E6738" s="1" t="s">
        <v>121</v>
      </c>
      <c r="F6738" s="26">
        <v>79</v>
      </c>
      <c r="G6738" s="25" t="s">
        <v>295</v>
      </c>
      <c r="H6738" s="25"/>
      <c r="BA6738" s="73" t="s">
        <v>357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359</v>
      </c>
      <c r="E6739" s="1" t="s">
        <v>115</v>
      </c>
      <c r="F6739" s="26">
        <v>96</v>
      </c>
      <c r="G6739" s="25" t="s">
        <v>295</v>
      </c>
      <c r="H6739" s="25"/>
      <c r="BA6739" s="73" t="s">
        <v>357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359</v>
      </c>
      <c r="E6740" s="1" t="s">
        <v>137</v>
      </c>
      <c r="F6740" s="26">
        <v>480</v>
      </c>
      <c r="G6740" s="25" t="s">
        <v>295</v>
      </c>
      <c r="H6740" s="25"/>
      <c r="BA6740" s="73" t="s">
        <v>357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359</v>
      </c>
      <c r="E6741" s="1" t="s">
        <v>350</v>
      </c>
      <c r="F6741" s="26">
        <v>421</v>
      </c>
      <c r="G6741" s="25" t="s">
        <v>295</v>
      </c>
      <c r="H6741" s="25"/>
      <c r="BA6741" s="73" t="s">
        <v>357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359</v>
      </c>
      <c r="E6742" s="1" t="s">
        <v>125</v>
      </c>
      <c r="F6742" s="26">
        <v>411</v>
      </c>
      <c r="G6742" s="25" t="s">
        <v>295</v>
      </c>
      <c r="H6742" s="25"/>
      <c r="BA6742" s="73" t="s">
        <v>357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359</v>
      </c>
      <c r="E6743" s="1" t="s">
        <v>126</v>
      </c>
      <c r="F6743" s="26">
        <v>153</v>
      </c>
      <c r="G6743" s="25" t="s">
        <v>295</v>
      </c>
      <c r="H6743" s="25"/>
      <c r="BA6743" s="73" t="s">
        <v>357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359</v>
      </c>
      <c r="E6744" s="1" t="s">
        <v>351</v>
      </c>
      <c r="F6744" s="26">
        <v>380</v>
      </c>
      <c r="G6744" s="25" t="s">
        <v>295</v>
      </c>
      <c r="H6744" s="25"/>
      <c r="BA6744" s="73" t="s">
        <v>357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359</v>
      </c>
      <c r="E6745" s="1" t="s">
        <v>352</v>
      </c>
      <c r="F6745" s="26">
        <v>84</v>
      </c>
      <c r="G6745" s="25" t="s">
        <v>295</v>
      </c>
      <c r="H6745" s="25"/>
      <c r="BA6745" s="73" t="s">
        <v>357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359</v>
      </c>
      <c r="E6746" s="1" t="s">
        <v>122</v>
      </c>
      <c r="F6746" s="26">
        <v>210</v>
      </c>
      <c r="G6746" s="25" t="s">
        <v>295</v>
      </c>
      <c r="H6746" s="25"/>
      <c r="BA6746" s="73" t="s">
        <v>357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359</v>
      </c>
      <c r="E6747" s="1" t="s">
        <v>124</v>
      </c>
      <c r="F6747" s="26">
        <v>104</v>
      </c>
      <c r="G6747" s="25" t="s">
        <v>295</v>
      </c>
      <c r="H6747" s="25"/>
      <c r="BA6747" s="73" t="s">
        <v>357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359</v>
      </c>
      <c r="E6748" s="1" t="s">
        <v>353</v>
      </c>
      <c r="F6748" s="26">
        <v>3.5</v>
      </c>
      <c r="G6748" s="25" t="s">
        <v>295</v>
      </c>
      <c r="H6748" s="25"/>
      <c r="BA6748" s="73" t="s">
        <v>357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359</v>
      </c>
      <c r="E6749" s="1" t="s">
        <v>355</v>
      </c>
      <c r="F6749" s="26">
        <v>16.100000000000001</v>
      </c>
      <c r="G6749" s="25" t="s">
        <v>295</v>
      </c>
      <c r="H6749" s="25"/>
      <c r="BA6749" s="73" t="s">
        <v>357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359</v>
      </c>
      <c r="E6750" s="1" t="s">
        <v>133</v>
      </c>
      <c r="F6750" s="26">
        <v>126</v>
      </c>
      <c r="G6750" s="25" t="s">
        <v>295</v>
      </c>
      <c r="H6750" s="25"/>
      <c r="BA6750" s="73" t="s">
        <v>357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359</v>
      </c>
      <c r="E6751" s="1" t="s">
        <v>135</v>
      </c>
      <c r="F6751" s="26">
        <v>6.4</v>
      </c>
      <c r="G6751" s="25" t="s">
        <v>295</v>
      </c>
      <c r="H6751" s="25"/>
      <c r="BA6751" s="73" t="s">
        <v>357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359</v>
      </c>
      <c r="E6752" s="1" t="s">
        <v>136</v>
      </c>
      <c r="F6752" s="26">
        <v>84</v>
      </c>
      <c r="G6752" s="25" t="s">
        <v>295</v>
      </c>
      <c r="H6752" s="25"/>
      <c r="BA6752" s="73" t="s">
        <v>357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359</v>
      </c>
      <c r="E6753" s="1" t="s">
        <v>341</v>
      </c>
      <c r="F6753" s="26">
        <v>1.29</v>
      </c>
      <c r="G6753" s="25" t="s">
        <v>295</v>
      </c>
      <c r="H6753" s="25"/>
      <c r="BA6753" s="73" t="s">
        <v>357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359</v>
      </c>
      <c r="E6754" s="1" t="s">
        <v>118</v>
      </c>
      <c r="F6754" s="26">
        <v>9.5</v>
      </c>
      <c r="G6754" s="25" t="s">
        <v>295</v>
      </c>
      <c r="H6754" s="25"/>
      <c r="BA6754" s="73" t="s">
        <v>357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359</v>
      </c>
      <c r="E6755" s="1" t="s">
        <v>130</v>
      </c>
      <c r="F6755" s="26">
        <v>2.2999999999999998</v>
      </c>
      <c r="G6755" s="25" t="s">
        <v>295</v>
      </c>
      <c r="H6755" s="25"/>
      <c r="BA6755" s="73" t="s">
        <v>357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359</v>
      </c>
      <c r="E6756" s="1" t="s">
        <v>343</v>
      </c>
      <c r="F6756" s="26">
        <v>1.1599999999999999</v>
      </c>
      <c r="G6756" s="25" t="s">
        <v>295</v>
      </c>
      <c r="H6756" s="25"/>
      <c r="BA6756" s="73" t="s">
        <v>357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359</v>
      </c>
      <c r="E6757" s="1" t="s">
        <v>127</v>
      </c>
      <c r="F6757" s="26">
        <v>4.72</v>
      </c>
      <c r="G6757" s="25" t="s">
        <v>295</v>
      </c>
      <c r="H6757" s="25"/>
      <c r="BA6757" s="73" t="s">
        <v>357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359</v>
      </c>
      <c r="E6758" s="1" t="s">
        <v>131</v>
      </c>
      <c r="F6758" s="26">
        <v>12.2</v>
      </c>
      <c r="G6758" s="25" t="s">
        <v>295</v>
      </c>
      <c r="H6758" s="25"/>
      <c r="BA6758" s="73" t="s">
        <v>357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359</v>
      </c>
      <c r="E6759" s="1" t="s">
        <v>344</v>
      </c>
      <c r="F6759" s="26">
        <v>213</v>
      </c>
      <c r="G6759" s="25" t="s">
        <v>295</v>
      </c>
      <c r="H6759" s="25"/>
      <c r="BA6759" s="73" t="s">
        <v>357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359</v>
      </c>
      <c r="E6760" s="1" t="s">
        <v>119</v>
      </c>
      <c r="F6760" s="26">
        <v>90</v>
      </c>
      <c r="G6760" s="25" t="s">
        <v>295</v>
      </c>
      <c r="H6760" s="25"/>
      <c r="BA6760" s="73" t="s">
        <v>357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359</v>
      </c>
      <c r="E6761" s="1" t="s">
        <v>120</v>
      </c>
      <c r="F6761" s="26">
        <v>27</v>
      </c>
      <c r="G6761" s="25" t="s">
        <v>295</v>
      </c>
      <c r="H6761" s="25"/>
      <c r="BA6761" s="73" t="s">
        <v>357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359</v>
      </c>
      <c r="E6762" s="1" t="s">
        <v>117</v>
      </c>
      <c r="F6762" s="26">
        <v>6.21</v>
      </c>
      <c r="G6762" s="25" t="s">
        <v>295</v>
      </c>
      <c r="H6762" s="25"/>
      <c r="BA6762" s="73" t="s">
        <v>357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359</v>
      </c>
      <c r="E6763" s="1" t="s">
        <v>346</v>
      </c>
      <c r="F6763" s="26">
        <v>69</v>
      </c>
      <c r="G6763" s="25" t="s">
        <v>295</v>
      </c>
      <c r="H6763" s="25"/>
      <c r="BA6763" s="73" t="s">
        <v>357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359</v>
      </c>
      <c r="E6764" s="1" t="s">
        <v>132</v>
      </c>
      <c r="F6764" s="26">
        <v>6.95</v>
      </c>
      <c r="G6764" s="25" t="s">
        <v>295</v>
      </c>
      <c r="H6764" s="25"/>
      <c r="BA6764" s="73" t="s">
        <v>357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359</v>
      </c>
      <c r="E6765" s="1" t="s">
        <v>111</v>
      </c>
      <c r="F6765" s="26">
        <v>275</v>
      </c>
      <c r="G6765" s="25" t="s">
        <v>295</v>
      </c>
      <c r="H6765" s="25"/>
      <c r="BA6765" s="73" t="s">
        <v>357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359</v>
      </c>
      <c r="E6766" s="1" t="s">
        <v>347</v>
      </c>
      <c r="F6766" s="26">
        <v>9.9499999999999993</v>
      </c>
      <c r="G6766" s="25" t="s">
        <v>295</v>
      </c>
      <c r="H6766" s="25"/>
      <c r="BA6766" s="73" t="s">
        <v>357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359</v>
      </c>
      <c r="E6767" s="1" t="s">
        <v>349</v>
      </c>
      <c r="F6767" s="26">
        <v>4.59</v>
      </c>
      <c r="G6767" s="25" t="s">
        <v>295</v>
      </c>
      <c r="H6767" s="25"/>
      <c r="BA6767" s="73" t="s">
        <v>357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359</v>
      </c>
      <c r="E6768" s="1" t="s">
        <v>128</v>
      </c>
      <c r="F6768" s="26">
        <v>4.5999999999999996</v>
      </c>
      <c r="G6768" s="25" t="s">
        <v>295</v>
      </c>
      <c r="H6768" s="25"/>
      <c r="BA6768" s="73" t="s">
        <v>357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359</v>
      </c>
      <c r="E6769" s="1" t="s">
        <v>121</v>
      </c>
      <c r="F6769" s="26">
        <v>77</v>
      </c>
      <c r="G6769" s="25" t="s">
        <v>295</v>
      </c>
      <c r="H6769" s="25"/>
      <c r="BA6769" s="73" t="s">
        <v>357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359</v>
      </c>
      <c r="E6770" s="1" t="s">
        <v>115</v>
      </c>
      <c r="F6770" s="26">
        <v>94</v>
      </c>
      <c r="G6770" s="25" t="s">
        <v>295</v>
      </c>
      <c r="H6770" s="25"/>
      <c r="BA6770" s="73" t="s">
        <v>357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359</v>
      </c>
      <c r="E6771" s="1" t="s">
        <v>137</v>
      </c>
      <c r="F6771" s="26">
        <v>480</v>
      </c>
      <c r="G6771" s="25" t="s">
        <v>295</v>
      </c>
      <c r="H6771" s="25"/>
      <c r="BA6771" s="73" t="s">
        <v>357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359</v>
      </c>
      <c r="E6772" s="1" t="s">
        <v>350</v>
      </c>
      <c r="F6772" s="26">
        <v>434</v>
      </c>
      <c r="G6772" s="25" t="s">
        <v>295</v>
      </c>
      <c r="H6772" s="25"/>
      <c r="BA6772" s="73" t="s">
        <v>357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359</v>
      </c>
      <c r="E6773" s="1" t="s">
        <v>125</v>
      </c>
      <c r="F6773" s="26">
        <v>424</v>
      </c>
      <c r="G6773" s="25" t="s">
        <v>295</v>
      </c>
      <c r="H6773" s="25"/>
      <c r="BA6773" s="73" t="s">
        <v>357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359</v>
      </c>
      <c r="E6774" s="1" t="s">
        <v>126</v>
      </c>
      <c r="F6774" s="26">
        <v>152</v>
      </c>
      <c r="G6774" s="25" t="s">
        <v>295</v>
      </c>
      <c r="H6774" s="25"/>
      <c r="BA6774" s="73" t="s">
        <v>357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359</v>
      </c>
      <c r="E6775" s="1" t="s">
        <v>351</v>
      </c>
      <c r="F6775" s="26">
        <v>394</v>
      </c>
      <c r="G6775" s="25" t="s">
        <v>295</v>
      </c>
      <c r="H6775" s="25"/>
      <c r="BA6775" s="73" t="s">
        <v>357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359</v>
      </c>
      <c r="E6776" s="1" t="s">
        <v>352</v>
      </c>
      <c r="F6776" s="26">
        <v>84</v>
      </c>
      <c r="G6776" s="25" t="s">
        <v>295</v>
      </c>
      <c r="H6776" s="25"/>
      <c r="BA6776" s="73" t="s">
        <v>357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359</v>
      </c>
      <c r="E6777" s="1" t="s">
        <v>122</v>
      </c>
      <c r="F6777" s="26">
        <v>214</v>
      </c>
      <c r="G6777" s="25" t="s">
        <v>295</v>
      </c>
      <c r="H6777" s="25"/>
      <c r="BA6777" s="73" t="s">
        <v>357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359</v>
      </c>
      <c r="E6778" s="1" t="s">
        <v>124</v>
      </c>
      <c r="F6778" s="26">
        <v>102</v>
      </c>
      <c r="G6778" s="25" t="s">
        <v>295</v>
      </c>
      <c r="H6778" s="25"/>
      <c r="BA6778" s="73" t="s">
        <v>357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359</v>
      </c>
      <c r="E6779" s="1" t="s">
        <v>353</v>
      </c>
      <c r="F6779" s="26">
        <v>3.65</v>
      </c>
      <c r="G6779" s="25" t="s">
        <v>295</v>
      </c>
      <c r="H6779" s="25"/>
      <c r="BA6779" s="73" t="s">
        <v>357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359</v>
      </c>
      <c r="E6780" s="1" t="s">
        <v>355</v>
      </c>
      <c r="F6780" s="26">
        <v>15</v>
      </c>
      <c r="G6780" s="25" t="s">
        <v>295</v>
      </c>
      <c r="H6780" s="25"/>
      <c r="BA6780" s="73" t="s">
        <v>357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359</v>
      </c>
      <c r="E6781" s="1" t="s">
        <v>341</v>
      </c>
      <c r="F6781" s="26">
        <v>1.29</v>
      </c>
      <c r="G6781" s="25" t="s">
        <v>295</v>
      </c>
      <c r="H6781" s="25"/>
      <c r="BA6781" s="73" t="s">
        <v>357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359</v>
      </c>
      <c r="E6782" s="1" t="s">
        <v>118</v>
      </c>
      <c r="F6782" s="26">
        <v>9.4</v>
      </c>
      <c r="G6782" s="25" t="s">
        <v>295</v>
      </c>
      <c r="H6782" s="25"/>
      <c r="BA6782" s="73" t="s">
        <v>357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359</v>
      </c>
      <c r="E6783" s="1" t="s">
        <v>130</v>
      </c>
      <c r="F6783" s="26">
        <v>2.36</v>
      </c>
      <c r="G6783" s="25" t="s">
        <v>295</v>
      </c>
      <c r="H6783" s="25"/>
      <c r="BA6783" s="73" t="s">
        <v>357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359</v>
      </c>
      <c r="E6784" s="1" t="s">
        <v>343</v>
      </c>
      <c r="F6784" s="26">
        <v>1.18</v>
      </c>
      <c r="G6784" s="25" t="s">
        <v>295</v>
      </c>
      <c r="H6784" s="25"/>
      <c r="BA6784" s="73" t="s">
        <v>357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359</v>
      </c>
      <c r="E6785" s="1" t="s">
        <v>127</v>
      </c>
      <c r="F6785" s="26">
        <v>4.62</v>
      </c>
      <c r="G6785" s="25" t="s">
        <v>295</v>
      </c>
      <c r="H6785" s="25"/>
      <c r="BA6785" s="73" t="s">
        <v>357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359</v>
      </c>
      <c r="E6786" s="1" t="s">
        <v>131</v>
      </c>
      <c r="F6786" s="26">
        <v>12.2</v>
      </c>
      <c r="G6786" s="25" t="s">
        <v>295</v>
      </c>
      <c r="H6786" s="25"/>
      <c r="BA6786" s="73" t="s">
        <v>357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359</v>
      </c>
      <c r="E6787" s="1" t="s">
        <v>344</v>
      </c>
      <c r="F6787" s="26">
        <v>202</v>
      </c>
      <c r="G6787" s="25" t="s">
        <v>295</v>
      </c>
      <c r="H6787" s="25"/>
      <c r="BA6787" s="73" t="s">
        <v>357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359</v>
      </c>
      <c r="E6788" s="1" t="s">
        <v>119</v>
      </c>
      <c r="F6788" s="26">
        <v>92</v>
      </c>
      <c r="G6788" s="25" t="s">
        <v>295</v>
      </c>
      <c r="H6788" s="25"/>
      <c r="BA6788" s="73" t="s">
        <v>357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359</v>
      </c>
      <c r="E6789" s="1" t="s">
        <v>120</v>
      </c>
      <c r="F6789" s="26">
        <v>27</v>
      </c>
      <c r="G6789" s="25" t="s">
        <v>295</v>
      </c>
      <c r="H6789" s="25"/>
      <c r="BA6789" s="73" t="s">
        <v>357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359</v>
      </c>
      <c r="E6790" s="1" t="s">
        <v>117</v>
      </c>
      <c r="F6790" s="26">
        <v>6.49</v>
      </c>
      <c r="G6790" s="25" t="s">
        <v>295</v>
      </c>
      <c r="H6790" s="25"/>
      <c r="BA6790" s="73" t="s">
        <v>357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359</v>
      </c>
      <c r="E6791" s="1" t="s">
        <v>346</v>
      </c>
      <c r="F6791" s="26">
        <v>69</v>
      </c>
      <c r="G6791" s="25" t="s">
        <v>295</v>
      </c>
      <c r="H6791" s="25"/>
      <c r="BA6791" s="73" t="s">
        <v>357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359</v>
      </c>
      <c r="E6792" s="1" t="s">
        <v>132</v>
      </c>
      <c r="F6792" s="26">
        <v>6.94</v>
      </c>
      <c r="G6792" s="25" t="s">
        <v>295</v>
      </c>
      <c r="H6792" s="25"/>
      <c r="BA6792" s="73" t="s">
        <v>357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359</v>
      </c>
      <c r="E6793" s="1" t="s">
        <v>111</v>
      </c>
      <c r="F6793" s="26">
        <v>276</v>
      </c>
      <c r="G6793" s="25" t="s">
        <v>295</v>
      </c>
      <c r="H6793" s="25"/>
      <c r="BA6793" s="73" t="s">
        <v>357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359</v>
      </c>
      <c r="E6794" s="1" t="s">
        <v>347</v>
      </c>
      <c r="F6794" s="26">
        <v>9.99</v>
      </c>
      <c r="G6794" s="25" t="s">
        <v>295</v>
      </c>
      <c r="H6794" s="25"/>
      <c r="BA6794" s="73" t="s">
        <v>357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359</v>
      </c>
      <c r="E6795" s="1" t="s">
        <v>349</v>
      </c>
      <c r="F6795" s="26">
        <v>4.53</v>
      </c>
      <c r="G6795" s="25" t="s">
        <v>295</v>
      </c>
      <c r="H6795" s="25"/>
      <c r="BA6795" s="73" t="s">
        <v>357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359</v>
      </c>
      <c r="E6796" s="1" t="s">
        <v>128</v>
      </c>
      <c r="F6796" s="26">
        <v>4.5999999999999996</v>
      </c>
      <c r="G6796" s="25" t="s">
        <v>295</v>
      </c>
      <c r="H6796" s="25"/>
      <c r="BA6796" s="73" t="s">
        <v>357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359</v>
      </c>
      <c r="E6797" s="1" t="s">
        <v>121</v>
      </c>
      <c r="F6797" s="26">
        <v>78</v>
      </c>
      <c r="G6797" s="25" t="s">
        <v>295</v>
      </c>
      <c r="H6797" s="25"/>
      <c r="BA6797" s="73" t="s">
        <v>357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359</v>
      </c>
      <c r="E6798" s="1" t="s">
        <v>115</v>
      </c>
      <c r="F6798" s="26">
        <v>95</v>
      </c>
      <c r="G6798" s="25" t="s">
        <v>295</v>
      </c>
      <c r="H6798" s="25"/>
      <c r="BA6798" s="73" t="s">
        <v>357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359</v>
      </c>
      <c r="E6799" s="1" t="s">
        <v>137</v>
      </c>
      <c r="F6799" s="26">
        <v>481</v>
      </c>
      <c r="G6799" s="25" t="s">
        <v>295</v>
      </c>
      <c r="H6799" s="25"/>
      <c r="BA6799" s="73" t="s">
        <v>357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359</v>
      </c>
      <c r="E6800" s="1" t="s">
        <v>350</v>
      </c>
      <c r="F6800" s="26">
        <v>425</v>
      </c>
      <c r="G6800" s="25" t="s">
        <v>295</v>
      </c>
      <c r="H6800" s="25"/>
      <c r="BA6800" s="73" t="s">
        <v>357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359</v>
      </c>
      <c r="E6801" s="1" t="s">
        <v>125</v>
      </c>
      <c r="F6801" s="26">
        <v>420</v>
      </c>
      <c r="G6801" s="25" t="s">
        <v>295</v>
      </c>
      <c r="H6801" s="25"/>
      <c r="BA6801" s="73" t="s">
        <v>357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359</v>
      </c>
      <c r="E6802" s="1" t="s">
        <v>126</v>
      </c>
      <c r="F6802" s="26">
        <v>152</v>
      </c>
      <c r="G6802" s="25" t="s">
        <v>295</v>
      </c>
      <c r="H6802" s="25"/>
      <c r="BA6802" s="73" t="s">
        <v>357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359</v>
      </c>
      <c r="E6803" s="1" t="s">
        <v>351</v>
      </c>
      <c r="F6803" s="26">
        <v>395</v>
      </c>
      <c r="G6803" s="25" t="s">
        <v>295</v>
      </c>
      <c r="H6803" s="25"/>
      <c r="BA6803" s="73" t="s">
        <v>357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359</v>
      </c>
      <c r="E6804" s="1" t="s">
        <v>352</v>
      </c>
      <c r="F6804" s="26">
        <v>85</v>
      </c>
      <c r="G6804" s="25" t="s">
        <v>295</v>
      </c>
      <c r="H6804" s="25"/>
      <c r="BA6804" s="73" t="s">
        <v>357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359</v>
      </c>
      <c r="E6805" s="1" t="s">
        <v>122</v>
      </c>
      <c r="F6805" s="26">
        <v>212</v>
      </c>
      <c r="G6805" s="25" t="s">
        <v>295</v>
      </c>
      <c r="H6805" s="25"/>
      <c r="BA6805" s="73" t="s">
        <v>357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359</v>
      </c>
      <c r="E6806" s="1" t="s">
        <v>124</v>
      </c>
      <c r="F6806" s="26">
        <v>98</v>
      </c>
      <c r="G6806" s="25" t="s">
        <v>295</v>
      </c>
      <c r="H6806" s="25"/>
      <c r="BA6806" s="73" t="s">
        <v>357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359</v>
      </c>
      <c r="E6807" s="1" t="s">
        <v>353</v>
      </c>
      <c r="F6807" s="26">
        <v>3.5</v>
      </c>
      <c r="G6807" s="25" t="s">
        <v>295</v>
      </c>
      <c r="H6807" s="25"/>
      <c r="BA6807" s="73" t="s">
        <v>357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359</v>
      </c>
      <c r="E6808" s="1" t="s">
        <v>355</v>
      </c>
      <c r="F6808" s="26">
        <v>15.8</v>
      </c>
      <c r="G6808" s="25" t="s">
        <v>295</v>
      </c>
      <c r="H6808" s="25"/>
      <c r="BA6808" s="73" t="s">
        <v>357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359</v>
      </c>
      <c r="E6809" s="1" t="s">
        <v>133</v>
      </c>
      <c r="F6809" s="26">
        <v>124</v>
      </c>
      <c r="G6809" s="25" t="s">
        <v>295</v>
      </c>
      <c r="H6809" s="25"/>
      <c r="BA6809" s="73" t="s">
        <v>357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359</v>
      </c>
      <c r="E6810" s="1" t="s">
        <v>135</v>
      </c>
      <c r="F6810" s="26">
        <v>6.4</v>
      </c>
      <c r="G6810" s="25" t="s">
        <v>295</v>
      </c>
      <c r="H6810" s="25"/>
      <c r="BA6810" s="73" t="s">
        <v>357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359</v>
      </c>
      <c r="E6811" s="1" t="s">
        <v>136</v>
      </c>
      <c r="F6811" s="26">
        <v>84</v>
      </c>
      <c r="G6811" s="25" t="s">
        <v>295</v>
      </c>
      <c r="H6811" s="25"/>
      <c r="BA6811" s="73" t="s">
        <v>357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69">
        <f>IF(COUNT($E$3:$E$182)=0,"",_xlfn.AGGREGATE(5,6,$E$3:$E$182)-0.6)</f>
        <v>0.4</v>
      </c>
      <c r="BG1" s="69">
        <f>IF(COUNT($E$3:$E$182)=0,"",_xlfn.AGGREGATE(4,6,$E$3:$E$182)+2.2)</f>
        <v>113.2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1</v>
      </c>
      <c r="E55" s="69">
        <f t="shared" si="51"/>
        <v>53</v>
      </c>
      <c r="F55" s="69">
        <f t="shared" si="52"/>
        <v>0.29799999999999999</v>
      </c>
      <c r="G55" s="69">
        <f t="shared" si="53"/>
        <v>0.65688716149887605</v>
      </c>
      <c r="H55" s="69">
        <f t="shared" si="54"/>
        <v>0.29799999999999999</v>
      </c>
      <c r="I55" s="69">
        <f t="shared" si="55"/>
        <v>0.29799999999999999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>
        <f t="shared" si="60"/>
        <v>0.26459803349036709</v>
      </c>
      <c r="R55" s="69">
        <f t="shared" si="61"/>
        <v>0.27373202232691141</v>
      </c>
      <c r="S55" s="69">
        <f t="shared" si="62"/>
        <v>0.28286601116345567</v>
      </c>
      <c r="T55" s="69">
        <f t="shared" si="63"/>
        <v>0.29199999999999998</v>
      </c>
      <c r="U55" s="69">
        <f t="shared" si="64"/>
        <v>0.3011339888365443</v>
      </c>
      <c r="V55" s="69">
        <f t="shared" si="65"/>
        <v>0.31026797767308856</v>
      </c>
      <c r="W55" s="69">
        <f t="shared" si="66"/>
        <v>0.31940196650963287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>
        <f t="shared" si="73"/>
        <v>1.105</v>
      </c>
      <c r="AE55" s="69" t="e">
        <f t="shared" si="74"/>
        <v>#N/A</v>
      </c>
      <c r="AF55" s="69">
        <f t="shared" si="75"/>
        <v>1.105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>
        <f t="shared" si="79"/>
        <v>1.0426929466845614</v>
      </c>
      <c r="AN55" s="69">
        <f t="shared" si="80"/>
        <v>1.0733559038503135</v>
      </c>
      <c r="AO55" s="69">
        <f t="shared" si="81"/>
        <v>1.1040188610160659</v>
      </c>
      <c r="AP55" s="69">
        <f t="shared" si="82"/>
        <v>1.1346818181818181</v>
      </c>
      <c r="AQ55" s="69">
        <f t="shared" si="83"/>
        <v>1.1653447753475703</v>
      </c>
      <c r="AR55" s="69">
        <f t="shared" si="84"/>
        <v>1.1960077325133227</v>
      </c>
      <c r="AS55" s="69">
        <f t="shared" si="85"/>
        <v>1.2266706896790749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1</v>
      </c>
      <c r="E56" s="69">
        <f t="shared" si="51"/>
        <v>54</v>
      </c>
      <c r="F56" s="69">
        <f t="shared" si="52"/>
        <v>0.308</v>
      </c>
      <c r="G56" s="69">
        <f t="shared" si="53"/>
        <v>1.7516990973303361</v>
      </c>
      <c r="H56" s="69">
        <f t="shared" si="54"/>
        <v>0.308</v>
      </c>
      <c r="I56" s="69">
        <f t="shared" si="55"/>
        <v>0.308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>
        <f t="shared" si="60"/>
        <v>0.26459803349036709</v>
      </c>
      <c r="R56" s="69">
        <f t="shared" si="61"/>
        <v>0.27373202232691141</v>
      </c>
      <c r="S56" s="69">
        <f t="shared" si="62"/>
        <v>0.28286601116345567</v>
      </c>
      <c r="T56" s="69">
        <f t="shared" si="63"/>
        <v>0.29199999999999998</v>
      </c>
      <c r="U56" s="69">
        <f t="shared" si="64"/>
        <v>0.3011339888365443</v>
      </c>
      <c r="V56" s="69">
        <f t="shared" si="65"/>
        <v>0.31026797767308856</v>
      </c>
      <c r="W56" s="69">
        <f t="shared" si="66"/>
        <v>0.31940196650963287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>
        <f t="shared" si="73"/>
        <v>1.1200000000000001</v>
      </c>
      <c r="AE56" s="69" t="e">
        <f t="shared" si="74"/>
        <v>#N/A</v>
      </c>
      <c r="AF56" s="69">
        <f t="shared" si="75"/>
        <v>1.1200000000000001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>
        <f t="shared" si="79"/>
        <v>1.0426929466845614</v>
      </c>
      <c r="AN56" s="69">
        <f t="shared" si="80"/>
        <v>1.0733559038503135</v>
      </c>
      <c r="AO56" s="69">
        <f t="shared" si="81"/>
        <v>1.1040188610160659</v>
      </c>
      <c r="AP56" s="69">
        <f t="shared" si="82"/>
        <v>1.1346818181818181</v>
      </c>
      <c r="AQ56" s="69">
        <f t="shared" si="83"/>
        <v>1.1653447753475703</v>
      </c>
      <c r="AR56" s="69">
        <f t="shared" si="84"/>
        <v>1.1960077325133227</v>
      </c>
      <c r="AS56" s="69">
        <f t="shared" si="85"/>
        <v>1.2266706896790749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1</v>
      </c>
      <c r="E57" s="69">
        <f t="shared" si="51"/>
        <v>55</v>
      </c>
      <c r="F57" s="69">
        <f t="shared" si="52"/>
        <v>0.28999999999999998</v>
      </c>
      <c r="G57" s="69">
        <f t="shared" si="53"/>
        <v>-0.21896238716629202</v>
      </c>
      <c r="H57" s="69">
        <f t="shared" si="54"/>
        <v>0.28999999999999998</v>
      </c>
      <c r="I57" s="69">
        <f t="shared" si="55"/>
        <v>0.28999999999999998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>
        <f t="shared" si="60"/>
        <v>0.26459803349036709</v>
      </c>
      <c r="R57" s="69">
        <f t="shared" si="61"/>
        <v>0.27373202232691141</v>
      </c>
      <c r="S57" s="69">
        <f t="shared" si="62"/>
        <v>0.28286601116345567</v>
      </c>
      <c r="T57" s="69">
        <f t="shared" si="63"/>
        <v>0.29199999999999998</v>
      </c>
      <c r="U57" s="69">
        <f t="shared" si="64"/>
        <v>0.3011339888365443</v>
      </c>
      <c r="V57" s="69">
        <f t="shared" si="65"/>
        <v>0.31026797767308856</v>
      </c>
      <c r="W57" s="69">
        <f t="shared" si="66"/>
        <v>0.31940196650963287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>
        <f t="shared" si="73"/>
        <v>1.07</v>
      </c>
      <c r="AE57" s="69" t="e">
        <f t="shared" si="74"/>
        <v>#N/A</v>
      </c>
      <c r="AF57" s="69">
        <f t="shared" si="75"/>
        <v>1.07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>
        <f t="shared" si="79"/>
        <v>1.0426929466845614</v>
      </c>
      <c r="AN57" s="69">
        <f t="shared" si="80"/>
        <v>1.0733559038503135</v>
      </c>
      <c r="AO57" s="69">
        <f t="shared" si="81"/>
        <v>1.1040188610160659</v>
      </c>
      <c r="AP57" s="69">
        <f t="shared" si="82"/>
        <v>1.1346818181818181</v>
      </c>
      <c r="AQ57" s="69">
        <f t="shared" si="83"/>
        <v>1.1653447753475703</v>
      </c>
      <c r="AR57" s="69">
        <f t="shared" si="84"/>
        <v>1.1960077325133227</v>
      </c>
      <c r="AS57" s="69">
        <f t="shared" si="85"/>
        <v>1.2266706896790749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1</v>
      </c>
      <c r="E58" s="69">
        <f t="shared" si="51"/>
        <v>56</v>
      </c>
      <c r="F58" s="69">
        <f t="shared" si="52"/>
        <v>0.28000000000000003</v>
      </c>
      <c r="G58" s="69">
        <f t="shared" si="53"/>
        <v>-1.3137743229977461</v>
      </c>
      <c r="H58" s="69">
        <f t="shared" si="54"/>
        <v>0.28000000000000003</v>
      </c>
      <c r="I58" s="69">
        <f t="shared" si="55"/>
        <v>0.28000000000000003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>
        <f t="shared" si="60"/>
        <v>0.26459803349036709</v>
      </c>
      <c r="R58" s="69">
        <f t="shared" si="61"/>
        <v>0.27373202232691141</v>
      </c>
      <c r="S58" s="69">
        <f t="shared" si="62"/>
        <v>0.28286601116345567</v>
      </c>
      <c r="T58" s="69">
        <f t="shared" si="63"/>
        <v>0.29199999999999998</v>
      </c>
      <c r="U58" s="69">
        <f t="shared" si="64"/>
        <v>0.3011339888365443</v>
      </c>
      <c r="V58" s="69">
        <f t="shared" si="65"/>
        <v>0.31026797767308856</v>
      </c>
      <c r="W58" s="69">
        <f t="shared" si="66"/>
        <v>0.31940196650963287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>
        <f t="shared" si="73"/>
        <v>1.07</v>
      </c>
      <c r="AE58" s="69" t="e">
        <f t="shared" si="74"/>
        <v>#N/A</v>
      </c>
      <c r="AF58" s="69">
        <f t="shared" si="75"/>
        <v>1.07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>
        <f t="shared" si="79"/>
        <v>1.0426929466845614</v>
      </c>
      <c r="AN58" s="69">
        <f t="shared" si="80"/>
        <v>1.0733559038503135</v>
      </c>
      <c r="AO58" s="69">
        <f t="shared" si="81"/>
        <v>1.1040188610160659</v>
      </c>
      <c r="AP58" s="69">
        <f t="shared" si="82"/>
        <v>1.1346818181818181</v>
      </c>
      <c r="AQ58" s="69">
        <f t="shared" si="83"/>
        <v>1.1653447753475703</v>
      </c>
      <c r="AR58" s="69">
        <f t="shared" si="84"/>
        <v>1.1960077325133227</v>
      </c>
      <c r="AS58" s="69">
        <f t="shared" si="85"/>
        <v>1.2266706896790749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1</v>
      </c>
      <c r="E59" s="69">
        <f t="shared" si="51"/>
        <v>57</v>
      </c>
      <c r="F59" s="69">
        <f t="shared" si="52"/>
        <v>0.30099999999999999</v>
      </c>
      <c r="G59" s="69">
        <f t="shared" si="53"/>
        <v>0.98533074224831407</v>
      </c>
      <c r="H59" s="69">
        <f t="shared" si="54"/>
        <v>0.30099999999999999</v>
      </c>
      <c r="I59" s="69">
        <f t="shared" si="55"/>
        <v>0.30099999999999999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>
        <f t="shared" si="60"/>
        <v>0.26459803349036709</v>
      </c>
      <c r="R59" s="69">
        <f t="shared" si="61"/>
        <v>0.27373202232691141</v>
      </c>
      <c r="S59" s="69">
        <f t="shared" si="62"/>
        <v>0.28286601116345567</v>
      </c>
      <c r="T59" s="69">
        <f t="shared" si="63"/>
        <v>0.29199999999999998</v>
      </c>
      <c r="U59" s="69">
        <f t="shared" si="64"/>
        <v>0.3011339888365443</v>
      </c>
      <c r="V59" s="69">
        <f t="shared" si="65"/>
        <v>0.31026797767308856</v>
      </c>
      <c r="W59" s="69">
        <f t="shared" si="66"/>
        <v>0.31940196650963287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>
        <f t="shared" si="73"/>
        <v>1.1000000000000001</v>
      </c>
      <c r="AE59" s="69" t="e">
        <f t="shared" si="74"/>
        <v>#N/A</v>
      </c>
      <c r="AF59" s="69">
        <f t="shared" si="75"/>
        <v>1.1000000000000001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>
        <f t="shared" si="79"/>
        <v>1.0426929466845614</v>
      </c>
      <c r="AN59" s="69">
        <f t="shared" si="80"/>
        <v>1.0733559038503135</v>
      </c>
      <c r="AO59" s="69">
        <f t="shared" si="81"/>
        <v>1.1040188610160659</v>
      </c>
      <c r="AP59" s="69">
        <f t="shared" si="82"/>
        <v>1.1346818181818181</v>
      </c>
      <c r="AQ59" s="69">
        <f t="shared" si="83"/>
        <v>1.1653447753475703</v>
      </c>
      <c r="AR59" s="69">
        <f t="shared" si="84"/>
        <v>1.1960077325133227</v>
      </c>
      <c r="AS59" s="69">
        <f t="shared" si="85"/>
        <v>1.2266706896790749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1</v>
      </c>
      <c r="E60" s="69">
        <f t="shared" si="51"/>
        <v>58</v>
      </c>
      <c r="F60" s="69">
        <f t="shared" si="52"/>
        <v>0.28999999999999998</v>
      </c>
      <c r="G60" s="69">
        <f t="shared" si="53"/>
        <v>-0.21896238716629202</v>
      </c>
      <c r="H60" s="69">
        <f t="shared" si="54"/>
        <v>0.28999999999999998</v>
      </c>
      <c r="I60" s="69">
        <f t="shared" si="55"/>
        <v>0.28999999999999998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>
        <f t="shared" si="60"/>
        <v>0.26459803349036709</v>
      </c>
      <c r="R60" s="69">
        <f t="shared" si="61"/>
        <v>0.27373202232691141</v>
      </c>
      <c r="S60" s="69">
        <f t="shared" si="62"/>
        <v>0.28286601116345567</v>
      </c>
      <c r="T60" s="69">
        <f t="shared" si="63"/>
        <v>0.29199999999999998</v>
      </c>
      <c r="U60" s="69">
        <f t="shared" si="64"/>
        <v>0.3011339888365443</v>
      </c>
      <c r="V60" s="69">
        <f t="shared" si="65"/>
        <v>0.31026797767308856</v>
      </c>
      <c r="W60" s="69">
        <f t="shared" si="66"/>
        <v>0.31940196650963287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>
        <f t="shared" si="73"/>
        <v>1.07</v>
      </c>
      <c r="AE60" s="69" t="e">
        <f t="shared" si="74"/>
        <v>#N/A</v>
      </c>
      <c r="AF60" s="69">
        <f t="shared" si="75"/>
        <v>1.07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>
        <f t="shared" si="79"/>
        <v>1.0426929466845614</v>
      </c>
      <c r="AN60" s="69">
        <f t="shared" si="80"/>
        <v>1.0733559038503135</v>
      </c>
      <c r="AO60" s="69">
        <f t="shared" si="81"/>
        <v>1.1040188610160659</v>
      </c>
      <c r="AP60" s="69">
        <f t="shared" si="82"/>
        <v>1.1346818181818181</v>
      </c>
      <c r="AQ60" s="69">
        <f t="shared" si="83"/>
        <v>1.1653447753475703</v>
      </c>
      <c r="AR60" s="69">
        <f t="shared" si="84"/>
        <v>1.1960077325133227</v>
      </c>
      <c r="AS60" s="69">
        <f t="shared" si="85"/>
        <v>1.2266706896790749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1</v>
      </c>
      <c r="E61" s="69">
        <f t="shared" si="51"/>
        <v>59</v>
      </c>
      <c r="F61" s="69">
        <f t="shared" si="52"/>
        <v>0.28399999999999997</v>
      </c>
      <c r="G61" s="69">
        <f t="shared" si="53"/>
        <v>-0.87584954866516807</v>
      </c>
      <c r="H61" s="69">
        <f t="shared" si="54"/>
        <v>0.28399999999999997</v>
      </c>
      <c r="I61" s="69">
        <f t="shared" si="55"/>
        <v>0.28399999999999997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>
        <f t="shared" si="60"/>
        <v>0.26459803349036709</v>
      </c>
      <c r="R61" s="69">
        <f t="shared" si="61"/>
        <v>0.27373202232691141</v>
      </c>
      <c r="S61" s="69">
        <f t="shared" si="62"/>
        <v>0.28286601116345567</v>
      </c>
      <c r="T61" s="69">
        <f t="shared" si="63"/>
        <v>0.29199999999999998</v>
      </c>
      <c r="U61" s="69">
        <f t="shared" si="64"/>
        <v>0.3011339888365443</v>
      </c>
      <c r="V61" s="69">
        <f t="shared" si="65"/>
        <v>0.31026797767308856</v>
      </c>
      <c r="W61" s="69">
        <f t="shared" si="66"/>
        <v>0.31940196650963287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>
        <f t="shared" si="73"/>
        <v>1.07</v>
      </c>
      <c r="AE61" s="69" t="e">
        <f t="shared" si="74"/>
        <v>#N/A</v>
      </c>
      <c r="AF61" s="69">
        <f t="shared" si="75"/>
        <v>1.07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>
        <f t="shared" si="79"/>
        <v>1.0426929466845614</v>
      </c>
      <c r="AN61" s="69">
        <f t="shared" si="80"/>
        <v>1.0733559038503135</v>
      </c>
      <c r="AO61" s="69">
        <f t="shared" si="81"/>
        <v>1.1040188610160659</v>
      </c>
      <c r="AP61" s="69">
        <f t="shared" si="82"/>
        <v>1.1346818181818181</v>
      </c>
      <c r="AQ61" s="69">
        <f t="shared" si="83"/>
        <v>1.1653447753475703</v>
      </c>
      <c r="AR61" s="69">
        <f t="shared" si="84"/>
        <v>1.1960077325133227</v>
      </c>
      <c r="AS61" s="69">
        <f t="shared" si="85"/>
        <v>1.2266706896790749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1</v>
      </c>
      <c r="E62" s="69">
        <f t="shared" si="51"/>
        <v>60</v>
      </c>
      <c r="F62" s="69">
        <f t="shared" si="52"/>
        <v>0.312</v>
      </c>
      <c r="G62" s="69">
        <f t="shared" si="53"/>
        <v>2.1896238716629202</v>
      </c>
      <c r="H62" s="69">
        <f t="shared" si="54"/>
        <v>0.312</v>
      </c>
      <c r="I62" s="69">
        <f t="shared" si="55"/>
        <v>0.312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>
        <f t="shared" si="60"/>
        <v>0.26459803349036709</v>
      </c>
      <c r="R62" s="69">
        <f t="shared" si="61"/>
        <v>0.27373202232691141</v>
      </c>
      <c r="S62" s="69">
        <f t="shared" si="62"/>
        <v>0.28286601116345567</v>
      </c>
      <c r="T62" s="69">
        <f t="shared" si="63"/>
        <v>0.29199999999999998</v>
      </c>
      <c r="U62" s="69">
        <f t="shared" si="64"/>
        <v>0.3011339888365443</v>
      </c>
      <c r="V62" s="69">
        <f t="shared" si="65"/>
        <v>0.31026797767308856</v>
      </c>
      <c r="W62" s="69">
        <f t="shared" si="66"/>
        <v>0.31940196650963287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>
        <f t="shared" si="73"/>
        <v>1.167</v>
      </c>
      <c r="AE62" s="69">
        <f t="shared" si="74"/>
        <v>1.167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>
        <f t="shared" si="79"/>
        <v>1.0426929466845614</v>
      </c>
      <c r="AN62" s="69">
        <f t="shared" si="80"/>
        <v>1.0733559038503135</v>
      </c>
      <c r="AO62" s="69">
        <f t="shared" si="81"/>
        <v>1.1040188610160659</v>
      </c>
      <c r="AP62" s="69">
        <f t="shared" si="82"/>
        <v>1.1346818181818181</v>
      </c>
      <c r="AQ62" s="69">
        <f t="shared" si="83"/>
        <v>1.1653447753475703</v>
      </c>
      <c r="AR62" s="69">
        <f t="shared" si="84"/>
        <v>1.1960077325133227</v>
      </c>
      <c r="AS62" s="69">
        <f t="shared" si="85"/>
        <v>1.2266706896790749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1</v>
      </c>
      <c r="E63" s="69">
        <f t="shared" si="51"/>
        <v>61</v>
      </c>
      <c r="F63" s="69">
        <f t="shared" si="52"/>
        <v>0.29599999999999999</v>
      </c>
      <c r="G63" s="69">
        <f t="shared" si="53"/>
        <v>0.43792477433258403</v>
      </c>
      <c r="H63" s="69">
        <f t="shared" si="54"/>
        <v>0.29599999999999999</v>
      </c>
      <c r="I63" s="69">
        <f t="shared" si="55"/>
        <v>0.29599999999999999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>
        <f t="shared" si="60"/>
        <v>0.26459803349036709</v>
      </c>
      <c r="R63" s="69">
        <f t="shared" si="61"/>
        <v>0.27373202232691141</v>
      </c>
      <c r="S63" s="69">
        <f t="shared" si="62"/>
        <v>0.28286601116345567</v>
      </c>
      <c r="T63" s="69">
        <f t="shared" si="63"/>
        <v>0.29199999999999998</v>
      </c>
      <c r="U63" s="69">
        <f t="shared" si="64"/>
        <v>0.3011339888365443</v>
      </c>
      <c r="V63" s="69">
        <f t="shared" si="65"/>
        <v>0.31026797767308856</v>
      </c>
      <c r="W63" s="69">
        <f t="shared" si="66"/>
        <v>0.31940196650963287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>
        <f t="shared" si="73"/>
        <v>1.18</v>
      </c>
      <c r="AE63" s="69">
        <f t="shared" si="74"/>
        <v>1.18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>
        <f t="shared" si="79"/>
        <v>1.0426929466845614</v>
      </c>
      <c r="AN63" s="69">
        <f t="shared" si="80"/>
        <v>1.0733559038503135</v>
      </c>
      <c r="AO63" s="69">
        <f t="shared" si="81"/>
        <v>1.1040188610160659</v>
      </c>
      <c r="AP63" s="69">
        <f t="shared" si="82"/>
        <v>1.1346818181818181</v>
      </c>
      <c r="AQ63" s="69">
        <f t="shared" si="83"/>
        <v>1.1653447753475703</v>
      </c>
      <c r="AR63" s="69">
        <f t="shared" si="84"/>
        <v>1.1960077325133227</v>
      </c>
      <c r="AS63" s="69">
        <f t="shared" si="85"/>
        <v>1.2266706896790749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1</v>
      </c>
      <c r="E64" s="69">
        <f t="shared" si="51"/>
        <v>62</v>
      </c>
      <c r="F64" s="69">
        <f t="shared" si="52"/>
        <v>0.31</v>
      </c>
      <c r="G64" s="69">
        <f t="shared" si="53"/>
        <v>1.9706614844966281</v>
      </c>
      <c r="H64" s="69">
        <f t="shared" si="54"/>
        <v>0.31</v>
      </c>
      <c r="I64" s="69">
        <f t="shared" si="55"/>
        <v>0.31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>
        <f t="shared" si="60"/>
        <v>0.26459803349036709</v>
      </c>
      <c r="R64" s="69">
        <f t="shared" si="61"/>
        <v>0.27373202232691141</v>
      </c>
      <c r="S64" s="69">
        <f t="shared" si="62"/>
        <v>0.28286601116345567</v>
      </c>
      <c r="T64" s="69">
        <f t="shared" si="63"/>
        <v>0.29199999999999998</v>
      </c>
      <c r="U64" s="69">
        <f t="shared" si="64"/>
        <v>0.3011339888365443</v>
      </c>
      <c r="V64" s="69">
        <f t="shared" si="65"/>
        <v>0.31026797767308856</v>
      </c>
      <c r="W64" s="69">
        <f t="shared" si="66"/>
        <v>0.31940196650963287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>
        <f t="shared" si="73"/>
        <v>1.18</v>
      </c>
      <c r="AE64" s="69">
        <f t="shared" si="74"/>
        <v>1.18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>
        <f t="shared" si="79"/>
        <v>1.0426929466845614</v>
      </c>
      <c r="AN64" s="69">
        <f t="shared" si="80"/>
        <v>1.0733559038503135</v>
      </c>
      <c r="AO64" s="69">
        <f t="shared" si="81"/>
        <v>1.1040188610160659</v>
      </c>
      <c r="AP64" s="69">
        <f t="shared" si="82"/>
        <v>1.1346818181818181</v>
      </c>
      <c r="AQ64" s="69">
        <f t="shared" si="83"/>
        <v>1.1653447753475703</v>
      </c>
      <c r="AR64" s="69">
        <f t="shared" si="84"/>
        <v>1.1960077325133227</v>
      </c>
      <c r="AS64" s="69">
        <f t="shared" si="85"/>
        <v>1.2266706896790749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1</v>
      </c>
      <c r="E65" s="69">
        <f t="shared" si="51"/>
        <v>63</v>
      </c>
      <c r="F65" s="69">
        <f t="shared" si="52"/>
        <v>0.32</v>
      </c>
      <c r="G65" s="69">
        <f t="shared" si="53"/>
        <v>3.0654734203280882</v>
      </c>
      <c r="H65" s="69">
        <f t="shared" si="54"/>
        <v>0.32</v>
      </c>
      <c r="I65" s="69" t="e">
        <f t="shared" si="55"/>
        <v>#N/A</v>
      </c>
      <c r="J65" s="69">
        <f t="shared" si="56"/>
        <v>0.32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>
        <f t="shared" si="60"/>
        <v>0.26459803349036709</v>
      </c>
      <c r="R65" s="69">
        <f t="shared" si="61"/>
        <v>0.27373202232691141</v>
      </c>
      <c r="S65" s="69">
        <f t="shared" si="62"/>
        <v>0.28286601116345567</v>
      </c>
      <c r="T65" s="69">
        <f t="shared" si="63"/>
        <v>0.29199999999999998</v>
      </c>
      <c r="U65" s="69">
        <f t="shared" si="64"/>
        <v>0.3011339888365443</v>
      </c>
      <c r="V65" s="69">
        <f t="shared" si="65"/>
        <v>0.31026797767308856</v>
      </c>
      <c r="W65" s="69">
        <f t="shared" si="66"/>
        <v>0.31940196650963287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>
        <f t="shared" si="73"/>
        <v>1.1299999999999999</v>
      </c>
      <c r="AE65" s="69">
        <f t="shared" si="74"/>
        <v>1.1299999999999999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>
        <f t="shared" si="79"/>
        <v>1.0426929466845614</v>
      </c>
      <c r="AN65" s="69">
        <f t="shared" si="80"/>
        <v>1.0733559038503135</v>
      </c>
      <c r="AO65" s="69">
        <f t="shared" si="81"/>
        <v>1.1040188610160659</v>
      </c>
      <c r="AP65" s="69">
        <f t="shared" si="82"/>
        <v>1.1346818181818181</v>
      </c>
      <c r="AQ65" s="69">
        <f t="shared" si="83"/>
        <v>1.1653447753475703</v>
      </c>
      <c r="AR65" s="69">
        <f t="shared" si="84"/>
        <v>1.1960077325133227</v>
      </c>
      <c r="AS65" s="69">
        <f t="shared" si="85"/>
        <v>1.2266706896790749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1</v>
      </c>
      <c r="E66" s="69">
        <f t="shared" si="51"/>
        <v>64</v>
      </c>
      <c r="F66" s="69">
        <f t="shared" si="52"/>
        <v>0.32</v>
      </c>
      <c r="G66" s="69">
        <f t="shared" si="53"/>
        <v>3.0654734203280882</v>
      </c>
      <c r="H66" s="69">
        <f t="shared" si="54"/>
        <v>0.32</v>
      </c>
      <c r="I66" s="69" t="e">
        <f t="shared" si="55"/>
        <v>#N/A</v>
      </c>
      <c r="J66" s="69">
        <f t="shared" si="56"/>
        <v>0.32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>
        <f t="shared" si="60"/>
        <v>0.26459803349036709</v>
      </c>
      <c r="R66" s="69">
        <f t="shared" si="61"/>
        <v>0.27373202232691141</v>
      </c>
      <c r="S66" s="69">
        <f t="shared" si="62"/>
        <v>0.28286601116345567</v>
      </c>
      <c r="T66" s="69">
        <f t="shared" si="63"/>
        <v>0.29199999999999998</v>
      </c>
      <c r="U66" s="69">
        <f t="shared" si="64"/>
        <v>0.3011339888365443</v>
      </c>
      <c r="V66" s="69">
        <f t="shared" si="65"/>
        <v>0.31026797767308856</v>
      </c>
      <c r="W66" s="69">
        <f t="shared" si="66"/>
        <v>0.31940196650963287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>
        <f t="shared" si="73"/>
        <v>1.1599999999999999</v>
      </c>
      <c r="AE66" s="69">
        <f t="shared" si="74"/>
        <v>1.1599999999999999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>
        <f t="shared" si="79"/>
        <v>1.0426929466845614</v>
      </c>
      <c r="AN66" s="69">
        <f t="shared" si="80"/>
        <v>1.0733559038503135</v>
      </c>
      <c r="AO66" s="69">
        <f t="shared" si="81"/>
        <v>1.1040188610160659</v>
      </c>
      <c r="AP66" s="69">
        <f t="shared" si="82"/>
        <v>1.1346818181818181</v>
      </c>
      <c r="AQ66" s="69">
        <f t="shared" si="83"/>
        <v>1.1653447753475703</v>
      </c>
      <c r="AR66" s="69">
        <f t="shared" si="84"/>
        <v>1.1960077325133227</v>
      </c>
      <c r="AS66" s="69">
        <f t="shared" si="85"/>
        <v>1.2266706896790749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69">
        <f t="shared" ref="E67:E98" si="99">IF(OR($B67="",$D67=0),NA(),$A67)</f>
        <v>65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>
        <f t="shared" ref="H67:H98" si="102">IF(AND($F67&lt;&gt;"",$D67=1),$F67,NA())</f>
        <v>0.31</v>
      </c>
      <c r="I67" s="69" t="e">
        <f t="shared" ref="I67:I98" si="103">IF(AND($F67&lt;&gt;"",$D67=1,$P67="OK"),$F67,NA())</f>
        <v>#N/A</v>
      </c>
      <c r="J67" s="69">
        <f t="shared" ref="J67:J98" si="104">IF(AND($F67&lt;&gt;"",$D67=1,$P67&lt;&gt;"OK",$P67&lt;&gt;""),$F67,NA())</f>
        <v>0.31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>
        <f t="shared" ref="Q67:Q98" si="108">IF(AND($D67=1,$AX$1&lt;&gt;""),$AX$1+(-3)*$AY$1,NA())</f>
        <v>0.26459803349036709</v>
      </c>
      <c r="R67" s="69">
        <f t="shared" ref="R67:R98" si="109">IF(AND($D67=1,$AX$1&lt;&gt;""),$AX$1+(-2)*$AY$1,NA())</f>
        <v>0.27373202232691141</v>
      </c>
      <c r="S67" s="69">
        <f t="shared" ref="S67:S98" si="110">IF(AND($D67=1,$AX$1&lt;&gt;""),$AX$1+(-1)*$AY$1,NA())</f>
        <v>0.28286601116345567</v>
      </c>
      <c r="T67" s="69">
        <f t="shared" ref="T67:T98" si="111">IF(AND($D67=1,$AX$1&lt;&gt;""),$AX$1,NA())</f>
        <v>0.29199999999999998</v>
      </c>
      <c r="U67" s="69">
        <f t="shared" ref="U67:U98" si="112">IF(AND($D67=1,$AX$1&lt;&gt;""),$AX$1+(1)*$AY$1,NA())</f>
        <v>0.3011339888365443</v>
      </c>
      <c r="V67" s="69">
        <f t="shared" ref="V67:V98" si="113">IF(AND($D67=1,$AX$1&lt;&gt;""),$AX$1+(2)*$AY$1,NA())</f>
        <v>0.31026797767308856</v>
      </c>
      <c r="W67" s="69">
        <f t="shared" ref="W67:W98" si="114">IF(AND($D67=1,$AX$1&lt;&gt;""),$AX$1+(3)*$AY$1,NA())</f>
        <v>0.31940196650963287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>
        <f t="shared" ref="AD67:AD98" si="121">IF(AND($AB67&lt;&gt;"",$D67=1),$AB67,NA())</f>
        <v>1.1399999999999999</v>
      </c>
      <c r="AE67" s="69">
        <f t="shared" ref="AE67:AE98" si="122">IF(AND($AB67&lt;&gt;"",$D67=1,$AL67="OK"),$AB67,NA())</f>
        <v>1.1399999999999999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>
        <f t="shared" ref="AM67:AM98" si="127">IF(AND($D67=1,$AZ$1&lt;&gt;""),$AZ$1+(-3)*$BA$1,NA())</f>
        <v>1.0426929466845614</v>
      </c>
      <c r="AN67" s="69">
        <f t="shared" ref="AN67:AN98" si="128">IF(AND($D67=1,$AZ$1&lt;&gt;""),$AZ$1+(-2)*$BA$1,NA())</f>
        <v>1.0733559038503135</v>
      </c>
      <c r="AO67" s="69">
        <f t="shared" ref="AO67:AO98" si="129">IF(AND($D67=1,$AZ$1&lt;&gt;""),$AZ$1+(-1)*$BA$1,NA())</f>
        <v>1.1040188610160659</v>
      </c>
      <c r="AP67" s="69">
        <f t="shared" ref="AP67:AP98" si="130">IF(AND($D67=1,$AZ$1&lt;&gt;""),$AZ$1,NA())</f>
        <v>1.1346818181818181</v>
      </c>
      <c r="AQ67" s="69">
        <f t="shared" ref="AQ67:AQ98" si="131">IF(AND($D67=1,$AZ$1&lt;&gt;""),$AZ$1+(1)*$BA$1,NA())</f>
        <v>1.1653447753475703</v>
      </c>
      <c r="AR67" s="69">
        <f t="shared" ref="AR67:AR98" si="132">IF(AND($D67=1,$AZ$1&lt;&gt;""),$AZ$1+(2)*$BA$1,NA())</f>
        <v>1.1960077325133227</v>
      </c>
      <c r="AS67" s="69">
        <f t="shared" ref="AS67:AS98" si="133">IF(AND($D67=1,$AZ$1&lt;&gt;""),$AZ$1+(3)*$BA$1,NA())</f>
        <v>1.2266706896790749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1</v>
      </c>
      <c r="E68" s="69">
        <f t="shared" si="99"/>
        <v>66</v>
      </c>
      <c r="F68" s="69">
        <f t="shared" si="100"/>
        <v>0.32</v>
      </c>
      <c r="G68" s="69">
        <f t="shared" si="101"/>
        <v>3.0654734203280882</v>
      </c>
      <c r="H68" s="69">
        <f t="shared" si="102"/>
        <v>0.32</v>
      </c>
      <c r="I68" s="69" t="e">
        <f t="shared" si="103"/>
        <v>#N/A</v>
      </c>
      <c r="J68" s="69">
        <f t="shared" si="104"/>
        <v>0.32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>
        <f t="shared" si="108"/>
        <v>0.26459803349036709</v>
      </c>
      <c r="R68" s="69">
        <f t="shared" si="109"/>
        <v>0.27373202232691141</v>
      </c>
      <c r="S68" s="69">
        <f t="shared" si="110"/>
        <v>0.28286601116345567</v>
      </c>
      <c r="T68" s="69">
        <f t="shared" si="111"/>
        <v>0.29199999999999998</v>
      </c>
      <c r="U68" s="69">
        <f t="shared" si="112"/>
        <v>0.3011339888365443</v>
      </c>
      <c r="V68" s="69">
        <f t="shared" si="113"/>
        <v>0.31026797767308856</v>
      </c>
      <c r="W68" s="69">
        <f t="shared" si="114"/>
        <v>0.31940196650963287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>
        <f t="shared" si="121"/>
        <v>1.18</v>
      </c>
      <c r="AE68" s="69">
        <f t="shared" si="122"/>
        <v>1.18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>
        <f t="shared" si="127"/>
        <v>1.0426929466845614</v>
      </c>
      <c r="AN68" s="69">
        <f t="shared" si="128"/>
        <v>1.0733559038503135</v>
      </c>
      <c r="AO68" s="69">
        <f t="shared" si="129"/>
        <v>1.1040188610160659</v>
      </c>
      <c r="AP68" s="69">
        <f t="shared" si="130"/>
        <v>1.1346818181818181</v>
      </c>
      <c r="AQ68" s="69">
        <f t="shared" si="131"/>
        <v>1.1653447753475703</v>
      </c>
      <c r="AR68" s="69">
        <f t="shared" si="132"/>
        <v>1.1960077325133227</v>
      </c>
      <c r="AS68" s="69">
        <f t="shared" si="133"/>
        <v>1.2266706896790749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1</v>
      </c>
      <c r="E69" s="69">
        <f t="shared" si="99"/>
        <v>67</v>
      </c>
      <c r="F69" s="69">
        <f t="shared" si="100"/>
        <v>0.30399999999999999</v>
      </c>
      <c r="G69" s="69">
        <f t="shared" si="101"/>
        <v>1.3137743229977521</v>
      </c>
      <c r="H69" s="69">
        <f t="shared" si="102"/>
        <v>0.30399999999999999</v>
      </c>
      <c r="I69" s="69" t="e">
        <f t="shared" si="103"/>
        <v>#N/A</v>
      </c>
      <c r="J69" s="69">
        <f t="shared" si="104"/>
        <v>0.30399999999999999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>
        <f t="shared" si="108"/>
        <v>0.26459803349036709</v>
      </c>
      <c r="R69" s="69">
        <f t="shared" si="109"/>
        <v>0.27373202232691141</v>
      </c>
      <c r="S69" s="69">
        <f t="shared" si="110"/>
        <v>0.28286601116345567</v>
      </c>
      <c r="T69" s="69">
        <f t="shared" si="111"/>
        <v>0.29199999999999998</v>
      </c>
      <c r="U69" s="69">
        <f t="shared" si="112"/>
        <v>0.3011339888365443</v>
      </c>
      <c r="V69" s="69">
        <f t="shared" si="113"/>
        <v>0.31026797767308856</v>
      </c>
      <c r="W69" s="69">
        <f t="shared" si="114"/>
        <v>0.31940196650963287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>
        <f t="shared" si="121"/>
        <v>1.1399999999999999</v>
      </c>
      <c r="AE69" s="69" t="e">
        <f t="shared" si="122"/>
        <v>#N/A</v>
      </c>
      <c r="AF69" s="69">
        <f t="shared" si="123"/>
        <v>1.1399999999999999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>
        <f t="shared" si="127"/>
        <v>1.0426929466845614</v>
      </c>
      <c r="AN69" s="69">
        <f t="shared" si="128"/>
        <v>1.0733559038503135</v>
      </c>
      <c r="AO69" s="69">
        <f t="shared" si="129"/>
        <v>1.1040188610160659</v>
      </c>
      <c r="AP69" s="69">
        <f t="shared" si="130"/>
        <v>1.1346818181818181</v>
      </c>
      <c r="AQ69" s="69">
        <f t="shared" si="131"/>
        <v>1.1653447753475703</v>
      </c>
      <c r="AR69" s="69">
        <f t="shared" si="132"/>
        <v>1.1960077325133227</v>
      </c>
      <c r="AS69" s="69">
        <f t="shared" si="133"/>
        <v>1.2266706896790749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1</v>
      </c>
      <c r="E70" s="69">
        <f t="shared" si="99"/>
        <v>68</v>
      </c>
      <c r="F70" s="69">
        <f t="shared" si="100"/>
        <v>0.31</v>
      </c>
      <c r="G70" s="69">
        <f t="shared" si="101"/>
        <v>1.9706614844966281</v>
      </c>
      <c r="H70" s="69">
        <f t="shared" si="102"/>
        <v>0.31</v>
      </c>
      <c r="I70" s="69" t="e">
        <f t="shared" si="103"/>
        <v>#N/A</v>
      </c>
      <c r="J70" s="69">
        <f t="shared" si="104"/>
        <v>0.31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>
        <f t="shared" si="108"/>
        <v>0.26459803349036709</v>
      </c>
      <c r="R70" s="69">
        <f t="shared" si="109"/>
        <v>0.27373202232691141</v>
      </c>
      <c r="S70" s="69">
        <f t="shared" si="110"/>
        <v>0.28286601116345567</v>
      </c>
      <c r="T70" s="69">
        <f t="shared" si="111"/>
        <v>0.29199999999999998</v>
      </c>
      <c r="U70" s="69">
        <f t="shared" si="112"/>
        <v>0.3011339888365443</v>
      </c>
      <c r="V70" s="69">
        <f t="shared" si="113"/>
        <v>0.31026797767308856</v>
      </c>
      <c r="W70" s="69">
        <f t="shared" si="114"/>
        <v>0.31940196650963287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>
        <f t="shared" si="121"/>
        <v>1.1399999999999999</v>
      </c>
      <c r="AE70" s="69" t="e">
        <f t="shared" si="122"/>
        <v>#N/A</v>
      </c>
      <c r="AF70" s="69">
        <f t="shared" si="123"/>
        <v>1.1399999999999999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>
        <f t="shared" si="127"/>
        <v>1.0426929466845614</v>
      </c>
      <c r="AN70" s="69">
        <f t="shared" si="128"/>
        <v>1.0733559038503135</v>
      </c>
      <c r="AO70" s="69">
        <f t="shared" si="129"/>
        <v>1.1040188610160659</v>
      </c>
      <c r="AP70" s="69">
        <f t="shared" si="130"/>
        <v>1.1346818181818181</v>
      </c>
      <c r="AQ70" s="69">
        <f t="shared" si="131"/>
        <v>1.1653447753475703</v>
      </c>
      <c r="AR70" s="69">
        <f t="shared" si="132"/>
        <v>1.1960077325133227</v>
      </c>
      <c r="AS70" s="69">
        <f t="shared" si="133"/>
        <v>1.2266706896790749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1</v>
      </c>
      <c r="E71" s="69">
        <f t="shared" si="99"/>
        <v>69</v>
      </c>
      <c r="F71" s="69">
        <f t="shared" si="100"/>
        <v>0.32</v>
      </c>
      <c r="G71" s="69">
        <f t="shared" si="101"/>
        <v>3.0654734203280882</v>
      </c>
      <c r="H71" s="69">
        <f t="shared" si="102"/>
        <v>0.32</v>
      </c>
      <c r="I71" s="69" t="e">
        <f t="shared" si="103"/>
        <v>#N/A</v>
      </c>
      <c r="J71" s="69">
        <f t="shared" si="104"/>
        <v>0.32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>
        <f t="shared" si="108"/>
        <v>0.26459803349036709</v>
      </c>
      <c r="R71" s="69">
        <f t="shared" si="109"/>
        <v>0.27373202232691141</v>
      </c>
      <c r="S71" s="69">
        <f t="shared" si="110"/>
        <v>0.28286601116345567</v>
      </c>
      <c r="T71" s="69">
        <f t="shared" si="111"/>
        <v>0.29199999999999998</v>
      </c>
      <c r="U71" s="69">
        <f t="shared" si="112"/>
        <v>0.3011339888365443</v>
      </c>
      <c r="V71" s="69">
        <f t="shared" si="113"/>
        <v>0.31026797767308856</v>
      </c>
      <c r="W71" s="69">
        <f t="shared" si="114"/>
        <v>0.31940196650963287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>
        <f t="shared" si="121"/>
        <v>1.17</v>
      </c>
      <c r="AE71" s="69" t="e">
        <f t="shared" si="122"/>
        <v>#N/A</v>
      </c>
      <c r="AF71" s="69">
        <f t="shared" si="123"/>
        <v>1.17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>
        <f t="shared" si="127"/>
        <v>1.0426929466845614</v>
      </c>
      <c r="AN71" s="69">
        <f t="shared" si="128"/>
        <v>1.0733559038503135</v>
      </c>
      <c r="AO71" s="69">
        <f t="shared" si="129"/>
        <v>1.1040188610160659</v>
      </c>
      <c r="AP71" s="69">
        <f t="shared" si="130"/>
        <v>1.1346818181818181</v>
      </c>
      <c r="AQ71" s="69">
        <f t="shared" si="131"/>
        <v>1.1653447753475703</v>
      </c>
      <c r="AR71" s="69">
        <f t="shared" si="132"/>
        <v>1.1960077325133227</v>
      </c>
      <c r="AS71" s="69">
        <f t="shared" si="133"/>
        <v>1.2266706896790749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1</v>
      </c>
      <c r="E72" s="69">
        <f t="shared" si="99"/>
        <v>70</v>
      </c>
      <c r="F72" s="69">
        <f t="shared" si="100"/>
        <v>0.33100000000000002</v>
      </c>
      <c r="G72" s="69">
        <f t="shared" si="101"/>
        <v>4.2697665497426947</v>
      </c>
      <c r="H72" s="69">
        <f t="shared" si="102"/>
        <v>0.33100000000000002</v>
      </c>
      <c r="I72" s="69" t="e">
        <f t="shared" si="103"/>
        <v>#N/A</v>
      </c>
      <c r="J72" s="69">
        <f t="shared" si="104"/>
        <v>0.33100000000000002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>
        <f t="shared" si="108"/>
        <v>0.26459803349036709</v>
      </c>
      <c r="R72" s="69">
        <f t="shared" si="109"/>
        <v>0.27373202232691141</v>
      </c>
      <c r="S72" s="69">
        <f t="shared" si="110"/>
        <v>0.28286601116345567</v>
      </c>
      <c r="T72" s="69">
        <f t="shared" si="111"/>
        <v>0.29199999999999998</v>
      </c>
      <c r="U72" s="69">
        <f t="shared" si="112"/>
        <v>0.3011339888365443</v>
      </c>
      <c r="V72" s="69">
        <f t="shared" si="113"/>
        <v>0.31026797767308856</v>
      </c>
      <c r="W72" s="69">
        <f t="shared" si="114"/>
        <v>0.31940196650963287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>
        <f t="shared" si="121"/>
        <v>1.19</v>
      </c>
      <c r="AE72" s="69" t="e">
        <f t="shared" si="122"/>
        <v>#N/A</v>
      </c>
      <c r="AF72" s="69">
        <f t="shared" si="123"/>
        <v>1.19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>
        <f t="shared" si="127"/>
        <v>1.0426929466845614</v>
      </c>
      <c r="AN72" s="69">
        <f t="shared" si="128"/>
        <v>1.0733559038503135</v>
      </c>
      <c r="AO72" s="69">
        <f t="shared" si="129"/>
        <v>1.1040188610160659</v>
      </c>
      <c r="AP72" s="69">
        <f t="shared" si="130"/>
        <v>1.1346818181818181</v>
      </c>
      <c r="AQ72" s="69">
        <f t="shared" si="131"/>
        <v>1.1653447753475703</v>
      </c>
      <c r="AR72" s="69">
        <f t="shared" si="132"/>
        <v>1.1960077325133227</v>
      </c>
      <c r="AS72" s="69">
        <f t="shared" si="133"/>
        <v>1.2266706896790749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1</v>
      </c>
      <c r="E73" s="69">
        <f t="shared" si="99"/>
        <v>71</v>
      </c>
      <c r="F73" s="69">
        <f t="shared" si="100"/>
        <v>0.308</v>
      </c>
      <c r="G73" s="69">
        <f t="shared" si="101"/>
        <v>1.7516990973303361</v>
      </c>
      <c r="H73" s="69">
        <f t="shared" si="102"/>
        <v>0.308</v>
      </c>
      <c r="I73" s="69" t="e">
        <f t="shared" si="103"/>
        <v>#N/A</v>
      </c>
      <c r="J73" s="69">
        <f t="shared" si="104"/>
        <v>0.308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>
        <f t="shared" si="108"/>
        <v>0.26459803349036709</v>
      </c>
      <c r="R73" s="69">
        <f t="shared" si="109"/>
        <v>0.27373202232691141</v>
      </c>
      <c r="S73" s="69">
        <f t="shared" si="110"/>
        <v>0.28286601116345567</v>
      </c>
      <c r="T73" s="69">
        <f t="shared" si="111"/>
        <v>0.29199999999999998</v>
      </c>
      <c r="U73" s="69">
        <f t="shared" si="112"/>
        <v>0.3011339888365443</v>
      </c>
      <c r="V73" s="69">
        <f t="shared" si="113"/>
        <v>0.31026797767308856</v>
      </c>
      <c r="W73" s="69">
        <f t="shared" si="114"/>
        <v>0.31940196650963287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>
        <f t="shared" si="121"/>
        <v>1.1779999999999999</v>
      </c>
      <c r="AE73" s="69" t="e">
        <f t="shared" si="122"/>
        <v>#N/A</v>
      </c>
      <c r="AF73" s="69">
        <f t="shared" si="123"/>
        <v>1.1779999999999999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>
        <f t="shared" si="127"/>
        <v>1.0426929466845614</v>
      </c>
      <c r="AN73" s="69">
        <f t="shared" si="128"/>
        <v>1.0733559038503135</v>
      </c>
      <c r="AO73" s="69">
        <f t="shared" si="129"/>
        <v>1.1040188610160659</v>
      </c>
      <c r="AP73" s="69">
        <f t="shared" si="130"/>
        <v>1.1346818181818181</v>
      </c>
      <c r="AQ73" s="69">
        <f t="shared" si="131"/>
        <v>1.1653447753475703</v>
      </c>
      <c r="AR73" s="69">
        <f t="shared" si="132"/>
        <v>1.1960077325133227</v>
      </c>
      <c r="AS73" s="69">
        <f t="shared" si="133"/>
        <v>1.2266706896790749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1</v>
      </c>
      <c r="E74" s="69">
        <f t="shared" si="99"/>
        <v>72</v>
      </c>
      <c r="F74" s="69">
        <f t="shared" si="100"/>
        <v>0.313</v>
      </c>
      <c r="G74" s="69">
        <f t="shared" si="101"/>
        <v>2.2991050652460663</v>
      </c>
      <c r="H74" s="69">
        <f t="shared" si="102"/>
        <v>0.313</v>
      </c>
      <c r="I74" s="69" t="e">
        <f t="shared" si="103"/>
        <v>#N/A</v>
      </c>
      <c r="J74" s="69">
        <f t="shared" si="104"/>
        <v>0.313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>
        <f t="shared" si="108"/>
        <v>0.26459803349036709</v>
      </c>
      <c r="R74" s="69">
        <f t="shared" si="109"/>
        <v>0.27373202232691141</v>
      </c>
      <c r="S74" s="69">
        <f t="shared" si="110"/>
        <v>0.28286601116345567</v>
      </c>
      <c r="T74" s="69">
        <f t="shared" si="111"/>
        <v>0.29199999999999998</v>
      </c>
      <c r="U74" s="69">
        <f t="shared" si="112"/>
        <v>0.3011339888365443</v>
      </c>
      <c r="V74" s="69">
        <f t="shared" si="113"/>
        <v>0.31026797767308856</v>
      </c>
      <c r="W74" s="69">
        <f t="shared" si="114"/>
        <v>0.31940196650963287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>
        <f t="shared" si="121"/>
        <v>1.202</v>
      </c>
      <c r="AE74" s="69" t="e">
        <f t="shared" si="122"/>
        <v>#N/A</v>
      </c>
      <c r="AF74" s="69">
        <f t="shared" si="123"/>
        <v>1.202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>
        <f t="shared" si="127"/>
        <v>1.0426929466845614</v>
      </c>
      <c r="AN74" s="69">
        <f t="shared" si="128"/>
        <v>1.0733559038503135</v>
      </c>
      <c r="AO74" s="69">
        <f t="shared" si="129"/>
        <v>1.1040188610160659</v>
      </c>
      <c r="AP74" s="69">
        <f t="shared" si="130"/>
        <v>1.1346818181818181</v>
      </c>
      <c r="AQ74" s="69">
        <f t="shared" si="131"/>
        <v>1.1653447753475703</v>
      </c>
      <c r="AR74" s="69">
        <f t="shared" si="132"/>
        <v>1.1960077325133227</v>
      </c>
      <c r="AS74" s="69">
        <f t="shared" si="133"/>
        <v>1.2266706896790749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1</v>
      </c>
      <c r="E75" s="69">
        <f t="shared" si="99"/>
        <v>73</v>
      </c>
      <c r="F75" s="69">
        <f t="shared" si="100"/>
        <v>0.33700000000000002</v>
      </c>
      <c r="G75" s="69">
        <f t="shared" si="101"/>
        <v>4.9266537112415705</v>
      </c>
      <c r="H75" s="69">
        <f t="shared" si="102"/>
        <v>0.33700000000000002</v>
      </c>
      <c r="I75" s="69" t="e">
        <f t="shared" si="103"/>
        <v>#N/A</v>
      </c>
      <c r="J75" s="69">
        <f t="shared" si="104"/>
        <v>0.33700000000000002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>
        <f t="shared" si="108"/>
        <v>0.26459803349036709</v>
      </c>
      <c r="R75" s="69">
        <f t="shared" si="109"/>
        <v>0.27373202232691141</v>
      </c>
      <c r="S75" s="69">
        <f t="shared" si="110"/>
        <v>0.28286601116345567</v>
      </c>
      <c r="T75" s="69">
        <f t="shared" si="111"/>
        <v>0.29199999999999998</v>
      </c>
      <c r="U75" s="69">
        <f t="shared" si="112"/>
        <v>0.3011339888365443</v>
      </c>
      <c r="V75" s="69">
        <f t="shared" si="113"/>
        <v>0.31026797767308856</v>
      </c>
      <c r="W75" s="69">
        <f t="shared" si="114"/>
        <v>0.31940196650963287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>
        <f t="shared" si="121"/>
        <v>1.2470000000000001</v>
      </c>
      <c r="AE75" s="69" t="e">
        <f t="shared" si="122"/>
        <v>#N/A</v>
      </c>
      <c r="AF75" s="69">
        <f t="shared" si="123"/>
        <v>1.2470000000000001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>
        <f t="shared" si="127"/>
        <v>1.0426929466845614</v>
      </c>
      <c r="AN75" s="69">
        <f t="shared" si="128"/>
        <v>1.0733559038503135</v>
      </c>
      <c r="AO75" s="69">
        <f t="shared" si="129"/>
        <v>1.1040188610160659</v>
      </c>
      <c r="AP75" s="69">
        <f t="shared" si="130"/>
        <v>1.1346818181818181</v>
      </c>
      <c r="AQ75" s="69">
        <f t="shared" si="131"/>
        <v>1.1653447753475703</v>
      </c>
      <c r="AR75" s="69">
        <f t="shared" si="132"/>
        <v>1.1960077325133227</v>
      </c>
      <c r="AS75" s="69">
        <f t="shared" si="133"/>
        <v>1.2266706896790749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1</v>
      </c>
      <c r="E76" s="69">
        <f t="shared" si="99"/>
        <v>74</v>
      </c>
      <c r="F76" s="69">
        <f t="shared" si="100"/>
        <v>0.33</v>
      </c>
      <c r="G76" s="69">
        <f t="shared" si="101"/>
        <v>4.1602853561595481</v>
      </c>
      <c r="H76" s="69">
        <f t="shared" si="102"/>
        <v>0.33</v>
      </c>
      <c r="I76" s="69" t="e">
        <f t="shared" si="103"/>
        <v>#N/A</v>
      </c>
      <c r="J76" s="69">
        <f t="shared" si="104"/>
        <v>0.33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>
        <f t="shared" si="108"/>
        <v>0.26459803349036709</v>
      </c>
      <c r="R76" s="69">
        <f t="shared" si="109"/>
        <v>0.27373202232691141</v>
      </c>
      <c r="S76" s="69">
        <f t="shared" si="110"/>
        <v>0.28286601116345567</v>
      </c>
      <c r="T76" s="69">
        <f t="shared" si="111"/>
        <v>0.29199999999999998</v>
      </c>
      <c r="U76" s="69">
        <f t="shared" si="112"/>
        <v>0.3011339888365443</v>
      </c>
      <c r="V76" s="69">
        <f t="shared" si="113"/>
        <v>0.31026797767308856</v>
      </c>
      <c r="W76" s="69">
        <f t="shared" si="114"/>
        <v>0.31940196650963287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>
        <f t="shared" si="121"/>
        <v>1.2310000000000001</v>
      </c>
      <c r="AE76" s="69" t="e">
        <f t="shared" si="122"/>
        <v>#N/A</v>
      </c>
      <c r="AF76" s="69">
        <f t="shared" si="123"/>
        <v>1.2310000000000001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>
        <f t="shared" si="127"/>
        <v>1.0426929466845614</v>
      </c>
      <c r="AN76" s="69">
        <f t="shared" si="128"/>
        <v>1.0733559038503135</v>
      </c>
      <c r="AO76" s="69">
        <f t="shared" si="129"/>
        <v>1.1040188610160659</v>
      </c>
      <c r="AP76" s="69">
        <f t="shared" si="130"/>
        <v>1.1346818181818181</v>
      </c>
      <c r="AQ76" s="69">
        <f t="shared" si="131"/>
        <v>1.1653447753475703</v>
      </c>
      <c r="AR76" s="69">
        <f t="shared" si="132"/>
        <v>1.1960077325133227</v>
      </c>
      <c r="AS76" s="69">
        <f t="shared" si="133"/>
        <v>1.2266706896790749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1</v>
      </c>
      <c r="E77" s="69">
        <f t="shared" si="99"/>
        <v>75</v>
      </c>
      <c r="F77" s="69">
        <f t="shared" si="100"/>
        <v>0.30499999999999999</v>
      </c>
      <c r="G77" s="69">
        <f t="shared" si="101"/>
        <v>1.423255516580898</v>
      </c>
      <c r="H77" s="69">
        <f t="shared" si="102"/>
        <v>0.30499999999999999</v>
      </c>
      <c r="I77" s="69" t="e">
        <f t="shared" si="103"/>
        <v>#N/A</v>
      </c>
      <c r="J77" s="69">
        <f t="shared" si="104"/>
        <v>0.30499999999999999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>
        <f t="shared" si="108"/>
        <v>0.26459803349036709</v>
      </c>
      <c r="R77" s="69">
        <f t="shared" si="109"/>
        <v>0.27373202232691141</v>
      </c>
      <c r="S77" s="69">
        <f t="shared" si="110"/>
        <v>0.28286601116345567</v>
      </c>
      <c r="T77" s="69">
        <f t="shared" si="111"/>
        <v>0.29199999999999998</v>
      </c>
      <c r="U77" s="69">
        <f t="shared" si="112"/>
        <v>0.3011339888365443</v>
      </c>
      <c r="V77" s="69">
        <f t="shared" si="113"/>
        <v>0.31026797767308856</v>
      </c>
      <c r="W77" s="69">
        <f t="shared" si="114"/>
        <v>0.31940196650963287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>
        <f t="shared" si="121"/>
        <v>1.2050000000000001</v>
      </c>
      <c r="AE77" s="69" t="e">
        <f t="shared" si="122"/>
        <v>#N/A</v>
      </c>
      <c r="AF77" s="69">
        <f t="shared" si="123"/>
        <v>1.2050000000000001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>
        <f t="shared" si="127"/>
        <v>1.0426929466845614</v>
      </c>
      <c r="AN77" s="69">
        <f t="shared" si="128"/>
        <v>1.0733559038503135</v>
      </c>
      <c r="AO77" s="69">
        <f t="shared" si="129"/>
        <v>1.1040188610160659</v>
      </c>
      <c r="AP77" s="69">
        <f t="shared" si="130"/>
        <v>1.1346818181818181</v>
      </c>
      <c r="AQ77" s="69">
        <f t="shared" si="131"/>
        <v>1.1653447753475703</v>
      </c>
      <c r="AR77" s="69">
        <f t="shared" si="132"/>
        <v>1.1960077325133227</v>
      </c>
      <c r="AS77" s="69">
        <f t="shared" si="133"/>
        <v>1.2266706896790749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1</v>
      </c>
      <c r="E78" s="69">
        <f t="shared" si="99"/>
        <v>76</v>
      </c>
      <c r="F78" s="69">
        <f t="shared" si="100"/>
        <v>0.33</v>
      </c>
      <c r="G78" s="69">
        <f t="shared" si="101"/>
        <v>4.1602853561595481</v>
      </c>
      <c r="H78" s="69">
        <f t="shared" si="102"/>
        <v>0.33</v>
      </c>
      <c r="I78" s="69" t="e">
        <f t="shared" si="103"/>
        <v>#N/A</v>
      </c>
      <c r="J78" s="69">
        <f t="shared" si="104"/>
        <v>0.33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>
        <f t="shared" si="108"/>
        <v>0.26459803349036709</v>
      </c>
      <c r="R78" s="69">
        <f t="shared" si="109"/>
        <v>0.27373202232691141</v>
      </c>
      <c r="S78" s="69">
        <f t="shared" si="110"/>
        <v>0.28286601116345567</v>
      </c>
      <c r="T78" s="69">
        <f t="shared" si="111"/>
        <v>0.29199999999999998</v>
      </c>
      <c r="U78" s="69">
        <f t="shared" si="112"/>
        <v>0.3011339888365443</v>
      </c>
      <c r="V78" s="69">
        <f t="shared" si="113"/>
        <v>0.31026797767308856</v>
      </c>
      <c r="W78" s="69">
        <f t="shared" si="114"/>
        <v>0.31940196650963287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>
        <f t="shared" si="121"/>
        <v>1.2070000000000001</v>
      </c>
      <c r="AE78" s="69" t="e">
        <f t="shared" si="122"/>
        <v>#N/A</v>
      </c>
      <c r="AF78" s="69">
        <f t="shared" si="123"/>
        <v>1.2070000000000001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>
        <f t="shared" si="127"/>
        <v>1.0426929466845614</v>
      </c>
      <c r="AN78" s="69">
        <f t="shared" si="128"/>
        <v>1.0733559038503135</v>
      </c>
      <c r="AO78" s="69">
        <f t="shared" si="129"/>
        <v>1.1040188610160659</v>
      </c>
      <c r="AP78" s="69">
        <f t="shared" si="130"/>
        <v>1.1346818181818181</v>
      </c>
      <c r="AQ78" s="69">
        <f t="shared" si="131"/>
        <v>1.1653447753475703</v>
      </c>
      <c r="AR78" s="69">
        <f t="shared" si="132"/>
        <v>1.1960077325133227</v>
      </c>
      <c r="AS78" s="69">
        <f t="shared" si="133"/>
        <v>1.2266706896790749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1</v>
      </c>
      <c r="E79" s="69">
        <f t="shared" si="99"/>
        <v>77</v>
      </c>
      <c r="F79" s="69">
        <f t="shared" si="100"/>
        <v>0.32500000000000001</v>
      </c>
      <c r="G79" s="69">
        <f t="shared" si="101"/>
        <v>3.6128793882438184</v>
      </c>
      <c r="H79" s="69">
        <f t="shared" si="102"/>
        <v>0.32500000000000001</v>
      </c>
      <c r="I79" s="69" t="e">
        <f t="shared" si="103"/>
        <v>#N/A</v>
      </c>
      <c r="J79" s="69">
        <f t="shared" si="104"/>
        <v>0.32500000000000001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>
        <f t="shared" si="108"/>
        <v>0.26459803349036709</v>
      </c>
      <c r="R79" s="69">
        <f t="shared" si="109"/>
        <v>0.27373202232691141</v>
      </c>
      <c r="S79" s="69">
        <f t="shared" si="110"/>
        <v>0.28286601116345567</v>
      </c>
      <c r="T79" s="69">
        <f t="shared" si="111"/>
        <v>0.29199999999999998</v>
      </c>
      <c r="U79" s="69">
        <f t="shared" si="112"/>
        <v>0.3011339888365443</v>
      </c>
      <c r="V79" s="69">
        <f t="shared" si="113"/>
        <v>0.31026797767308856</v>
      </c>
      <c r="W79" s="69">
        <f t="shared" si="114"/>
        <v>0.31940196650963287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>
        <f t="shared" si="121"/>
        <v>1.2170000000000001</v>
      </c>
      <c r="AE79" s="69" t="e">
        <f t="shared" si="122"/>
        <v>#N/A</v>
      </c>
      <c r="AF79" s="69">
        <f t="shared" si="123"/>
        <v>1.2170000000000001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>
        <f t="shared" si="127"/>
        <v>1.0426929466845614</v>
      </c>
      <c r="AN79" s="69">
        <f t="shared" si="128"/>
        <v>1.0733559038503135</v>
      </c>
      <c r="AO79" s="69">
        <f t="shared" si="129"/>
        <v>1.1040188610160659</v>
      </c>
      <c r="AP79" s="69">
        <f t="shared" si="130"/>
        <v>1.1346818181818181</v>
      </c>
      <c r="AQ79" s="69">
        <f t="shared" si="131"/>
        <v>1.1653447753475703</v>
      </c>
      <c r="AR79" s="69">
        <f t="shared" si="132"/>
        <v>1.1960077325133227</v>
      </c>
      <c r="AS79" s="69">
        <f t="shared" si="133"/>
        <v>1.2266706896790749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1</v>
      </c>
      <c r="E80" s="69">
        <f t="shared" si="99"/>
        <v>78</v>
      </c>
      <c r="F80" s="69">
        <f t="shared" si="100"/>
        <v>0.33500000000000002</v>
      </c>
      <c r="G80" s="69">
        <f t="shared" si="101"/>
        <v>4.7076913240752782</v>
      </c>
      <c r="H80" s="69">
        <f t="shared" si="102"/>
        <v>0.33500000000000002</v>
      </c>
      <c r="I80" s="69" t="e">
        <f t="shared" si="103"/>
        <v>#N/A</v>
      </c>
      <c r="J80" s="69">
        <f t="shared" si="104"/>
        <v>0.33500000000000002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>
        <f t="shared" si="108"/>
        <v>0.26459803349036709</v>
      </c>
      <c r="R80" s="69">
        <f t="shared" si="109"/>
        <v>0.27373202232691141</v>
      </c>
      <c r="S80" s="69">
        <f t="shared" si="110"/>
        <v>0.28286601116345567</v>
      </c>
      <c r="T80" s="69">
        <f t="shared" si="111"/>
        <v>0.29199999999999998</v>
      </c>
      <c r="U80" s="69">
        <f t="shared" si="112"/>
        <v>0.3011339888365443</v>
      </c>
      <c r="V80" s="69">
        <f t="shared" si="113"/>
        <v>0.31026797767308856</v>
      </c>
      <c r="W80" s="69">
        <f t="shared" si="114"/>
        <v>0.31940196650963287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>
        <f t="shared" si="121"/>
        <v>1.252</v>
      </c>
      <c r="AE80" s="69" t="e">
        <f t="shared" si="122"/>
        <v>#N/A</v>
      </c>
      <c r="AF80" s="69">
        <f t="shared" si="123"/>
        <v>1.252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>
        <f t="shared" si="127"/>
        <v>1.0426929466845614</v>
      </c>
      <c r="AN80" s="69">
        <f t="shared" si="128"/>
        <v>1.0733559038503135</v>
      </c>
      <c r="AO80" s="69">
        <f t="shared" si="129"/>
        <v>1.1040188610160659</v>
      </c>
      <c r="AP80" s="69">
        <f t="shared" si="130"/>
        <v>1.1346818181818181</v>
      </c>
      <c r="AQ80" s="69">
        <f t="shared" si="131"/>
        <v>1.1653447753475703</v>
      </c>
      <c r="AR80" s="69">
        <f t="shared" si="132"/>
        <v>1.1960077325133227</v>
      </c>
      <c r="AS80" s="69">
        <f t="shared" si="133"/>
        <v>1.2266706896790749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1</v>
      </c>
      <c r="E81" s="69">
        <f t="shared" si="99"/>
        <v>79</v>
      </c>
      <c r="F81" s="69">
        <f t="shared" si="100"/>
        <v>0.314</v>
      </c>
      <c r="G81" s="69">
        <f t="shared" si="101"/>
        <v>2.408586258829212</v>
      </c>
      <c r="H81" s="69">
        <f t="shared" si="102"/>
        <v>0.314</v>
      </c>
      <c r="I81" s="69" t="e">
        <f t="shared" si="103"/>
        <v>#N/A</v>
      </c>
      <c r="J81" s="69">
        <f t="shared" si="104"/>
        <v>0.314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>
        <f t="shared" si="108"/>
        <v>0.26459803349036709</v>
      </c>
      <c r="R81" s="69">
        <f t="shared" si="109"/>
        <v>0.27373202232691141</v>
      </c>
      <c r="S81" s="69">
        <f t="shared" si="110"/>
        <v>0.28286601116345567</v>
      </c>
      <c r="T81" s="69">
        <f t="shared" si="111"/>
        <v>0.29199999999999998</v>
      </c>
      <c r="U81" s="69">
        <f t="shared" si="112"/>
        <v>0.3011339888365443</v>
      </c>
      <c r="V81" s="69">
        <f t="shared" si="113"/>
        <v>0.31026797767308856</v>
      </c>
      <c r="W81" s="69">
        <f t="shared" si="114"/>
        <v>0.31940196650963287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>
        <f t="shared" si="121"/>
        <v>1.2190000000000001</v>
      </c>
      <c r="AE81" s="69" t="e">
        <f t="shared" si="122"/>
        <v>#N/A</v>
      </c>
      <c r="AF81" s="69">
        <f t="shared" si="123"/>
        <v>1.2190000000000001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>
        <f t="shared" si="127"/>
        <v>1.0426929466845614</v>
      </c>
      <c r="AN81" s="69">
        <f t="shared" si="128"/>
        <v>1.0733559038503135</v>
      </c>
      <c r="AO81" s="69">
        <f t="shared" si="129"/>
        <v>1.1040188610160659</v>
      </c>
      <c r="AP81" s="69">
        <f t="shared" si="130"/>
        <v>1.1346818181818181</v>
      </c>
      <c r="AQ81" s="69">
        <f t="shared" si="131"/>
        <v>1.1653447753475703</v>
      </c>
      <c r="AR81" s="69">
        <f t="shared" si="132"/>
        <v>1.1960077325133227</v>
      </c>
      <c r="AS81" s="69">
        <f t="shared" si="133"/>
        <v>1.2266706896790749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1</v>
      </c>
      <c r="E82" s="69">
        <f t="shared" si="99"/>
        <v>80</v>
      </c>
      <c r="F82" s="69">
        <f t="shared" si="100"/>
        <v>0.35099999999999998</v>
      </c>
      <c r="G82" s="69">
        <f t="shared" si="101"/>
        <v>6.4593904214056082</v>
      </c>
      <c r="H82" s="69">
        <f t="shared" si="102"/>
        <v>0.35099999999999998</v>
      </c>
      <c r="I82" s="69" t="e">
        <f t="shared" si="103"/>
        <v>#N/A</v>
      </c>
      <c r="J82" s="69">
        <f t="shared" si="104"/>
        <v>0.35099999999999998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>
        <f t="shared" si="108"/>
        <v>0.26459803349036709</v>
      </c>
      <c r="R82" s="69">
        <f t="shared" si="109"/>
        <v>0.27373202232691141</v>
      </c>
      <c r="S82" s="69">
        <f t="shared" si="110"/>
        <v>0.28286601116345567</v>
      </c>
      <c r="T82" s="69">
        <f t="shared" si="111"/>
        <v>0.29199999999999998</v>
      </c>
      <c r="U82" s="69">
        <f t="shared" si="112"/>
        <v>0.3011339888365443</v>
      </c>
      <c r="V82" s="69">
        <f t="shared" si="113"/>
        <v>0.31026797767308856</v>
      </c>
      <c r="W82" s="69">
        <f t="shared" si="114"/>
        <v>0.31940196650963287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>
        <f t="shared" si="121"/>
        <v>1.306</v>
      </c>
      <c r="AE82" s="69" t="e">
        <f t="shared" si="122"/>
        <v>#N/A</v>
      </c>
      <c r="AF82" s="69">
        <f t="shared" si="123"/>
        <v>1.306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>
        <f t="shared" si="127"/>
        <v>1.0426929466845614</v>
      </c>
      <c r="AN82" s="69">
        <f t="shared" si="128"/>
        <v>1.0733559038503135</v>
      </c>
      <c r="AO82" s="69">
        <f t="shared" si="129"/>
        <v>1.1040188610160659</v>
      </c>
      <c r="AP82" s="69">
        <f t="shared" si="130"/>
        <v>1.1346818181818181</v>
      </c>
      <c r="AQ82" s="69">
        <f t="shared" si="131"/>
        <v>1.1653447753475703</v>
      </c>
      <c r="AR82" s="69">
        <f t="shared" si="132"/>
        <v>1.1960077325133227</v>
      </c>
      <c r="AS82" s="69">
        <f t="shared" si="133"/>
        <v>1.2266706896790749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1</v>
      </c>
      <c r="E83" s="69">
        <f t="shared" si="99"/>
        <v>81</v>
      </c>
      <c r="F83" s="69">
        <f t="shared" si="100"/>
        <v>0.307</v>
      </c>
      <c r="G83" s="69">
        <f t="shared" si="101"/>
        <v>1.64221790374719</v>
      </c>
      <c r="H83" s="69">
        <f t="shared" si="102"/>
        <v>0.307</v>
      </c>
      <c r="I83" s="69" t="e">
        <f t="shared" si="103"/>
        <v>#N/A</v>
      </c>
      <c r="J83" s="69">
        <f t="shared" si="104"/>
        <v>0.307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>
        <f t="shared" si="108"/>
        <v>0.26459803349036709</v>
      </c>
      <c r="R83" s="69">
        <f t="shared" si="109"/>
        <v>0.27373202232691141</v>
      </c>
      <c r="S83" s="69">
        <f t="shared" si="110"/>
        <v>0.28286601116345567</v>
      </c>
      <c r="T83" s="69">
        <f t="shared" si="111"/>
        <v>0.29199999999999998</v>
      </c>
      <c r="U83" s="69">
        <f t="shared" si="112"/>
        <v>0.3011339888365443</v>
      </c>
      <c r="V83" s="69">
        <f t="shared" si="113"/>
        <v>0.31026797767308856</v>
      </c>
      <c r="W83" s="69">
        <f t="shared" si="114"/>
        <v>0.31940196650963287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>
        <f t="shared" si="121"/>
        <v>1.2030000000000001</v>
      </c>
      <c r="AE83" s="69" t="e">
        <f t="shared" si="122"/>
        <v>#N/A</v>
      </c>
      <c r="AF83" s="69">
        <f t="shared" si="123"/>
        <v>1.2030000000000001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>
        <f t="shared" si="127"/>
        <v>1.0426929466845614</v>
      </c>
      <c r="AN83" s="69">
        <f t="shared" si="128"/>
        <v>1.0733559038503135</v>
      </c>
      <c r="AO83" s="69">
        <f t="shared" si="129"/>
        <v>1.1040188610160659</v>
      </c>
      <c r="AP83" s="69">
        <f t="shared" si="130"/>
        <v>1.1346818181818181</v>
      </c>
      <c r="AQ83" s="69">
        <f t="shared" si="131"/>
        <v>1.1653447753475703</v>
      </c>
      <c r="AR83" s="69">
        <f t="shared" si="132"/>
        <v>1.1960077325133227</v>
      </c>
      <c r="AS83" s="69">
        <f t="shared" si="133"/>
        <v>1.2266706896790749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1</v>
      </c>
      <c r="E84" s="69">
        <f t="shared" si="99"/>
        <v>82</v>
      </c>
      <c r="F84" s="69">
        <f t="shared" si="100"/>
        <v>0.317</v>
      </c>
      <c r="G84" s="69">
        <f t="shared" si="101"/>
        <v>2.7370298395786503</v>
      </c>
      <c r="H84" s="69">
        <f t="shared" si="102"/>
        <v>0.317</v>
      </c>
      <c r="I84" s="69" t="e">
        <f t="shared" si="103"/>
        <v>#N/A</v>
      </c>
      <c r="J84" s="69">
        <f t="shared" si="104"/>
        <v>0.317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>
        <f t="shared" si="108"/>
        <v>0.26459803349036709</v>
      </c>
      <c r="R84" s="69">
        <f t="shared" si="109"/>
        <v>0.27373202232691141</v>
      </c>
      <c r="S84" s="69">
        <f t="shared" si="110"/>
        <v>0.28286601116345567</v>
      </c>
      <c r="T84" s="69">
        <f t="shared" si="111"/>
        <v>0.29199999999999998</v>
      </c>
      <c r="U84" s="69">
        <f t="shared" si="112"/>
        <v>0.3011339888365443</v>
      </c>
      <c r="V84" s="69">
        <f t="shared" si="113"/>
        <v>0.31026797767308856</v>
      </c>
      <c r="W84" s="69">
        <f t="shared" si="114"/>
        <v>0.31940196650963287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>
        <f t="shared" si="121"/>
        <v>1.19</v>
      </c>
      <c r="AE84" s="69" t="e">
        <f t="shared" si="122"/>
        <v>#N/A</v>
      </c>
      <c r="AF84" s="69">
        <f t="shared" si="123"/>
        <v>1.19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>
        <f t="shared" si="127"/>
        <v>1.0426929466845614</v>
      </c>
      <c r="AN84" s="69">
        <f t="shared" si="128"/>
        <v>1.0733559038503135</v>
      </c>
      <c r="AO84" s="69">
        <f t="shared" si="129"/>
        <v>1.1040188610160659</v>
      </c>
      <c r="AP84" s="69">
        <f t="shared" si="130"/>
        <v>1.1346818181818181</v>
      </c>
      <c r="AQ84" s="69">
        <f t="shared" si="131"/>
        <v>1.1653447753475703</v>
      </c>
      <c r="AR84" s="69">
        <f t="shared" si="132"/>
        <v>1.1960077325133227</v>
      </c>
      <c r="AS84" s="69">
        <f t="shared" si="133"/>
        <v>1.2266706896790749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1</v>
      </c>
      <c r="E85" s="69">
        <f t="shared" si="99"/>
        <v>83</v>
      </c>
      <c r="F85" s="69">
        <f t="shared" si="100"/>
        <v>0.30499999999999999</v>
      </c>
      <c r="G85" s="69">
        <f t="shared" si="101"/>
        <v>1.423255516580898</v>
      </c>
      <c r="H85" s="69">
        <f t="shared" si="102"/>
        <v>0.30499999999999999</v>
      </c>
      <c r="I85" s="69" t="e">
        <f t="shared" si="103"/>
        <v>#N/A</v>
      </c>
      <c r="J85" s="69">
        <f t="shared" si="104"/>
        <v>0.30499999999999999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>
        <f t="shared" si="108"/>
        <v>0.26459803349036709</v>
      </c>
      <c r="R85" s="69">
        <f t="shared" si="109"/>
        <v>0.27373202232691141</v>
      </c>
      <c r="S85" s="69">
        <f t="shared" si="110"/>
        <v>0.28286601116345567</v>
      </c>
      <c r="T85" s="69">
        <f t="shared" si="111"/>
        <v>0.29199999999999998</v>
      </c>
      <c r="U85" s="69">
        <f t="shared" si="112"/>
        <v>0.3011339888365443</v>
      </c>
      <c r="V85" s="69">
        <f t="shared" si="113"/>
        <v>0.31026797767308856</v>
      </c>
      <c r="W85" s="69">
        <f t="shared" si="114"/>
        <v>0.31940196650963287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>
        <f t="shared" si="121"/>
        <v>1.206</v>
      </c>
      <c r="AE85" s="69" t="e">
        <f t="shared" si="122"/>
        <v>#N/A</v>
      </c>
      <c r="AF85" s="69">
        <f t="shared" si="123"/>
        <v>1.206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>
        <f t="shared" si="127"/>
        <v>1.0426929466845614</v>
      </c>
      <c r="AN85" s="69">
        <f t="shared" si="128"/>
        <v>1.0733559038503135</v>
      </c>
      <c r="AO85" s="69">
        <f t="shared" si="129"/>
        <v>1.1040188610160659</v>
      </c>
      <c r="AP85" s="69">
        <f t="shared" si="130"/>
        <v>1.1346818181818181</v>
      </c>
      <c r="AQ85" s="69">
        <f t="shared" si="131"/>
        <v>1.1653447753475703</v>
      </c>
      <c r="AR85" s="69">
        <f t="shared" si="132"/>
        <v>1.1960077325133227</v>
      </c>
      <c r="AS85" s="69">
        <f t="shared" si="133"/>
        <v>1.2266706896790749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1</v>
      </c>
      <c r="E86" s="69">
        <f t="shared" si="99"/>
        <v>84</v>
      </c>
      <c r="F86" s="69">
        <f t="shared" si="100"/>
        <v>0.28599999999999998</v>
      </c>
      <c r="G86" s="69">
        <f t="shared" si="101"/>
        <v>-0.65688716149887605</v>
      </c>
      <c r="H86" s="69">
        <f t="shared" si="102"/>
        <v>0.28599999999999998</v>
      </c>
      <c r="I86" s="69">
        <f t="shared" si="103"/>
        <v>0.28599999999999998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>
        <f t="shared" si="108"/>
        <v>0.26459803349036709</v>
      </c>
      <c r="R86" s="69">
        <f t="shared" si="109"/>
        <v>0.27373202232691141</v>
      </c>
      <c r="S86" s="69">
        <f t="shared" si="110"/>
        <v>0.28286601116345567</v>
      </c>
      <c r="T86" s="69">
        <f t="shared" si="111"/>
        <v>0.29199999999999998</v>
      </c>
      <c r="U86" s="69">
        <f t="shared" si="112"/>
        <v>0.3011339888365443</v>
      </c>
      <c r="V86" s="69">
        <f t="shared" si="113"/>
        <v>0.31026797767308856</v>
      </c>
      <c r="W86" s="69">
        <f t="shared" si="114"/>
        <v>0.31940196650963287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>
        <f t="shared" si="121"/>
        <v>1.1679999999999999</v>
      </c>
      <c r="AE86" s="69" t="e">
        <f t="shared" si="122"/>
        <v>#N/A</v>
      </c>
      <c r="AF86" s="69">
        <f t="shared" si="123"/>
        <v>1.1679999999999999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>
        <f t="shared" si="127"/>
        <v>1.0426929466845614</v>
      </c>
      <c r="AN86" s="69">
        <f t="shared" si="128"/>
        <v>1.0733559038503135</v>
      </c>
      <c r="AO86" s="69">
        <f t="shared" si="129"/>
        <v>1.1040188610160659</v>
      </c>
      <c r="AP86" s="69">
        <f t="shared" si="130"/>
        <v>1.1346818181818181</v>
      </c>
      <c r="AQ86" s="69">
        <f t="shared" si="131"/>
        <v>1.1653447753475703</v>
      </c>
      <c r="AR86" s="69">
        <f t="shared" si="132"/>
        <v>1.1960077325133227</v>
      </c>
      <c r="AS86" s="69">
        <f t="shared" si="133"/>
        <v>1.2266706896790749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1</v>
      </c>
      <c r="E87" s="69">
        <f t="shared" si="99"/>
        <v>85</v>
      </c>
      <c r="F87" s="69">
        <f t="shared" si="100"/>
        <v>0.32900000000000001</v>
      </c>
      <c r="G87" s="69">
        <f t="shared" si="101"/>
        <v>4.0508041625764024</v>
      </c>
      <c r="H87" s="69">
        <f t="shared" si="102"/>
        <v>0.32900000000000001</v>
      </c>
      <c r="I87" s="69" t="e">
        <f t="shared" si="103"/>
        <v>#N/A</v>
      </c>
      <c r="J87" s="69">
        <f t="shared" si="104"/>
        <v>0.32900000000000001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>
        <f t="shared" si="108"/>
        <v>0.26459803349036709</v>
      </c>
      <c r="R87" s="69">
        <f t="shared" si="109"/>
        <v>0.27373202232691141</v>
      </c>
      <c r="S87" s="69">
        <f t="shared" si="110"/>
        <v>0.28286601116345567</v>
      </c>
      <c r="T87" s="69">
        <f t="shared" si="111"/>
        <v>0.29199999999999998</v>
      </c>
      <c r="U87" s="69">
        <f t="shared" si="112"/>
        <v>0.3011339888365443</v>
      </c>
      <c r="V87" s="69">
        <f t="shared" si="113"/>
        <v>0.31026797767308856</v>
      </c>
      <c r="W87" s="69">
        <f t="shared" si="114"/>
        <v>0.31940196650963287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>
        <f t="shared" si="121"/>
        <v>1.238</v>
      </c>
      <c r="AE87" s="69" t="e">
        <f t="shared" si="122"/>
        <v>#N/A</v>
      </c>
      <c r="AF87" s="69">
        <f t="shared" si="123"/>
        <v>1.238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>
        <f t="shared" si="127"/>
        <v>1.0426929466845614</v>
      </c>
      <c r="AN87" s="69">
        <f t="shared" si="128"/>
        <v>1.0733559038503135</v>
      </c>
      <c r="AO87" s="69">
        <f t="shared" si="129"/>
        <v>1.1040188610160659</v>
      </c>
      <c r="AP87" s="69">
        <f t="shared" si="130"/>
        <v>1.1346818181818181</v>
      </c>
      <c r="AQ87" s="69">
        <f t="shared" si="131"/>
        <v>1.1653447753475703</v>
      </c>
      <c r="AR87" s="69">
        <f t="shared" si="132"/>
        <v>1.1960077325133227</v>
      </c>
      <c r="AS87" s="69">
        <f t="shared" si="133"/>
        <v>1.2266706896790749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1</v>
      </c>
      <c r="E88" s="69">
        <f t="shared" si="99"/>
        <v>86</v>
      </c>
      <c r="F88" s="69">
        <f t="shared" si="100"/>
        <v>0.311</v>
      </c>
      <c r="G88" s="69">
        <f t="shared" si="101"/>
        <v>2.080142678079774</v>
      </c>
      <c r="H88" s="69">
        <f t="shared" si="102"/>
        <v>0.311</v>
      </c>
      <c r="I88" s="69" t="e">
        <f t="shared" si="103"/>
        <v>#N/A</v>
      </c>
      <c r="J88" s="69">
        <f t="shared" si="104"/>
        <v>0.311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>
        <f t="shared" si="108"/>
        <v>0.26459803349036709</v>
      </c>
      <c r="R88" s="69">
        <f t="shared" si="109"/>
        <v>0.27373202232691141</v>
      </c>
      <c r="S88" s="69">
        <f t="shared" si="110"/>
        <v>0.28286601116345567</v>
      </c>
      <c r="T88" s="69">
        <f t="shared" si="111"/>
        <v>0.29199999999999998</v>
      </c>
      <c r="U88" s="69">
        <f t="shared" si="112"/>
        <v>0.3011339888365443</v>
      </c>
      <c r="V88" s="69">
        <f t="shared" si="113"/>
        <v>0.31026797767308856</v>
      </c>
      <c r="W88" s="69">
        <f t="shared" si="114"/>
        <v>0.31940196650963287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>
        <f t="shared" si="121"/>
        <v>1.2110000000000001</v>
      </c>
      <c r="AE88" s="69" t="e">
        <f t="shared" si="122"/>
        <v>#N/A</v>
      </c>
      <c r="AF88" s="69">
        <f t="shared" si="123"/>
        <v>1.2110000000000001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>
        <f t="shared" si="127"/>
        <v>1.0426929466845614</v>
      </c>
      <c r="AN88" s="69">
        <f t="shared" si="128"/>
        <v>1.0733559038503135</v>
      </c>
      <c r="AO88" s="69">
        <f t="shared" si="129"/>
        <v>1.1040188610160659</v>
      </c>
      <c r="AP88" s="69">
        <f t="shared" si="130"/>
        <v>1.1346818181818181</v>
      </c>
      <c r="AQ88" s="69">
        <f t="shared" si="131"/>
        <v>1.1653447753475703</v>
      </c>
      <c r="AR88" s="69">
        <f t="shared" si="132"/>
        <v>1.1960077325133227</v>
      </c>
      <c r="AS88" s="69">
        <f t="shared" si="133"/>
        <v>1.2266706896790749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1</v>
      </c>
      <c r="E89" s="69">
        <f t="shared" si="99"/>
        <v>87</v>
      </c>
      <c r="F89" s="69">
        <f t="shared" si="100"/>
        <v>0.29499999999999998</v>
      </c>
      <c r="G89" s="69">
        <f t="shared" si="101"/>
        <v>0.32844358074943802</v>
      </c>
      <c r="H89" s="69">
        <f t="shared" si="102"/>
        <v>0.29499999999999998</v>
      </c>
      <c r="I89" s="69">
        <f t="shared" si="103"/>
        <v>0.29499999999999998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>
        <f t="shared" si="108"/>
        <v>0.26459803349036709</v>
      </c>
      <c r="R89" s="69">
        <f t="shared" si="109"/>
        <v>0.27373202232691141</v>
      </c>
      <c r="S89" s="69">
        <f t="shared" si="110"/>
        <v>0.28286601116345567</v>
      </c>
      <c r="T89" s="69">
        <f t="shared" si="111"/>
        <v>0.29199999999999998</v>
      </c>
      <c r="U89" s="69">
        <f t="shared" si="112"/>
        <v>0.3011339888365443</v>
      </c>
      <c r="V89" s="69">
        <f t="shared" si="113"/>
        <v>0.31026797767308856</v>
      </c>
      <c r="W89" s="69">
        <f t="shared" si="114"/>
        <v>0.31940196650963287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>
        <f t="shared" si="121"/>
        <v>1.206</v>
      </c>
      <c r="AE89" s="69" t="e">
        <f t="shared" si="122"/>
        <v>#N/A</v>
      </c>
      <c r="AF89" s="69">
        <f t="shared" si="123"/>
        <v>1.206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>
        <f t="shared" si="127"/>
        <v>1.0426929466845614</v>
      </c>
      <c r="AN89" s="69">
        <f t="shared" si="128"/>
        <v>1.0733559038503135</v>
      </c>
      <c r="AO89" s="69">
        <f t="shared" si="129"/>
        <v>1.1040188610160659</v>
      </c>
      <c r="AP89" s="69">
        <f t="shared" si="130"/>
        <v>1.1346818181818181</v>
      </c>
      <c r="AQ89" s="69">
        <f t="shared" si="131"/>
        <v>1.1653447753475703</v>
      </c>
      <c r="AR89" s="69">
        <f t="shared" si="132"/>
        <v>1.1960077325133227</v>
      </c>
      <c r="AS89" s="69">
        <f t="shared" si="133"/>
        <v>1.2266706896790749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1</v>
      </c>
      <c r="E90" s="69">
        <f t="shared" si="99"/>
        <v>88</v>
      </c>
      <c r="F90" s="69">
        <f t="shared" si="100"/>
        <v>0.313</v>
      </c>
      <c r="G90" s="69">
        <f t="shared" si="101"/>
        <v>2.2991050652460663</v>
      </c>
      <c r="H90" s="69">
        <f t="shared" si="102"/>
        <v>0.313</v>
      </c>
      <c r="I90" s="69" t="e">
        <f t="shared" si="103"/>
        <v>#N/A</v>
      </c>
      <c r="J90" s="69">
        <f t="shared" si="104"/>
        <v>0.313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>
        <f t="shared" si="108"/>
        <v>0.26459803349036709</v>
      </c>
      <c r="R90" s="69">
        <f t="shared" si="109"/>
        <v>0.27373202232691141</v>
      </c>
      <c r="S90" s="69">
        <f t="shared" si="110"/>
        <v>0.28286601116345567</v>
      </c>
      <c r="T90" s="69">
        <f t="shared" si="111"/>
        <v>0.29199999999999998</v>
      </c>
      <c r="U90" s="69">
        <f t="shared" si="112"/>
        <v>0.3011339888365443</v>
      </c>
      <c r="V90" s="69">
        <f t="shared" si="113"/>
        <v>0.31026797767308856</v>
      </c>
      <c r="W90" s="69">
        <f t="shared" si="114"/>
        <v>0.31940196650963287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>
        <f t="shared" si="121"/>
        <v>1.212</v>
      </c>
      <c r="AE90" s="69" t="e">
        <f t="shared" si="122"/>
        <v>#N/A</v>
      </c>
      <c r="AF90" s="69">
        <f t="shared" si="123"/>
        <v>1.212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>
        <f t="shared" si="127"/>
        <v>1.0426929466845614</v>
      </c>
      <c r="AN90" s="69">
        <f t="shared" si="128"/>
        <v>1.0733559038503135</v>
      </c>
      <c r="AO90" s="69">
        <f t="shared" si="129"/>
        <v>1.1040188610160659</v>
      </c>
      <c r="AP90" s="69">
        <f t="shared" si="130"/>
        <v>1.1346818181818181</v>
      </c>
      <c r="AQ90" s="69">
        <f t="shared" si="131"/>
        <v>1.1653447753475703</v>
      </c>
      <c r="AR90" s="69">
        <f t="shared" si="132"/>
        <v>1.1960077325133227</v>
      </c>
      <c r="AS90" s="69">
        <f t="shared" si="133"/>
        <v>1.2266706896790749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1</v>
      </c>
      <c r="E91" s="69">
        <f t="shared" si="99"/>
        <v>89</v>
      </c>
      <c r="F91" s="69">
        <f t="shared" si="100"/>
        <v>0.318</v>
      </c>
      <c r="G91" s="69">
        <f t="shared" si="101"/>
        <v>2.846511033161796</v>
      </c>
      <c r="H91" s="69">
        <f t="shared" si="102"/>
        <v>0.318</v>
      </c>
      <c r="I91" s="69" t="e">
        <f t="shared" si="103"/>
        <v>#N/A</v>
      </c>
      <c r="J91" s="69">
        <f t="shared" si="104"/>
        <v>0.318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>
        <f t="shared" si="108"/>
        <v>0.26459803349036709</v>
      </c>
      <c r="R91" s="69">
        <f t="shared" si="109"/>
        <v>0.27373202232691141</v>
      </c>
      <c r="S91" s="69">
        <f t="shared" si="110"/>
        <v>0.28286601116345567</v>
      </c>
      <c r="T91" s="69">
        <f t="shared" si="111"/>
        <v>0.29199999999999998</v>
      </c>
      <c r="U91" s="69">
        <f t="shared" si="112"/>
        <v>0.3011339888365443</v>
      </c>
      <c r="V91" s="69">
        <f t="shared" si="113"/>
        <v>0.31026797767308856</v>
      </c>
      <c r="W91" s="69">
        <f t="shared" si="114"/>
        <v>0.31940196650963287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>
        <f t="shared" si="121"/>
        <v>1.2150000000000001</v>
      </c>
      <c r="AE91" s="69" t="e">
        <f t="shared" si="122"/>
        <v>#N/A</v>
      </c>
      <c r="AF91" s="69">
        <f t="shared" si="123"/>
        <v>1.2150000000000001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>
        <f t="shared" si="127"/>
        <v>1.0426929466845614</v>
      </c>
      <c r="AN91" s="69">
        <f t="shared" si="128"/>
        <v>1.0733559038503135</v>
      </c>
      <c r="AO91" s="69">
        <f t="shared" si="129"/>
        <v>1.1040188610160659</v>
      </c>
      <c r="AP91" s="69">
        <f t="shared" si="130"/>
        <v>1.1346818181818181</v>
      </c>
      <c r="AQ91" s="69">
        <f t="shared" si="131"/>
        <v>1.1653447753475703</v>
      </c>
      <c r="AR91" s="69">
        <f t="shared" si="132"/>
        <v>1.1960077325133227</v>
      </c>
      <c r="AS91" s="69">
        <f t="shared" si="133"/>
        <v>1.2266706896790749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1</v>
      </c>
      <c r="E92" s="69">
        <f t="shared" si="99"/>
        <v>90</v>
      </c>
      <c r="F92" s="69">
        <f t="shared" si="100"/>
        <v>0.34599999999999997</v>
      </c>
      <c r="G92" s="69">
        <f t="shared" si="101"/>
        <v>5.911984453489878</v>
      </c>
      <c r="H92" s="69">
        <f t="shared" si="102"/>
        <v>0.34599999999999997</v>
      </c>
      <c r="I92" s="69" t="e">
        <f t="shared" si="103"/>
        <v>#N/A</v>
      </c>
      <c r="J92" s="69">
        <f t="shared" si="104"/>
        <v>0.34599999999999997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>
        <f t="shared" si="108"/>
        <v>0.26459803349036709</v>
      </c>
      <c r="R92" s="69">
        <f t="shared" si="109"/>
        <v>0.27373202232691141</v>
      </c>
      <c r="S92" s="69">
        <f t="shared" si="110"/>
        <v>0.28286601116345567</v>
      </c>
      <c r="T92" s="69">
        <f t="shared" si="111"/>
        <v>0.29199999999999998</v>
      </c>
      <c r="U92" s="69">
        <f t="shared" si="112"/>
        <v>0.3011339888365443</v>
      </c>
      <c r="V92" s="69">
        <f t="shared" si="113"/>
        <v>0.31026797767308856</v>
      </c>
      <c r="W92" s="69">
        <f t="shared" si="114"/>
        <v>0.31940196650963287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>
        <f t="shared" si="121"/>
        <v>1.2390000000000001</v>
      </c>
      <c r="AE92" s="69" t="e">
        <f t="shared" si="122"/>
        <v>#N/A</v>
      </c>
      <c r="AF92" s="69">
        <f t="shared" si="123"/>
        <v>1.2390000000000001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>
        <f t="shared" si="127"/>
        <v>1.0426929466845614</v>
      </c>
      <c r="AN92" s="69">
        <f t="shared" si="128"/>
        <v>1.0733559038503135</v>
      </c>
      <c r="AO92" s="69">
        <f t="shared" si="129"/>
        <v>1.1040188610160659</v>
      </c>
      <c r="AP92" s="69">
        <f t="shared" si="130"/>
        <v>1.1346818181818181</v>
      </c>
      <c r="AQ92" s="69">
        <f t="shared" si="131"/>
        <v>1.1653447753475703</v>
      </c>
      <c r="AR92" s="69">
        <f t="shared" si="132"/>
        <v>1.1960077325133227</v>
      </c>
      <c r="AS92" s="69">
        <f t="shared" si="133"/>
        <v>1.2266706896790749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1</v>
      </c>
      <c r="E93" s="69">
        <f t="shared" si="99"/>
        <v>91</v>
      </c>
      <c r="F93" s="69">
        <f t="shared" si="100"/>
        <v>0.31</v>
      </c>
      <c r="G93" s="69">
        <f t="shared" si="101"/>
        <v>1.9706614844966281</v>
      </c>
      <c r="H93" s="69">
        <f t="shared" si="102"/>
        <v>0.31</v>
      </c>
      <c r="I93" s="69" t="e">
        <f t="shared" si="103"/>
        <v>#N/A</v>
      </c>
      <c r="J93" s="69">
        <f t="shared" si="104"/>
        <v>0.31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>
        <f t="shared" si="108"/>
        <v>0.26459803349036709</v>
      </c>
      <c r="R93" s="69">
        <f t="shared" si="109"/>
        <v>0.27373202232691141</v>
      </c>
      <c r="S93" s="69">
        <f t="shared" si="110"/>
        <v>0.28286601116345567</v>
      </c>
      <c r="T93" s="69">
        <f t="shared" si="111"/>
        <v>0.29199999999999998</v>
      </c>
      <c r="U93" s="69">
        <f t="shared" si="112"/>
        <v>0.3011339888365443</v>
      </c>
      <c r="V93" s="69">
        <f t="shared" si="113"/>
        <v>0.31026797767308856</v>
      </c>
      <c r="W93" s="69">
        <f t="shared" si="114"/>
        <v>0.31940196650963287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>
        <f t="shared" si="121"/>
        <v>1.196</v>
      </c>
      <c r="AE93" s="69" t="e">
        <f t="shared" si="122"/>
        <v>#N/A</v>
      </c>
      <c r="AF93" s="69">
        <f t="shared" si="123"/>
        <v>1.196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>
        <f t="shared" si="127"/>
        <v>1.0426929466845614</v>
      </c>
      <c r="AN93" s="69">
        <f t="shared" si="128"/>
        <v>1.0733559038503135</v>
      </c>
      <c r="AO93" s="69">
        <f t="shared" si="129"/>
        <v>1.1040188610160659</v>
      </c>
      <c r="AP93" s="69">
        <f t="shared" si="130"/>
        <v>1.1346818181818181</v>
      </c>
      <c r="AQ93" s="69">
        <f t="shared" si="131"/>
        <v>1.1653447753475703</v>
      </c>
      <c r="AR93" s="69">
        <f t="shared" si="132"/>
        <v>1.1960077325133227</v>
      </c>
      <c r="AS93" s="69">
        <f t="shared" si="133"/>
        <v>1.2266706896790749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1</v>
      </c>
      <c r="E94" s="69">
        <f t="shared" si="99"/>
        <v>92</v>
      </c>
      <c r="F94" s="69">
        <f t="shared" si="100"/>
        <v>0.317</v>
      </c>
      <c r="G94" s="69">
        <f t="shared" si="101"/>
        <v>2.7370298395786503</v>
      </c>
      <c r="H94" s="69">
        <f t="shared" si="102"/>
        <v>0.317</v>
      </c>
      <c r="I94" s="69" t="e">
        <f t="shared" si="103"/>
        <v>#N/A</v>
      </c>
      <c r="J94" s="69">
        <f t="shared" si="104"/>
        <v>0.317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>
        <f t="shared" si="108"/>
        <v>0.26459803349036709</v>
      </c>
      <c r="R94" s="69">
        <f t="shared" si="109"/>
        <v>0.27373202232691141</v>
      </c>
      <c r="S94" s="69">
        <f t="shared" si="110"/>
        <v>0.28286601116345567</v>
      </c>
      <c r="T94" s="69">
        <f t="shared" si="111"/>
        <v>0.29199999999999998</v>
      </c>
      <c r="U94" s="69">
        <f t="shared" si="112"/>
        <v>0.3011339888365443</v>
      </c>
      <c r="V94" s="69">
        <f t="shared" si="113"/>
        <v>0.31026797767308856</v>
      </c>
      <c r="W94" s="69">
        <f t="shared" si="114"/>
        <v>0.31940196650963287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>
        <f t="shared" si="121"/>
        <v>1.2090000000000001</v>
      </c>
      <c r="AE94" s="69" t="e">
        <f t="shared" si="122"/>
        <v>#N/A</v>
      </c>
      <c r="AF94" s="69">
        <f t="shared" si="123"/>
        <v>1.2090000000000001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>
        <f t="shared" si="127"/>
        <v>1.0426929466845614</v>
      </c>
      <c r="AN94" s="69">
        <f t="shared" si="128"/>
        <v>1.0733559038503135</v>
      </c>
      <c r="AO94" s="69">
        <f t="shared" si="129"/>
        <v>1.1040188610160659</v>
      </c>
      <c r="AP94" s="69">
        <f t="shared" si="130"/>
        <v>1.1346818181818181</v>
      </c>
      <c r="AQ94" s="69">
        <f t="shared" si="131"/>
        <v>1.1653447753475703</v>
      </c>
      <c r="AR94" s="69">
        <f t="shared" si="132"/>
        <v>1.1960077325133227</v>
      </c>
      <c r="AS94" s="69">
        <f t="shared" si="133"/>
        <v>1.2266706896790749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1</v>
      </c>
      <c r="E95" s="69">
        <f t="shared" si="99"/>
        <v>93</v>
      </c>
      <c r="F95" s="69">
        <f t="shared" si="100"/>
        <v>0.31</v>
      </c>
      <c r="G95" s="69">
        <f t="shared" si="101"/>
        <v>1.9706614844966281</v>
      </c>
      <c r="H95" s="69">
        <f t="shared" si="102"/>
        <v>0.31</v>
      </c>
      <c r="I95" s="69" t="e">
        <f t="shared" si="103"/>
        <v>#N/A</v>
      </c>
      <c r="J95" s="69">
        <f t="shared" si="104"/>
        <v>0.31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>
        <f t="shared" si="108"/>
        <v>0.26459803349036709</v>
      </c>
      <c r="R95" s="69">
        <f t="shared" si="109"/>
        <v>0.27373202232691141</v>
      </c>
      <c r="S95" s="69">
        <f t="shared" si="110"/>
        <v>0.28286601116345567</v>
      </c>
      <c r="T95" s="69">
        <f t="shared" si="111"/>
        <v>0.29199999999999998</v>
      </c>
      <c r="U95" s="69">
        <f t="shared" si="112"/>
        <v>0.3011339888365443</v>
      </c>
      <c r="V95" s="69">
        <f t="shared" si="113"/>
        <v>0.31026797767308856</v>
      </c>
      <c r="W95" s="69">
        <f t="shared" si="114"/>
        <v>0.31940196650963287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>
        <f t="shared" si="127"/>
        <v>1.0426929466845614</v>
      </c>
      <c r="AN95" s="69">
        <f t="shared" si="128"/>
        <v>1.0733559038503135</v>
      </c>
      <c r="AO95" s="69">
        <f t="shared" si="129"/>
        <v>1.1040188610160659</v>
      </c>
      <c r="AP95" s="69">
        <f t="shared" si="130"/>
        <v>1.1346818181818181</v>
      </c>
      <c r="AQ95" s="69">
        <f t="shared" si="131"/>
        <v>1.1653447753475703</v>
      </c>
      <c r="AR95" s="69">
        <f t="shared" si="132"/>
        <v>1.1960077325133227</v>
      </c>
      <c r="AS95" s="69">
        <f t="shared" si="133"/>
        <v>1.2266706896790749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1</v>
      </c>
      <c r="E96" s="69">
        <f t="shared" si="99"/>
        <v>94</v>
      </c>
      <c r="F96" s="69">
        <f t="shared" si="100"/>
        <v>0.28999999999999998</v>
      </c>
      <c r="G96" s="69">
        <f t="shared" si="101"/>
        <v>-0.21896238716629202</v>
      </c>
      <c r="H96" s="69">
        <f t="shared" si="102"/>
        <v>0.28999999999999998</v>
      </c>
      <c r="I96" s="69">
        <f t="shared" si="103"/>
        <v>0.28999999999999998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>
        <f t="shared" si="108"/>
        <v>0.26459803349036709</v>
      </c>
      <c r="R96" s="69">
        <f t="shared" si="109"/>
        <v>0.27373202232691141</v>
      </c>
      <c r="S96" s="69">
        <f t="shared" si="110"/>
        <v>0.28286601116345567</v>
      </c>
      <c r="T96" s="69">
        <f t="shared" si="111"/>
        <v>0.29199999999999998</v>
      </c>
      <c r="U96" s="69">
        <f t="shared" si="112"/>
        <v>0.3011339888365443</v>
      </c>
      <c r="V96" s="69">
        <f t="shared" si="113"/>
        <v>0.31026797767308856</v>
      </c>
      <c r="W96" s="69">
        <f t="shared" si="114"/>
        <v>0.31940196650963287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>
        <f t="shared" si="121"/>
        <v>1.21</v>
      </c>
      <c r="AE96" s="69">
        <f t="shared" si="122"/>
        <v>1.21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>
        <f t="shared" si="127"/>
        <v>1.0426929466845614</v>
      </c>
      <c r="AN96" s="69">
        <f t="shared" si="128"/>
        <v>1.0733559038503135</v>
      </c>
      <c r="AO96" s="69">
        <f t="shared" si="129"/>
        <v>1.1040188610160659</v>
      </c>
      <c r="AP96" s="69">
        <f t="shared" si="130"/>
        <v>1.1346818181818181</v>
      </c>
      <c r="AQ96" s="69">
        <f t="shared" si="131"/>
        <v>1.1653447753475703</v>
      </c>
      <c r="AR96" s="69">
        <f t="shared" si="132"/>
        <v>1.1960077325133227</v>
      </c>
      <c r="AS96" s="69">
        <f t="shared" si="133"/>
        <v>1.2266706896790749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1</v>
      </c>
      <c r="E97" s="69">
        <f t="shared" si="99"/>
        <v>95</v>
      </c>
      <c r="F97" s="69">
        <f t="shared" si="100"/>
        <v>0.33</v>
      </c>
      <c r="G97" s="69">
        <f t="shared" si="101"/>
        <v>4.1602853561595481</v>
      </c>
      <c r="H97" s="69">
        <f t="shared" si="102"/>
        <v>0.33</v>
      </c>
      <c r="I97" s="69" t="e">
        <f t="shared" si="103"/>
        <v>#N/A</v>
      </c>
      <c r="J97" s="69">
        <f t="shared" si="104"/>
        <v>0.33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>
        <f t="shared" si="108"/>
        <v>0.26459803349036709</v>
      </c>
      <c r="R97" s="69">
        <f t="shared" si="109"/>
        <v>0.27373202232691141</v>
      </c>
      <c r="S97" s="69">
        <f t="shared" si="110"/>
        <v>0.28286601116345567</v>
      </c>
      <c r="T97" s="69">
        <f t="shared" si="111"/>
        <v>0.29199999999999998</v>
      </c>
      <c r="U97" s="69">
        <f t="shared" si="112"/>
        <v>0.3011339888365443</v>
      </c>
      <c r="V97" s="69">
        <f t="shared" si="113"/>
        <v>0.31026797767308856</v>
      </c>
      <c r="W97" s="69">
        <f t="shared" si="114"/>
        <v>0.31940196650963287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>
        <f t="shared" si="121"/>
        <v>1.24</v>
      </c>
      <c r="AE97" s="69" t="e">
        <f t="shared" si="122"/>
        <v>#N/A</v>
      </c>
      <c r="AF97" s="69">
        <f t="shared" si="123"/>
        <v>1.24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>
        <f t="shared" si="127"/>
        <v>1.0426929466845614</v>
      </c>
      <c r="AN97" s="69">
        <f t="shared" si="128"/>
        <v>1.0733559038503135</v>
      </c>
      <c r="AO97" s="69">
        <f t="shared" si="129"/>
        <v>1.1040188610160659</v>
      </c>
      <c r="AP97" s="69">
        <f t="shared" si="130"/>
        <v>1.1346818181818181</v>
      </c>
      <c r="AQ97" s="69">
        <f t="shared" si="131"/>
        <v>1.1653447753475703</v>
      </c>
      <c r="AR97" s="69">
        <f t="shared" si="132"/>
        <v>1.1960077325133227</v>
      </c>
      <c r="AS97" s="69">
        <f t="shared" si="133"/>
        <v>1.2266706896790749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1</v>
      </c>
      <c r="E98" s="69">
        <f t="shared" si="99"/>
        <v>96</v>
      </c>
      <c r="F98" s="69">
        <f t="shared" si="100"/>
        <v>0.33</v>
      </c>
      <c r="G98" s="69">
        <f t="shared" si="101"/>
        <v>4.1602853561595481</v>
      </c>
      <c r="H98" s="69">
        <f t="shared" si="102"/>
        <v>0.33</v>
      </c>
      <c r="I98" s="69" t="e">
        <f t="shared" si="103"/>
        <v>#N/A</v>
      </c>
      <c r="J98" s="69">
        <f t="shared" si="104"/>
        <v>0.33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>
        <f t="shared" si="108"/>
        <v>0.26459803349036709</v>
      </c>
      <c r="R98" s="69">
        <f t="shared" si="109"/>
        <v>0.27373202232691141</v>
      </c>
      <c r="S98" s="69">
        <f t="shared" si="110"/>
        <v>0.28286601116345567</v>
      </c>
      <c r="T98" s="69">
        <f t="shared" si="111"/>
        <v>0.29199999999999998</v>
      </c>
      <c r="U98" s="69">
        <f t="shared" si="112"/>
        <v>0.3011339888365443</v>
      </c>
      <c r="V98" s="69">
        <f t="shared" si="113"/>
        <v>0.31026797767308856</v>
      </c>
      <c r="W98" s="69">
        <f t="shared" si="114"/>
        <v>0.31940196650963287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>
        <f t="shared" si="121"/>
        <v>1.24</v>
      </c>
      <c r="AE98" s="69" t="e">
        <f t="shared" si="122"/>
        <v>#N/A</v>
      </c>
      <c r="AF98" s="69">
        <f t="shared" si="123"/>
        <v>1.24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>
        <f t="shared" si="127"/>
        <v>1.0426929466845614</v>
      </c>
      <c r="AN98" s="69">
        <f t="shared" si="128"/>
        <v>1.0733559038503135</v>
      </c>
      <c r="AO98" s="69">
        <f t="shared" si="129"/>
        <v>1.1040188610160659</v>
      </c>
      <c r="AP98" s="69">
        <f t="shared" si="130"/>
        <v>1.1346818181818181</v>
      </c>
      <c r="AQ98" s="69">
        <f t="shared" si="131"/>
        <v>1.1653447753475703</v>
      </c>
      <c r="AR98" s="69">
        <f t="shared" si="132"/>
        <v>1.1960077325133227</v>
      </c>
      <c r="AS98" s="69">
        <f t="shared" si="133"/>
        <v>1.2266706896790749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69">
        <f t="shared" ref="E99:E130" si="147">IF(OR($B99="",$D99=0),NA(),$A99)</f>
        <v>97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>
        <f t="shared" ref="H99:H130" si="150">IF(AND($F99&lt;&gt;"",$D99=1),$F99,NA())</f>
        <v>0.33</v>
      </c>
      <c r="I99" s="69" t="e">
        <f t="shared" ref="I99:I130" si="151">IF(AND($F99&lt;&gt;"",$D99=1,$P99="OK"),$F99,NA())</f>
        <v>#N/A</v>
      </c>
      <c r="J99" s="69">
        <f t="shared" ref="J99:J130" si="152">IF(AND($F99&lt;&gt;"",$D99=1,$P99&lt;&gt;"OK",$P99&lt;&gt;""),$F99,NA())</f>
        <v>0.33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>
        <f t="shared" ref="Q99:Q130" si="156">IF(AND($D99=1,$AX$1&lt;&gt;""),$AX$1+(-3)*$AY$1,NA())</f>
        <v>0.26459803349036709</v>
      </c>
      <c r="R99" s="69">
        <f t="shared" ref="R99:R130" si="157">IF(AND($D99=1,$AX$1&lt;&gt;""),$AX$1+(-2)*$AY$1,NA())</f>
        <v>0.27373202232691141</v>
      </c>
      <c r="S99" s="69">
        <f t="shared" ref="S99:S130" si="158">IF(AND($D99=1,$AX$1&lt;&gt;""),$AX$1+(-1)*$AY$1,NA())</f>
        <v>0.28286601116345567</v>
      </c>
      <c r="T99" s="69">
        <f t="shared" ref="T99:T130" si="159">IF(AND($D99=1,$AX$1&lt;&gt;""),$AX$1,NA())</f>
        <v>0.29199999999999998</v>
      </c>
      <c r="U99" s="69">
        <f t="shared" ref="U99:U130" si="160">IF(AND($D99=1,$AX$1&lt;&gt;""),$AX$1+(1)*$AY$1,NA())</f>
        <v>0.3011339888365443</v>
      </c>
      <c r="V99" s="69">
        <f t="shared" ref="V99:V130" si="161">IF(AND($D99=1,$AX$1&lt;&gt;""),$AX$1+(2)*$AY$1,NA())</f>
        <v>0.31026797767308856</v>
      </c>
      <c r="W99" s="69">
        <f t="shared" ref="W99:W130" si="162">IF(AND($D99=1,$AX$1&lt;&gt;""),$AX$1+(3)*$AY$1,NA())</f>
        <v>0.31940196650963287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>
        <f t="shared" ref="AD99:AD130" si="169">IF(AND($AB99&lt;&gt;"",$D99=1),$AB99,NA())</f>
        <v>1.22</v>
      </c>
      <c r="AE99" s="69" t="e">
        <f t="shared" ref="AE99:AE130" si="170">IF(AND($AB99&lt;&gt;"",$D99=1,$AL99="OK"),$AB99,NA())</f>
        <v>#N/A</v>
      </c>
      <c r="AF99" s="69">
        <f t="shared" ref="AF99:AF130" si="171">IF(AND($AB99&lt;&gt;"",$D99=1,$AL99&lt;&gt;"OK",$AL99&lt;&gt;""),$AB99,NA())</f>
        <v>1.22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>
        <f t="shared" ref="AM99:AM130" si="175">IF(AND($D99=1,$AZ$1&lt;&gt;""),$AZ$1+(-3)*$BA$1,NA())</f>
        <v>1.0426929466845614</v>
      </c>
      <c r="AN99" s="69">
        <f t="shared" ref="AN99:AN130" si="176">IF(AND($D99=1,$AZ$1&lt;&gt;""),$AZ$1+(-2)*$BA$1,NA())</f>
        <v>1.0733559038503135</v>
      </c>
      <c r="AO99" s="69">
        <f t="shared" ref="AO99:AO130" si="177">IF(AND($D99=1,$AZ$1&lt;&gt;""),$AZ$1+(-1)*$BA$1,NA())</f>
        <v>1.1040188610160659</v>
      </c>
      <c r="AP99" s="69">
        <f t="shared" ref="AP99:AP130" si="178">IF(AND($D99=1,$AZ$1&lt;&gt;""),$AZ$1,NA())</f>
        <v>1.1346818181818181</v>
      </c>
      <c r="AQ99" s="69">
        <f t="shared" ref="AQ99:AQ130" si="179">IF(AND($D99=1,$AZ$1&lt;&gt;""),$AZ$1+(1)*$BA$1,NA())</f>
        <v>1.1653447753475703</v>
      </c>
      <c r="AR99" s="69">
        <f t="shared" ref="AR99:AR130" si="180">IF(AND($D99=1,$AZ$1&lt;&gt;""),$AZ$1+(2)*$BA$1,NA())</f>
        <v>1.1960077325133227</v>
      </c>
      <c r="AS99" s="69">
        <f t="shared" ref="AS99:AS130" si="181">IF(AND($D99=1,$AZ$1&lt;&gt;""),$AZ$1+(3)*$BA$1,NA())</f>
        <v>1.2266706896790749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1</v>
      </c>
      <c r="E100" s="69">
        <f t="shared" si="147"/>
        <v>98</v>
      </c>
      <c r="F100" s="69">
        <f t="shared" si="148"/>
        <v>0.32</v>
      </c>
      <c r="G100" s="69">
        <f t="shared" si="149"/>
        <v>3.0654734203280882</v>
      </c>
      <c r="H100" s="69">
        <f t="shared" si="150"/>
        <v>0.32</v>
      </c>
      <c r="I100" s="69" t="e">
        <f t="shared" si="151"/>
        <v>#N/A</v>
      </c>
      <c r="J100" s="69">
        <f t="shared" si="152"/>
        <v>0.32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>
        <f t="shared" si="156"/>
        <v>0.26459803349036709</v>
      </c>
      <c r="R100" s="69">
        <f t="shared" si="157"/>
        <v>0.27373202232691141</v>
      </c>
      <c r="S100" s="69">
        <f t="shared" si="158"/>
        <v>0.28286601116345567</v>
      </c>
      <c r="T100" s="69">
        <f t="shared" si="159"/>
        <v>0.29199999999999998</v>
      </c>
      <c r="U100" s="69">
        <f t="shared" si="160"/>
        <v>0.3011339888365443</v>
      </c>
      <c r="V100" s="69">
        <f t="shared" si="161"/>
        <v>0.31026797767308856</v>
      </c>
      <c r="W100" s="69">
        <f t="shared" si="162"/>
        <v>0.31940196650963287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>
        <f t="shared" si="169"/>
        <v>1.21</v>
      </c>
      <c r="AE100" s="69" t="e">
        <f t="shared" si="170"/>
        <v>#N/A</v>
      </c>
      <c r="AF100" s="69">
        <f t="shared" si="171"/>
        <v>1.21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>
        <f t="shared" si="175"/>
        <v>1.0426929466845614</v>
      </c>
      <c r="AN100" s="69">
        <f t="shared" si="176"/>
        <v>1.0733559038503135</v>
      </c>
      <c r="AO100" s="69">
        <f t="shared" si="177"/>
        <v>1.1040188610160659</v>
      </c>
      <c r="AP100" s="69">
        <f t="shared" si="178"/>
        <v>1.1346818181818181</v>
      </c>
      <c r="AQ100" s="69">
        <f t="shared" si="179"/>
        <v>1.1653447753475703</v>
      </c>
      <c r="AR100" s="69">
        <f t="shared" si="180"/>
        <v>1.1960077325133227</v>
      </c>
      <c r="AS100" s="69">
        <f t="shared" si="181"/>
        <v>1.2266706896790749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1</v>
      </c>
      <c r="E101" s="69">
        <f t="shared" si="147"/>
        <v>99</v>
      </c>
      <c r="F101" s="69">
        <f t="shared" si="148"/>
        <v>0.31</v>
      </c>
      <c r="G101" s="69">
        <f t="shared" si="149"/>
        <v>1.9706614844966281</v>
      </c>
      <c r="H101" s="69">
        <f t="shared" si="150"/>
        <v>0.31</v>
      </c>
      <c r="I101" s="69" t="e">
        <f t="shared" si="151"/>
        <v>#N/A</v>
      </c>
      <c r="J101" s="69">
        <f t="shared" si="152"/>
        <v>0.31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>
        <f t="shared" si="156"/>
        <v>0.26459803349036709</v>
      </c>
      <c r="R101" s="69">
        <f t="shared" si="157"/>
        <v>0.27373202232691141</v>
      </c>
      <c r="S101" s="69">
        <f t="shared" si="158"/>
        <v>0.28286601116345567</v>
      </c>
      <c r="T101" s="69">
        <f t="shared" si="159"/>
        <v>0.29199999999999998</v>
      </c>
      <c r="U101" s="69">
        <f t="shared" si="160"/>
        <v>0.3011339888365443</v>
      </c>
      <c r="V101" s="69">
        <f t="shared" si="161"/>
        <v>0.31026797767308856</v>
      </c>
      <c r="W101" s="69">
        <f t="shared" si="162"/>
        <v>0.31940196650963287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>
        <f t="shared" si="169"/>
        <v>1.19</v>
      </c>
      <c r="AE101" s="69" t="e">
        <f t="shared" si="170"/>
        <v>#N/A</v>
      </c>
      <c r="AF101" s="69">
        <f t="shared" si="171"/>
        <v>1.19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>
        <f t="shared" si="175"/>
        <v>1.0426929466845614</v>
      </c>
      <c r="AN101" s="69">
        <f t="shared" si="176"/>
        <v>1.0733559038503135</v>
      </c>
      <c r="AO101" s="69">
        <f t="shared" si="177"/>
        <v>1.1040188610160659</v>
      </c>
      <c r="AP101" s="69">
        <f t="shared" si="178"/>
        <v>1.1346818181818181</v>
      </c>
      <c r="AQ101" s="69">
        <f t="shared" si="179"/>
        <v>1.1653447753475703</v>
      </c>
      <c r="AR101" s="69">
        <f t="shared" si="180"/>
        <v>1.1960077325133227</v>
      </c>
      <c r="AS101" s="69">
        <f t="shared" si="181"/>
        <v>1.2266706896790749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1</v>
      </c>
      <c r="E102" s="69">
        <f t="shared" si="147"/>
        <v>100</v>
      </c>
      <c r="F102" s="69">
        <f t="shared" si="148"/>
        <v>0.31</v>
      </c>
      <c r="G102" s="69">
        <f t="shared" si="149"/>
        <v>1.9706614844966281</v>
      </c>
      <c r="H102" s="69">
        <f t="shared" si="150"/>
        <v>0.31</v>
      </c>
      <c r="I102" s="69" t="e">
        <f t="shared" si="151"/>
        <v>#N/A</v>
      </c>
      <c r="J102" s="69">
        <f t="shared" si="152"/>
        <v>0.31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>
        <f t="shared" si="156"/>
        <v>0.26459803349036709</v>
      </c>
      <c r="R102" s="69">
        <f t="shared" si="157"/>
        <v>0.27373202232691141</v>
      </c>
      <c r="S102" s="69">
        <f t="shared" si="158"/>
        <v>0.28286601116345567</v>
      </c>
      <c r="T102" s="69">
        <f t="shared" si="159"/>
        <v>0.29199999999999998</v>
      </c>
      <c r="U102" s="69">
        <f t="shared" si="160"/>
        <v>0.3011339888365443</v>
      </c>
      <c r="V102" s="69">
        <f t="shared" si="161"/>
        <v>0.31026797767308856</v>
      </c>
      <c r="W102" s="69">
        <f t="shared" si="162"/>
        <v>0.31940196650963287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>
        <f t="shared" si="169"/>
        <v>1.2</v>
      </c>
      <c r="AE102" s="69" t="e">
        <f t="shared" si="170"/>
        <v>#N/A</v>
      </c>
      <c r="AF102" s="69">
        <f t="shared" si="171"/>
        <v>1.2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>
        <f t="shared" si="175"/>
        <v>1.0426929466845614</v>
      </c>
      <c r="AN102" s="69">
        <f t="shared" si="176"/>
        <v>1.0733559038503135</v>
      </c>
      <c r="AO102" s="69">
        <f t="shared" si="177"/>
        <v>1.1040188610160659</v>
      </c>
      <c r="AP102" s="69">
        <f t="shared" si="178"/>
        <v>1.1346818181818181</v>
      </c>
      <c r="AQ102" s="69">
        <f t="shared" si="179"/>
        <v>1.1653447753475703</v>
      </c>
      <c r="AR102" s="69">
        <f t="shared" si="180"/>
        <v>1.1960077325133227</v>
      </c>
      <c r="AS102" s="69">
        <f t="shared" si="181"/>
        <v>1.2266706896790749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1</v>
      </c>
      <c r="E103" s="69">
        <f t="shared" si="147"/>
        <v>101</v>
      </c>
      <c r="F103" s="69">
        <f t="shared" si="148"/>
        <v>0.32</v>
      </c>
      <c r="G103" s="69">
        <f t="shared" si="149"/>
        <v>3.0654734203280882</v>
      </c>
      <c r="H103" s="69">
        <f t="shared" si="150"/>
        <v>0.32</v>
      </c>
      <c r="I103" s="69" t="e">
        <f t="shared" si="151"/>
        <v>#N/A</v>
      </c>
      <c r="J103" s="69">
        <f t="shared" si="152"/>
        <v>0.32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>
        <f t="shared" si="156"/>
        <v>0.26459803349036709</v>
      </c>
      <c r="R103" s="69">
        <f t="shared" si="157"/>
        <v>0.27373202232691141</v>
      </c>
      <c r="S103" s="69">
        <f t="shared" si="158"/>
        <v>0.28286601116345567</v>
      </c>
      <c r="T103" s="69">
        <f t="shared" si="159"/>
        <v>0.29199999999999998</v>
      </c>
      <c r="U103" s="69">
        <f t="shared" si="160"/>
        <v>0.3011339888365443</v>
      </c>
      <c r="V103" s="69">
        <f t="shared" si="161"/>
        <v>0.31026797767308856</v>
      </c>
      <c r="W103" s="69">
        <f t="shared" si="162"/>
        <v>0.31940196650963287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>
        <f t="shared" si="169"/>
        <v>1.22</v>
      </c>
      <c r="AE103" s="69" t="e">
        <f t="shared" si="170"/>
        <v>#N/A</v>
      </c>
      <c r="AF103" s="69">
        <f t="shared" si="171"/>
        <v>1.22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>
        <f t="shared" si="175"/>
        <v>1.0426929466845614</v>
      </c>
      <c r="AN103" s="69">
        <f t="shared" si="176"/>
        <v>1.0733559038503135</v>
      </c>
      <c r="AO103" s="69">
        <f t="shared" si="177"/>
        <v>1.1040188610160659</v>
      </c>
      <c r="AP103" s="69">
        <f t="shared" si="178"/>
        <v>1.1346818181818181</v>
      </c>
      <c r="AQ103" s="69">
        <f t="shared" si="179"/>
        <v>1.1653447753475703</v>
      </c>
      <c r="AR103" s="69">
        <f t="shared" si="180"/>
        <v>1.1960077325133227</v>
      </c>
      <c r="AS103" s="69">
        <f t="shared" si="181"/>
        <v>1.2266706896790749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1</v>
      </c>
      <c r="E104" s="69">
        <f t="shared" si="147"/>
        <v>102</v>
      </c>
      <c r="F104" s="69">
        <f t="shared" si="148"/>
        <v>0.33</v>
      </c>
      <c r="G104" s="69">
        <f t="shared" si="149"/>
        <v>4.1602853561595481</v>
      </c>
      <c r="H104" s="69">
        <f t="shared" si="150"/>
        <v>0.33</v>
      </c>
      <c r="I104" s="69" t="e">
        <f t="shared" si="151"/>
        <v>#N/A</v>
      </c>
      <c r="J104" s="69">
        <f t="shared" si="152"/>
        <v>0.33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>
        <f t="shared" si="156"/>
        <v>0.26459803349036709</v>
      </c>
      <c r="R104" s="69">
        <f t="shared" si="157"/>
        <v>0.27373202232691141</v>
      </c>
      <c r="S104" s="69">
        <f t="shared" si="158"/>
        <v>0.28286601116345567</v>
      </c>
      <c r="T104" s="69">
        <f t="shared" si="159"/>
        <v>0.29199999999999998</v>
      </c>
      <c r="U104" s="69">
        <f t="shared" si="160"/>
        <v>0.3011339888365443</v>
      </c>
      <c r="V104" s="69">
        <f t="shared" si="161"/>
        <v>0.31026797767308856</v>
      </c>
      <c r="W104" s="69">
        <f t="shared" si="162"/>
        <v>0.31940196650963287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>
        <f t="shared" si="169"/>
        <v>1.194</v>
      </c>
      <c r="AE104" s="69" t="e">
        <f t="shared" si="170"/>
        <v>#N/A</v>
      </c>
      <c r="AF104" s="69">
        <f t="shared" si="171"/>
        <v>1.194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>
        <f t="shared" si="175"/>
        <v>1.0426929466845614</v>
      </c>
      <c r="AN104" s="69">
        <f t="shared" si="176"/>
        <v>1.0733559038503135</v>
      </c>
      <c r="AO104" s="69">
        <f t="shared" si="177"/>
        <v>1.1040188610160659</v>
      </c>
      <c r="AP104" s="69">
        <f t="shared" si="178"/>
        <v>1.1346818181818181</v>
      </c>
      <c r="AQ104" s="69">
        <f t="shared" si="179"/>
        <v>1.1653447753475703</v>
      </c>
      <c r="AR104" s="69">
        <f t="shared" si="180"/>
        <v>1.1960077325133227</v>
      </c>
      <c r="AS104" s="69">
        <f t="shared" si="181"/>
        <v>1.2266706896790749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1</v>
      </c>
      <c r="E105" s="69">
        <f t="shared" si="147"/>
        <v>103</v>
      </c>
      <c r="F105" s="69">
        <f t="shared" si="148"/>
        <v>0.33</v>
      </c>
      <c r="G105" s="69">
        <f t="shared" si="149"/>
        <v>4.1602853561595481</v>
      </c>
      <c r="H105" s="69">
        <f t="shared" si="150"/>
        <v>0.33</v>
      </c>
      <c r="I105" s="69" t="e">
        <f t="shared" si="151"/>
        <v>#N/A</v>
      </c>
      <c r="J105" s="69">
        <f t="shared" si="152"/>
        <v>0.33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>
        <f t="shared" si="156"/>
        <v>0.26459803349036709</v>
      </c>
      <c r="R105" s="69">
        <f t="shared" si="157"/>
        <v>0.27373202232691141</v>
      </c>
      <c r="S105" s="69">
        <f t="shared" si="158"/>
        <v>0.28286601116345567</v>
      </c>
      <c r="T105" s="69">
        <f t="shared" si="159"/>
        <v>0.29199999999999998</v>
      </c>
      <c r="U105" s="69">
        <f t="shared" si="160"/>
        <v>0.3011339888365443</v>
      </c>
      <c r="V105" s="69">
        <f t="shared" si="161"/>
        <v>0.31026797767308856</v>
      </c>
      <c r="W105" s="69">
        <f t="shared" si="162"/>
        <v>0.31940196650963287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>
        <f t="shared" si="169"/>
        <v>1.23</v>
      </c>
      <c r="AE105" s="69" t="e">
        <f t="shared" si="170"/>
        <v>#N/A</v>
      </c>
      <c r="AF105" s="69">
        <f t="shared" si="171"/>
        <v>1.23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>
        <f t="shared" si="175"/>
        <v>1.0426929466845614</v>
      </c>
      <c r="AN105" s="69">
        <f t="shared" si="176"/>
        <v>1.0733559038503135</v>
      </c>
      <c r="AO105" s="69">
        <f t="shared" si="177"/>
        <v>1.1040188610160659</v>
      </c>
      <c r="AP105" s="69">
        <f t="shared" si="178"/>
        <v>1.1346818181818181</v>
      </c>
      <c r="AQ105" s="69">
        <f t="shared" si="179"/>
        <v>1.1653447753475703</v>
      </c>
      <c r="AR105" s="69">
        <f t="shared" si="180"/>
        <v>1.1960077325133227</v>
      </c>
      <c r="AS105" s="69">
        <f t="shared" si="181"/>
        <v>1.2266706896790749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1</v>
      </c>
      <c r="E106" s="69">
        <f t="shared" si="147"/>
        <v>104</v>
      </c>
      <c r="F106" s="69">
        <f t="shared" si="148"/>
        <v>0.31</v>
      </c>
      <c r="G106" s="69">
        <f t="shared" si="149"/>
        <v>1.9706614844966281</v>
      </c>
      <c r="H106" s="69">
        <f t="shared" si="150"/>
        <v>0.31</v>
      </c>
      <c r="I106" s="69" t="e">
        <f t="shared" si="151"/>
        <v>#N/A</v>
      </c>
      <c r="J106" s="69">
        <f t="shared" si="152"/>
        <v>0.31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>
        <f t="shared" si="156"/>
        <v>0.26459803349036709</v>
      </c>
      <c r="R106" s="69">
        <f t="shared" si="157"/>
        <v>0.27373202232691141</v>
      </c>
      <c r="S106" s="69">
        <f t="shared" si="158"/>
        <v>0.28286601116345567</v>
      </c>
      <c r="T106" s="69">
        <f t="shared" si="159"/>
        <v>0.29199999999999998</v>
      </c>
      <c r="U106" s="69">
        <f t="shared" si="160"/>
        <v>0.3011339888365443</v>
      </c>
      <c r="V106" s="69">
        <f t="shared" si="161"/>
        <v>0.31026797767308856</v>
      </c>
      <c r="W106" s="69">
        <f t="shared" si="162"/>
        <v>0.31940196650963287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>
        <f t="shared" si="169"/>
        <v>1.2</v>
      </c>
      <c r="AE106" s="69" t="e">
        <f t="shared" si="170"/>
        <v>#N/A</v>
      </c>
      <c r="AF106" s="69">
        <f t="shared" si="171"/>
        <v>1.2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>
        <f t="shared" si="175"/>
        <v>1.0426929466845614</v>
      </c>
      <c r="AN106" s="69">
        <f t="shared" si="176"/>
        <v>1.0733559038503135</v>
      </c>
      <c r="AO106" s="69">
        <f t="shared" si="177"/>
        <v>1.1040188610160659</v>
      </c>
      <c r="AP106" s="69">
        <f t="shared" si="178"/>
        <v>1.1346818181818181</v>
      </c>
      <c r="AQ106" s="69">
        <f t="shared" si="179"/>
        <v>1.1653447753475703</v>
      </c>
      <c r="AR106" s="69">
        <f t="shared" si="180"/>
        <v>1.1960077325133227</v>
      </c>
      <c r="AS106" s="69">
        <f t="shared" si="181"/>
        <v>1.2266706896790749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1</v>
      </c>
      <c r="E107" s="69">
        <f t="shared" si="147"/>
        <v>105</v>
      </c>
      <c r="F107" s="69">
        <f t="shared" si="148"/>
        <v>0.3</v>
      </c>
      <c r="G107" s="69">
        <f t="shared" si="149"/>
        <v>0.87584954866516807</v>
      </c>
      <c r="H107" s="69">
        <f t="shared" si="150"/>
        <v>0.3</v>
      </c>
      <c r="I107" s="69" t="e">
        <f t="shared" si="151"/>
        <v>#N/A</v>
      </c>
      <c r="J107" s="69">
        <f t="shared" si="152"/>
        <v>0.3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>
        <f t="shared" si="156"/>
        <v>0.26459803349036709</v>
      </c>
      <c r="R107" s="69">
        <f t="shared" si="157"/>
        <v>0.27373202232691141</v>
      </c>
      <c r="S107" s="69">
        <f t="shared" si="158"/>
        <v>0.28286601116345567</v>
      </c>
      <c r="T107" s="69">
        <f t="shared" si="159"/>
        <v>0.29199999999999998</v>
      </c>
      <c r="U107" s="69">
        <f t="shared" si="160"/>
        <v>0.3011339888365443</v>
      </c>
      <c r="V107" s="69">
        <f t="shared" si="161"/>
        <v>0.31026797767308856</v>
      </c>
      <c r="W107" s="69">
        <f t="shared" si="162"/>
        <v>0.31940196650963287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>
        <f t="shared" si="169"/>
        <v>1.2</v>
      </c>
      <c r="AE107" s="69" t="e">
        <f t="shared" si="170"/>
        <v>#N/A</v>
      </c>
      <c r="AF107" s="69">
        <f t="shared" si="171"/>
        <v>1.2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>
        <f t="shared" si="175"/>
        <v>1.0426929466845614</v>
      </c>
      <c r="AN107" s="69">
        <f t="shared" si="176"/>
        <v>1.0733559038503135</v>
      </c>
      <c r="AO107" s="69">
        <f t="shared" si="177"/>
        <v>1.1040188610160659</v>
      </c>
      <c r="AP107" s="69">
        <f t="shared" si="178"/>
        <v>1.1346818181818181</v>
      </c>
      <c r="AQ107" s="69">
        <f t="shared" si="179"/>
        <v>1.1653447753475703</v>
      </c>
      <c r="AR107" s="69">
        <f t="shared" si="180"/>
        <v>1.1960077325133227</v>
      </c>
      <c r="AS107" s="69">
        <f t="shared" si="181"/>
        <v>1.2266706896790749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1</v>
      </c>
      <c r="E108" s="69">
        <f t="shared" si="147"/>
        <v>106</v>
      </c>
      <c r="F108" s="69">
        <f t="shared" si="148"/>
        <v>0.32</v>
      </c>
      <c r="G108" s="69">
        <f t="shared" si="149"/>
        <v>3.0654734203280882</v>
      </c>
      <c r="H108" s="69">
        <f t="shared" si="150"/>
        <v>0.32</v>
      </c>
      <c r="I108" s="69" t="e">
        <f t="shared" si="151"/>
        <v>#N/A</v>
      </c>
      <c r="J108" s="69">
        <f t="shared" si="152"/>
        <v>0.32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>
        <f t="shared" si="156"/>
        <v>0.26459803349036709</v>
      </c>
      <c r="R108" s="69">
        <f t="shared" si="157"/>
        <v>0.27373202232691141</v>
      </c>
      <c r="S108" s="69">
        <f t="shared" si="158"/>
        <v>0.28286601116345567</v>
      </c>
      <c r="T108" s="69">
        <f t="shared" si="159"/>
        <v>0.29199999999999998</v>
      </c>
      <c r="U108" s="69">
        <f t="shared" si="160"/>
        <v>0.3011339888365443</v>
      </c>
      <c r="V108" s="69">
        <f t="shared" si="161"/>
        <v>0.31026797767308856</v>
      </c>
      <c r="W108" s="69">
        <f t="shared" si="162"/>
        <v>0.31940196650963287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>
        <f t="shared" si="169"/>
        <v>1.23</v>
      </c>
      <c r="AE108" s="69" t="e">
        <f t="shared" si="170"/>
        <v>#N/A</v>
      </c>
      <c r="AF108" s="69">
        <f t="shared" si="171"/>
        <v>1.23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>
        <f t="shared" si="175"/>
        <v>1.0426929466845614</v>
      </c>
      <c r="AN108" s="69">
        <f t="shared" si="176"/>
        <v>1.0733559038503135</v>
      </c>
      <c r="AO108" s="69">
        <f t="shared" si="177"/>
        <v>1.1040188610160659</v>
      </c>
      <c r="AP108" s="69">
        <f t="shared" si="178"/>
        <v>1.1346818181818181</v>
      </c>
      <c r="AQ108" s="69">
        <f t="shared" si="179"/>
        <v>1.1653447753475703</v>
      </c>
      <c r="AR108" s="69">
        <f t="shared" si="180"/>
        <v>1.1960077325133227</v>
      </c>
      <c r="AS108" s="69">
        <f t="shared" si="181"/>
        <v>1.2266706896790749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1</v>
      </c>
      <c r="E109" s="69">
        <f t="shared" si="147"/>
        <v>107</v>
      </c>
      <c r="F109" s="69">
        <f t="shared" si="148"/>
        <v>0.34</v>
      </c>
      <c r="G109" s="69">
        <f t="shared" si="149"/>
        <v>5.2550972919910084</v>
      </c>
      <c r="H109" s="69">
        <f t="shared" si="150"/>
        <v>0.34</v>
      </c>
      <c r="I109" s="69" t="e">
        <f t="shared" si="151"/>
        <v>#N/A</v>
      </c>
      <c r="J109" s="69">
        <f t="shared" si="152"/>
        <v>0.34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>
        <f t="shared" si="156"/>
        <v>0.26459803349036709</v>
      </c>
      <c r="R109" s="69">
        <f t="shared" si="157"/>
        <v>0.27373202232691141</v>
      </c>
      <c r="S109" s="69">
        <f t="shared" si="158"/>
        <v>0.28286601116345567</v>
      </c>
      <c r="T109" s="69">
        <f t="shared" si="159"/>
        <v>0.29199999999999998</v>
      </c>
      <c r="U109" s="69">
        <f t="shared" si="160"/>
        <v>0.3011339888365443</v>
      </c>
      <c r="V109" s="69">
        <f t="shared" si="161"/>
        <v>0.31026797767308856</v>
      </c>
      <c r="W109" s="69">
        <f t="shared" si="162"/>
        <v>0.31940196650963287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>
        <f t="shared" si="169"/>
        <v>1.21</v>
      </c>
      <c r="AE109" s="69" t="e">
        <f t="shared" si="170"/>
        <v>#N/A</v>
      </c>
      <c r="AF109" s="69">
        <f t="shared" si="171"/>
        <v>1.21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>
        <f t="shared" si="175"/>
        <v>1.0426929466845614</v>
      </c>
      <c r="AN109" s="69">
        <f t="shared" si="176"/>
        <v>1.0733559038503135</v>
      </c>
      <c r="AO109" s="69">
        <f t="shared" si="177"/>
        <v>1.1040188610160659</v>
      </c>
      <c r="AP109" s="69">
        <f t="shared" si="178"/>
        <v>1.1346818181818181</v>
      </c>
      <c r="AQ109" s="69">
        <f t="shared" si="179"/>
        <v>1.1653447753475703</v>
      </c>
      <c r="AR109" s="69">
        <f t="shared" si="180"/>
        <v>1.1960077325133227</v>
      </c>
      <c r="AS109" s="69">
        <f t="shared" si="181"/>
        <v>1.2266706896790749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1</v>
      </c>
      <c r="E110" s="69">
        <f t="shared" si="147"/>
        <v>108</v>
      </c>
      <c r="F110" s="69">
        <f t="shared" si="148"/>
        <v>0.32100000000000001</v>
      </c>
      <c r="G110" s="69">
        <f t="shared" si="149"/>
        <v>3.1749546139112343</v>
      </c>
      <c r="H110" s="69">
        <f t="shared" si="150"/>
        <v>0.32100000000000001</v>
      </c>
      <c r="I110" s="69" t="e">
        <f t="shared" si="151"/>
        <v>#N/A</v>
      </c>
      <c r="J110" s="69">
        <f t="shared" si="152"/>
        <v>0.32100000000000001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>
        <f t="shared" si="156"/>
        <v>0.26459803349036709</v>
      </c>
      <c r="R110" s="69">
        <f t="shared" si="157"/>
        <v>0.27373202232691141</v>
      </c>
      <c r="S110" s="69">
        <f t="shared" si="158"/>
        <v>0.28286601116345567</v>
      </c>
      <c r="T110" s="69">
        <f t="shared" si="159"/>
        <v>0.29199999999999998</v>
      </c>
      <c r="U110" s="69">
        <f t="shared" si="160"/>
        <v>0.3011339888365443</v>
      </c>
      <c r="V110" s="69">
        <f t="shared" si="161"/>
        <v>0.31026797767308856</v>
      </c>
      <c r="W110" s="69">
        <f t="shared" si="162"/>
        <v>0.31940196650963287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>
        <f t="shared" si="169"/>
        <v>1.23</v>
      </c>
      <c r="AE110" s="69" t="e">
        <f t="shared" si="170"/>
        <v>#N/A</v>
      </c>
      <c r="AF110" s="69">
        <f t="shared" si="171"/>
        <v>1.23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>
        <f t="shared" si="175"/>
        <v>1.0426929466845614</v>
      </c>
      <c r="AN110" s="69">
        <f t="shared" si="176"/>
        <v>1.0733559038503135</v>
      </c>
      <c r="AO110" s="69">
        <f t="shared" si="177"/>
        <v>1.1040188610160659</v>
      </c>
      <c r="AP110" s="69">
        <f t="shared" si="178"/>
        <v>1.1346818181818181</v>
      </c>
      <c r="AQ110" s="69">
        <f t="shared" si="179"/>
        <v>1.1653447753475703</v>
      </c>
      <c r="AR110" s="69">
        <f t="shared" si="180"/>
        <v>1.1960077325133227</v>
      </c>
      <c r="AS110" s="69">
        <f t="shared" si="181"/>
        <v>1.2266706896790749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1</v>
      </c>
      <c r="E111" s="69">
        <f t="shared" si="147"/>
        <v>109</v>
      </c>
      <c r="F111" s="69">
        <f t="shared" si="148"/>
        <v>0.31</v>
      </c>
      <c r="G111" s="69">
        <f t="shared" si="149"/>
        <v>1.9706614844966281</v>
      </c>
      <c r="H111" s="69">
        <f t="shared" si="150"/>
        <v>0.31</v>
      </c>
      <c r="I111" s="69" t="e">
        <f t="shared" si="151"/>
        <v>#N/A</v>
      </c>
      <c r="J111" s="69">
        <f t="shared" si="152"/>
        <v>0.31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>
        <f t="shared" si="156"/>
        <v>0.26459803349036709</v>
      </c>
      <c r="R111" s="69">
        <f t="shared" si="157"/>
        <v>0.27373202232691141</v>
      </c>
      <c r="S111" s="69">
        <f t="shared" si="158"/>
        <v>0.28286601116345567</v>
      </c>
      <c r="T111" s="69">
        <f t="shared" si="159"/>
        <v>0.29199999999999998</v>
      </c>
      <c r="U111" s="69">
        <f t="shared" si="160"/>
        <v>0.3011339888365443</v>
      </c>
      <c r="V111" s="69">
        <f t="shared" si="161"/>
        <v>0.31026797767308856</v>
      </c>
      <c r="W111" s="69">
        <f t="shared" si="162"/>
        <v>0.31940196650963287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>
        <f t="shared" si="169"/>
        <v>1.1599999999999999</v>
      </c>
      <c r="AE111" s="69" t="e">
        <f t="shared" si="170"/>
        <v>#N/A</v>
      </c>
      <c r="AF111" s="69">
        <f t="shared" si="171"/>
        <v>1.1599999999999999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>
        <f t="shared" si="175"/>
        <v>1.0426929466845614</v>
      </c>
      <c r="AN111" s="69">
        <f t="shared" si="176"/>
        <v>1.0733559038503135</v>
      </c>
      <c r="AO111" s="69">
        <f t="shared" si="177"/>
        <v>1.1040188610160659</v>
      </c>
      <c r="AP111" s="69">
        <f t="shared" si="178"/>
        <v>1.1346818181818181</v>
      </c>
      <c r="AQ111" s="69">
        <f t="shared" si="179"/>
        <v>1.1653447753475703</v>
      </c>
      <c r="AR111" s="69">
        <f t="shared" si="180"/>
        <v>1.1960077325133227</v>
      </c>
      <c r="AS111" s="69">
        <f t="shared" si="181"/>
        <v>1.2266706896790749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1</v>
      </c>
      <c r="E112" s="69">
        <f t="shared" si="147"/>
        <v>110</v>
      </c>
      <c r="F112" s="69">
        <f t="shared" si="148"/>
        <v>0.32400000000000001</v>
      </c>
      <c r="G112" s="69">
        <f t="shared" si="149"/>
        <v>3.5033981946606723</v>
      </c>
      <c r="H112" s="69">
        <f t="shared" si="150"/>
        <v>0.32400000000000001</v>
      </c>
      <c r="I112" s="69" t="e">
        <f t="shared" si="151"/>
        <v>#N/A</v>
      </c>
      <c r="J112" s="69">
        <f t="shared" si="152"/>
        <v>0.32400000000000001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>
        <f t="shared" si="156"/>
        <v>0.26459803349036709</v>
      </c>
      <c r="R112" s="69">
        <f t="shared" si="157"/>
        <v>0.27373202232691141</v>
      </c>
      <c r="S112" s="69">
        <f t="shared" si="158"/>
        <v>0.28286601116345567</v>
      </c>
      <c r="T112" s="69">
        <f t="shared" si="159"/>
        <v>0.29199999999999998</v>
      </c>
      <c r="U112" s="69">
        <f t="shared" si="160"/>
        <v>0.3011339888365443</v>
      </c>
      <c r="V112" s="69">
        <f t="shared" si="161"/>
        <v>0.31026797767308856</v>
      </c>
      <c r="W112" s="69">
        <f t="shared" si="162"/>
        <v>0.31940196650963287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>
        <f t="shared" si="169"/>
        <v>1.18</v>
      </c>
      <c r="AE112" s="69" t="e">
        <f t="shared" si="170"/>
        <v>#N/A</v>
      </c>
      <c r="AF112" s="69">
        <f t="shared" si="171"/>
        <v>1.18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>
        <f t="shared" si="175"/>
        <v>1.0426929466845614</v>
      </c>
      <c r="AN112" s="69">
        <f t="shared" si="176"/>
        <v>1.0733559038503135</v>
      </c>
      <c r="AO112" s="69">
        <f t="shared" si="177"/>
        <v>1.1040188610160659</v>
      </c>
      <c r="AP112" s="69">
        <f t="shared" si="178"/>
        <v>1.1346818181818181</v>
      </c>
      <c r="AQ112" s="69">
        <f t="shared" si="179"/>
        <v>1.1653447753475703</v>
      </c>
      <c r="AR112" s="69">
        <f t="shared" si="180"/>
        <v>1.1960077325133227</v>
      </c>
      <c r="AS112" s="69">
        <f t="shared" si="181"/>
        <v>1.2266706896790749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1</v>
      </c>
      <c r="E113" s="69">
        <f t="shared" si="147"/>
        <v>111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>
        <f t="shared" si="156"/>
        <v>0.26459803349036709</v>
      </c>
      <c r="R113" s="69">
        <f t="shared" si="157"/>
        <v>0.27373202232691141</v>
      </c>
      <c r="S113" s="69">
        <f t="shared" si="158"/>
        <v>0.28286601116345567</v>
      </c>
      <c r="T113" s="69">
        <f t="shared" si="159"/>
        <v>0.29199999999999998</v>
      </c>
      <c r="U113" s="69">
        <f t="shared" si="160"/>
        <v>0.3011339888365443</v>
      </c>
      <c r="V113" s="69">
        <f t="shared" si="161"/>
        <v>0.31026797767308856</v>
      </c>
      <c r="W113" s="69">
        <f t="shared" si="162"/>
        <v>0.31940196650963287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>
        <f t="shared" si="169"/>
        <v>1.22</v>
      </c>
      <c r="AE113" s="69" t="e">
        <f t="shared" si="170"/>
        <v>#N/A</v>
      </c>
      <c r="AF113" s="69">
        <f t="shared" si="171"/>
        <v>1.22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>
        <f t="shared" si="175"/>
        <v>1.0426929466845614</v>
      </c>
      <c r="AN113" s="69">
        <f t="shared" si="176"/>
        <v>1.0733559038503135</v>
      </c>
      <c r="AO113" s="69">
        <f t="shared" si="177"/>
        <v>1.1040188610160659</v>
      </c>
      <c r="AP113" s="69">
        <f t="shared" si="178"/>
        <v>1.1346818181818181</v>
      </c>
      <c r="AQ113" s="69">
        <f t="shared" si="179"/>
        <v>1.1653447753475703</v>
      </c>
      <c r="AR113" s="69">
        <f t="shared" si="180"/>
        <v>1.1960077325133227</v>
      </c>
      <c r="AS113" s="69">
        <f t="shared" si="181"/>
        <v>1.2266706896790749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25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style="1" customWidth="1"/>
    <col min="2" max="2" width="6" style="1" customWidth="1"/>
    <col min="3" max="9" width="12.6640625" style="1" customWidth="1"/>
    <col min="10" max="15" width="16.33203125" style="1" customWidth="1"/>
    <col min="16" max="18" width="7" style="1" customWidth="1"/>
    <col min="19" max="16384" width="8.88671875" style="1"/>
  </cols>
  <sheetData>
    <row r="1" spans="1:24" ht="40.200000000000003" customHeight="1" x14ac:dyDescent="0.3">
      <c r="A1" s="157" t="s">
        <v>207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9"/>
    </row>
    <row r="2" spans="1:24" ht="19.95" customHeight="1" thickBot="1" x14ac:dyDescent="0.35">
      <c r="A2" s="160" t="s">
        <v>208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2"/>
    </row>
    <row r="3" spans="1:24" s="78" customFormat="1" ht="15.75" customHeight="1" x14ac:dyDescent="0.3">
      <c r="A3" s="77" t="s">
        <v>209</v>
      </c>
      <c r="B3" s="32">
        <v>4</v>
      </c>
      <c r="C3" s="164" t="str">
        <f>IFERROR(INDEX(Analitos!$A$4:$A$43,$B$3),"")</f>
        <v>Bilirrubina direta</v>
      </c>
      <c r="D3" s="156"/>
      <c r="F3" s="79" t="s">
        <v>210</v>
      </c>
      <c r="G3" s="33">
        <v>46023</v>
      </c>
      <c r="H3" s="80" t="s">
        <v>242</v>
      </c>
      <c r="I3" s="34">
        <v>2026</v>
      </c>
      <c r="M3" s="35" t="b">
        <v>0</v>
      </c>
      <c r="N3" s="35" t="b">
        <v>0</v>
      </c>
      <c r="O3" s="16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63"/>
      <c r="Q3" s="163"/>
      <c r="R3" s="163"/>
      <c r="S3" s="163"/>
      <c r="T3" s="163"/>
      <c r="U3" s="163"/>
      <c r="V3" s="163"/>
      <c r="W3" s="163"/>
      <c r="X3" s="163"/>
    </row>
    <row r="4" spans="1:24" s="78" customFormat="1" ht="15.6" x14ac:dyDescent="0.3">
      <c r="A4" s="165" t="s">
        <v>211</v>
      </c>
      <c r="B4" s="156"/>
      <c r="C4" s="155" t="str" cm="1">
        <f t="array" ref="C4">"Analito "&amp;$B$3&amp;" de "&amp;SUMPRODUCT(--(Analitos!$A$4:$A$43&lt;&gt;""))&amp;"    ·    Lote em uso: "&amp;loteAtivo</f>
        <v>Analito 4 de 31    ·    Lote em uso: 8974</v>
      </c>
      <c r="D4" s="156"/>
      <c r="E4" s="156"/>
      <c r="F4" s="81" t="s">
        <v>212</v>
      </c>
      <c r="G4" s="36">
        <v>46387</v>
      </c>
      <c r="H4" s="82" t="s">
        <v>374</v>
      </c>
      <c r="I4" s="37" t="s">
        <v>377</v>
      </c>
      <c r="M4" s="35" t="b">
        <v>0</v>
      </c>
      <c r="N4" s="38" t="s">
        <v>375</v>
      </c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24" x14ac:dyDescent="0.3">
      <c r="A5" s="152" t="s">
        <v>434</v>
      </c>
      <c r="B5" s="153"/>
      <c r="C5" s="153"/>
      <c r="D5" s="153"/>
      <c r="E5" s="153"/>
      <c r="F5" s="153"/>
      <c r="G5" s="153"/>
      <c r="H5" s="153"/>
      <c r="I5" s="153"/>
      <c r="J5" s="153"/>
      <c r="L5" s="154" t="s">
        <v>435</v>
      </c>
      <c r="M5" s="135"/>
      <c r="N5" s="135"/>
      <c r="O5" s="135"/>
      <c r="P5" s="135"/>
      <c r="Q5" s="135"/>
      <c r="R5" s="135"/>
    </row>
    <row r="6" spans="1:24" ht="28.2" customHeight="1" x14ac:dyDescent="0.3">
      <c r="A6" s="57" t="s">
        <v>157</v>
      </c>
      <c r="B6" s="57" t="s">
        <v>213</v>
      </c>
      <c r="C6" s="57" t="s">
        <v>214</v>
      </c>
      <c r="D6" s="57" t="s">
        <v>215</v>
      </c>
      <c r="E6" s="57" t="s">
        <v>216</v>
      </c>
      <c r="F6" s="57"/>
      <c r="G6" s="57"/>
      <c r="H6" s="57"/>
      <c r="I6" s="57"/>
      <c r="J6" s="57"/>
      <c r="L6" s="57" t="s">
        <v>157</v>
      </c>
      <c r="M6" s="57" t="s">
        <v>222</v>
      </c>
      <c r="N6" s="57" t="s">
        <v>223</v>
      </c>
      <c r="O6" s="57" t="s">
        <v>224</v>
      </c>
      <c r="P6" s="57" t="s">
        <v>225</v>
      </c>
      <c r="Q6" s="57" t="s">
        <v>226</v>
      </c>
      <c r="R6" s="57" t="s">
        <v>227</v>
      </c>
      <c r="S6" s="100" t="s">
        <v>221</v>
      </c>
      <c r="T6" s="150" t="s">
        <v>381</v>
      </c>
      <c r="U6" s="151"/>
    </row>
    <row r="7" spans="1:24" x14ac:dyDescent="0.3">
      <c r="A7" s="84" t="s">
        <v>228</v>
      </c>
      <c r="B7" s="85">
        <f>_xlfn.AGGREGATE(2,6,Calc!$H$3:$H$182)</f>
        <v>110</v>
      </c>
      <c r="C7" s="86">
        <f>IFERROR(_xlfn.AGGREGATE(1,6,Calc!$H$3:$H$182),"")</f>
        <v>0.30368181818181794</v>
      </c>
      <c r="D7" s="86">
        <f>IFERROR(_xlfn.AGGREGATE(7,6,Calc!$H$3:$H$182),"")</f>
        <v>1.8051370030184387E-2</v>
      </c>
      <c r="E7" s="87">
        <f>IF(OR($C7="",$C7=0,$D7=""),"",$D7/$C7*100)</f>
        <v>5.9441721398601528</v>
      </c>
      <c r="F7" s="87"/>
      <c r="G7" s="87"/>
      <c r="H7" s="87"/>
      <c r="I7" s="88"/>
      <c r="J7" s="85"/>
      <c r="L7" s="84" t="s">
        <v>228</v>
      </c>
      <c r="M7" s="85">
        <f>SUMPRODUCT(Calc!$K$3:$K$182,Calc!$D$3:$D$182)</f>
        <v>24</v>
      </c>
      <c r="N7" s="85">
        <f>SUMPRODUCT(Calc!$L$3:$L$182,Calc!$D$3:$D$182)</f>
        <v>33</v>
      </c>
      <c r="O7" s="85">
        <f>SUMPRODUCT(Calc!$M$3:$M$182,Calc!$D$3:$D$182)</f>
        <v>0</v>
      </c>
      <c r="P7" s="85">
        <f>SUMPRODUCT(Calc!$N$3:$N$182,Calc!$D$3:$D$182)</f>
        <v>45</v>
      </c>
      <c r="Q7" s="85">
        <f>SUMPRODUCT(Calc!$O$3:$O$182,Calc!$D$3:$D$182)</f>
        <v>52</v>
      </c>
      <c r="R7" s="85">
        <f>SUM(M7:Q7)</f>
        <v>154</v>
      </c>
      <c r="S7" s="1" t="str">
        <f>IF($B7="","",IF($R7&gt;0,"REPROVA — "&amp;$R7&amp;" violação(ões)","Sem violação"))</f>
        <v>REPROVA — 154 violação(ões)</v>
      </c>
      <c r="T7" s="146" t="str">
        <f>_xlfn.XLOOKUP(selAnalito,Analitos!A4:A43,Analitos!S4:S43)</f>
        <v>VB</v>
      </c>
      <c r="U7" s="147"/>
    </row>
    <row r="8" spans="1:24" x14ac:dyDescent="0.3">
      <c r="A8" s="84" t="s">
        <v>229</v>
      </c>
      <c r="B8" s="85">
        <f>_xlfn.AGGREGATE(2,6,Calc!$AD$3:$AD$182)</f>
        <v>110</v>
      </c>
      <c r="C8" s="86">
        <f>IFERROR(_xlfn.AGGREGATE(1,6,Calc!$AD$3:$AD$182),"")</f>
        <v>1.1425272727272726</v>
      </c>
      <c r="D8" s="86">
        <f>IFERROR(_xlfn.AGGREGATE(7,6,Calc!$AD$3:$AD$182),"")</f>
        <v>6.4831993049488848E-2</v>
      </c>
      <c r="E8" s="87">
        <f>IF(OR($C8="",$C8=0,$D8=""),"",$D8/$C8*100)</f>
        <v>5.6744372407611303</v>
      </c>
      <c r="F8" s="87"/>
      <c r="G8" s="87"/>
      <c r="H8" s="87"/>
      <c r="I8" s="88"/>
      <c r="J8" s="85"/>
      <c r="L8" s="84" t="s">
        <v>229</v>
      </c>
      <c r="M8" s="85">
        <f>SUMPRODUCT(Calc!$AG$3:$AG$182,Calc!$D$3:$D$182)</f>
        <v>14</v>
      </c>
      <c r="N8" s="85">
        <f>SUMPRODUCT(Calc!$AH$3:$AH$182,Calc!$D$3:$D$182)</f>
        <v>41</v>
      </c>
      <c r="O8" s="85">
        <f>SUMPRODUCT(Calc!$AI$3:$AI$182,Calc!$D$3:$D$182)</f>
        <v>0</v>
      </c>
      <c r="P8" s="85">
        <f>SUMPRODUCT(Calc!$AJ$3:$AJ$182,Calc!$D$3:$D$182)</f>
        <v>68</v>
      </c>
      <c r="Q8" s="85">
        <f>SUMPRODUCT(Calc!$AK$3:$AK$182,Calc!$D$3:$D$182)</f>
        <v>87</v>
      </c>
      <c r="R8" s="85">
        <f>SUM(M8:Q8)</f>
        <v>210</v>
      </c>
      <c r="S8" s="1" t="str">
        <f>IF($B8="","",IF($R8&gt;0,"REPROVA — "&amp;$R8&amp;" violação(ões)","Sem violação"))</f>
        <v>REPROVA — 210 violação(ões)</v>
      </c>
      <c r="T8" s="148"/>
      <c r="U8" s="149"/>
    </row>
    <row r="9" spans="1:24" x14ac:dyDescent="0.3">
      <c r="L9" s="1" t="s">
        <v>436</v>
      </c>
    </row>
    <row r="10" spans="1:24" x14ac:dyDescent="0.3">
      <c r="J10" s="100" t="s">
        <v>437</v>
      </c>
    </row>
    <row r="11" spans="1:24" x14ac:dyDescent="0.3">
      <c r="J11" s="100" t="s">
        <v>157</v>
      </c>
      <c r="K11" s="100" t="s">
        <v>438</v>
      </c>
      <c r="L11" s="100" t="s">
        <v>408</v>
      </c>
      <c r="M11" s="100" t="s">
        <v>217</v>
      </c>
      <c r="N11" s="100" t="s">
        <v>220</v>
      </c>
      <c r="O11" s="100" t="s">
        <v>439</v>
      </c>
    </row>
    <row r="12" spans="1:24" x14ac:dyDescent="0.3">
      <c r="J12" s="1" t="str">
        <f>$A7</f>
        <v>N1</v>
      </c>
      <c r="K12" s="131">
        <f>$E7</f>
        <v>5.9441721398601528</v>
      </c>
      <c r="L12" s="131" t="str">
        <f>IF(selAnalito="","",mCEQ.BiasEQ(selAnalito,eqAnoEP,"ABS",eqProvedor,eqRodada))</f>
        <v>SEM EP</v>
      </c>
      <c r="M12" s="131">
        <f>IF(selAnalito="","",IFERROR(INDEX(etpOficial,MATCH(selAnalito,Analitos!$A$4:$A$43,0)),""))</f>
        <v>39.91509557613611</v>
      </c>
      <c r="N12" s="131" t="str">
        <f>IF(OR(NOT(ISNUMBER($K12)),$K12=0,NOT(ISNUMBER($L12)),NOT(ISNUMBER($M12))),"",($M12-ABS($L12))/$K12)</f>
        <v/>
      </c>
      <c r="O12" s="1" t="str">
        <f>IF(NOT(ISNUMBER($N12)),"",mQualidade.ClassificarSigma($N12))</f>
        <v/>
      </c>
    </row>
    <row r="13" spans="1:24" x14ac:dyDescent="0.3">
      <c r="J13" s="1" t="str">
        <f>$A8</f>
        <v>N2</v>
      </c>
      <c r="K13" s="131">
        <f>$E8</f>
        <v>5.6744372407611303</v>
      </c>
      <c r="L13" s="131" t="str">
        <f>IF(selAnalito="","",mCEQ.BiasEQ(selAnalito,eqAnoEP,"ABS",eqProvedor,eqRodada))</f>
        <v>SEM EP</v>
      </c>
      <c r="M13" s="131">
        <f>IF(selAnalito="","",IFERROR(INDEX(etpOficial,MATCH(selAnalito,Analitos!$A$4:$A$43,0)),""))</f>
        <v>39.91509557613611</v>
      </c>
      <c r="N13" s="131" t="str">
        <f>IF(OR(NOT(ISNUMBER($K13)),$K13=0,NOT(ISNUMBER($L13)),NOT(ISNUMBER($M13))),"",($M13-ABS($L13))/$K13)</f>
        <v/>
      </c>
      <c r="O13" s="1" t="str">
        <f>IF(NOT(ISNUMBER($N13)),"",mQualidade.ClassificarSigma($N13))</f>
        <v/>
      </c>
    </row>
    <row r="14" spans="1:24" x14ac:dyDescent="0.3">
      <c r="J14" s="1" t="s">
        <v>440</v>
      </c>
    </row>
    <row r="16" spans="1:24" x14ac:dyDescent="0.3">
      <c r="J16" s="100" t="s">
        <v>441</v>
      </c>
    </row>
    <row r="17" spans="10:15" x14ac:dyDescent="0.3">
      <c r="J17" s="100" t="s">
        <v>157</v>
      </c>
      <c r="K17" s="100" t="s">
        <v>219</v>
      </c>
      <c r="L17" s="100" t="s">
        <v>217</v>
      </c>
      <c r="M17" s="100" t="s">
        <v>442</v>
      </c>
      <c r="N17" s="100" t="s">
        <v>432</v>
      </c>
      <c r="O17" s="100" t="s">
        <v>433</v>
      </c>
    </row>
    <row r="18" spans="10:15" x14ac:dyDescent="0.3">
      <c r="J18" s="1" t="str">
        <f>$J12</f>
        <v>N1</v>
      </c>
      <c r="K18" s="131" t="str">
        <f>IF(OR(NOT(ISNUMBER($K12)),NOT(ISNUMBER($L12))),"",1.65*$K12+ABS($L12))</f>
        <v/>
      </c>
      <c r="L18" s="131">
        <f>$M12</f>
        <v>39.91509557613611</v>
      </c>
      <c r="M18" s="131" t="str">
        <f>IF(OR(NOT(ISNUMBER($K18)),NOT(ISNUMBER($L18))),"",$L18-$K18)</f>
        <v/>
      </c>
      <c r="N18" s="131" t="str">
        <f>IF(OR(NOT(ISNUMBER($M18)),NOT(ISNUMBER($L18)),$L18=0),"",$M18/$L18*100)</f>
        <v/>
      </c>
      <c r="O18" s="1" t="str">
        <f>IF(NOT(ISNUMBER($N18)),"",mQualidade.ClassificarMargem($N18))</f>
        <v/>
      </c>
    </row>
    <row r="19" spans="10:15" x14ac:dyDescent="0.3">
      <c r="J19" s="1" t="str">
        <f>$J13</f>
        <v>N2</v>
      </c>
      <c r="K19" s="131" t="str">
        <f>IF(OR(NOT(ISNUMBER($K13)),NOT(ISNUMBER($L13))),"",1.65*$K13+ABS($L13))</f>
        <v/>
      </c>
      <c r="L19" s="131">
        <f>$M13</f>
        <v>39.91509557613611</v>
      </c>
      <c r="M19" s="131" t="str">
        <f>IF(OR(NOT(ISNUMBER($K19)),NOT(ISNUMBER($L19))),"",$L19-$K19)</f>
        <v/>
      </c>
      <c r="N19" s="131" t="str">
        <f>IF(OR(NOT(ISNUMBER($M19)),NOT(ISNUMBER($L19)),$L19=0),"",$M19/$L19*100)</f>
        <v/>
      </c>
      <c r="O19" s="1" t="str">
        <f>IF(NOT(ISNUMBER($N19)),"",mQualidade.ClassificarMargem($N19))</f>
        <v/>
      </c>
    </row>
    <row r="21" spans="10:15" x14ac:dyDescent="0.3">
      <c r="J21" s="100" t="s">
        <v>443</v>
      </c>
    </row>
    <row r="22" spans="10:15" x14ac:dyDescent="0.3">
      <c r="J22" s="1" t="s">
        <v>429</v>
      </c>
      <c r="L22" s="1">
        <f>COUNTIF(Estatística!$P$14:$P$93,"ETp excedido")</f>
        <v>0</v>
      </c>
    </row>
    <row r="23" spans="10:15" x14ac:dyDescent="0.3">
      <c r="J23" s="1" t="s">
        <v>444</v>
      </c>
      <c r="L23" s="1">
        <f>COUNTIF(Estatística!$P$14:$P$93,"Margem critica")</f>
        <v>0</v>
      </c>
    </row>
    <row r="24" spans="10:15" x14ac:dyDescent="0.3">
      <c r="J24" s="1" t="s">
        <v>445</v>
      </c>
      <c r="L24" s="1">
        <f>COUNTIF(Estatística!$P$14:$P$93,"Dentro do orcamento")</f>
        <v>0</v>
      </c>
    </row>
    <row r="25" spans="10:15" x14ac:dyDescent="0.3">
      <c r="J25" s="1" t="s">
        <v>446</v>
      </c>
    </row>
  </sheetData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9" priority="2" operator="greaterThanOrEqual">
      <formula>4</formula>
    </cfRule>
    <cfRule type="cellIs" dxfId="8" priority="3" operator="lessThan">
      <formula>3</formula>
    </cfRule>
  </conditionalFormatting>
  <conditionalFormatting sqref="J7:J8">
    <cfRule type="cellIs" dxfId="7" priority="4" operator="equal">
      <formula>"OK"</formula>
    </cfRule>
    <cfRule type="cellIs" dxfId="6" priority="5" operator="equal">
      <formula>"REJEITADO"</formula>
    </cfRule>
  </conditionalFormatting>
  <conditionalFormatting sqref="M7:Q8">
    <cfRule type="cellIs" dxfId="5" priority="10" operator="greaterThan">
      <formula>0</formula>
    </cfRule>
  </conditionalFormatting>
  <conditionalFormatting sqref="O3">
    <cfRule type="expression" dxfId="4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39" t="s">
        <v>230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3" ht="19.95" customHeight="1" x14ac:dyDescent="0.3">
      <c r="A2" s="16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Q4" sqref="Q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39" t="s">
        <v>240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6" ht="19.95" customHeight="1" x14ac:dyDescent="0.3">
      <c r="A2" s="140" t="s">
        <v>241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</row>
    <row r="3" spans="1:16" ht="28.2" customHeight="1" x14ac:dyDescent="0.3">
      <c r="A3" s="57" t="s">
        <v>88</v>
      </c>
      <c r="B3" s="57" t="s">
        <v>242</v>
      </c>
      <c r="C3" s="57" t="s">
        <v>243</v>
      </c>
      <c r="D3" s="57" t="s">
        <v>156</v>
      </c>
      <c r="E3" s="57" t="s">
        <v>244</v>
      </c>
      <c r="F3" s="57" t="s">
        <v>245</v>
      </c>
      <c r="G3" s="57" t="s">
        <v>246</v>
      </c>
      <c r="H3" s="57" t="s">
        <v>247</v>
      </c>
      <c r="I3" s="57" t="s">
        <v>248</v>
      </c>
      <c r="J3" s="57" t="s">
        <v>249</v>
      </c>
      <c r="K3" s="57" t="s">
        <v>250</v>
      </c>
      <c r="L3" s="57" t="s">
        <v>251</v>
      </c>
      <c r="M3" s="57" t="s">
        <v>221</v>
      </c>
      <c r="N3" s="57" t="s">
        <v>218</v>
      </c>
      <c r="O3" s="57" t="s">
        <v>252</v>
      </c>
      <c r="P3" s="66" t="s">
        <v>399</v>
      </c>
    </row>
    <row r="4" spans="1:16" x14ac:dyDescent="0.3">
      <c r="A4" s="15" t="s">
        <v>111</v>
      </c>
      <c r="B4" s="10">
        <v>2025</v>
      </c>
      <c r="C4" s="10" t="s">
        <v>396</v>
      </c>
      <c r="D4" s="7">
        <v>45726</v>
      </c>
      <c r="E4" s="6" t="s">
        <v>405</v>
      </c>
      <c r="F4" s="8" t="s">
        <v>254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396</v>
      </c>
      <c r="D5" s="7">
        <v>45726</v>
      </c>
      <c r="E5" s="6" t="s">
        <v>405</v>
      </c>
      <c r="F5" s="8" t="s">
        <v>255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396</v>
      </c>
      <c r="D6" s="7">
        <v>45726</v>
      </c>
      <c r="E6" s="6" t="s">
        <v>405</v>
      </c>
      <c r="F6" s="8" t="s">
        <v>256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396</v>
      </c>
      <c r="D7" s="7">
        <v>45726</v>
      </c>
      <c r="E7" s="6" t="s">
        <v>405</v>
      </c>
      <c r="F7" s="8" t="s">
        <v>257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396</v>
      </c>
      <c r="D8" s="7">
        <v>45726</v>
      </c>
      <c r="E8" s="6" t="s">
        <v>405</v>
      </c>
      <c r="F8" s="8" t="s">
        <v>258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397</v>
      </c>
      <c r="D9" s="7">
        <v>45818</v>
      </c>
      <c r="E9" s="6" t="s">
        <v>405</v>
      </c>
      <c r="F9" s="8" t="s">
        <v>254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397</v>
      </c>
      <c r="D10" s="7">
        <v>45818</v>
      </c>
      <c r="E10" s="6" t="s">
        <v>405</v>
      </c>
      <c r="F10" s="8" t="s">
        <v>255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397</v>
      </c>
      <c r="D11" s="7">
        <v>45818</v>
      </c>
      <c r="E11" s="6" t="s">
        <v>405</v>
      </c>
      <c r="F11" s="8" t="s">
        <v>256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397</v>
      </c>
      <c r="D12" s="7">
        <v>45818</v>
      </c>
      <c r="E12" s="6" t="s">
        <v>405</v>
      </c>
      <c r="F12" s="8" t="s">
        <v>257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397</v>
      </c>
      <c r="D13" s="7">
        <v>45818</v>
      </c>
      <c r="E13" s="6" t="s">
        <v>405</v>
      </c>
      <c r="F13" s="8" t="s">
        <v>258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398</v>
      </c>
      <c r="D14" s="7">
        <v>45910</v>
      </c>
      <c r="E14" s="6" t="s">
        <v>405</v>
      </c>
      <c r="F14" s="8" t="s">
        <v>254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398</v>
      </c>
      <c r="D15" s="7">
        <v>45910</v>
      </c>
      <c r="E15" s="6" t="s">
        <v>405</v>
      </c>
      <c r="F15" s="8" t="s">
        <v>255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398</v>
      </c>
      <c r="D16" s="7">
        <v>45910</v>
      </c>
      <c r="E16" s="6" t="s">
        <v>405</v>
      </c>
      <c r="F16" s="8" t="s">
        <v>256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398</v>
      </c>
      <c r="D17" s="7">
        <v>45910</v>
      </c>
      <c r="E17" s="6" t="s">
        <v>405</v>
      </c>
      <c r="F17" s="8" t="s">
        <v>257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398</v>
      </c>
      <c r="D18" s="7">
        <v>45910</v>
      </c>
      <c r="E18" s="6" t="s">
        <v>405</v>
      </c>
      <c r="F18" s="8" t="s">
        <v>258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396</v>
      </c>
      <c r="D19" s="7">
        <v>45726</v>
      </c>
      <c r="E19" s="6" t="s">
        <v>405</v>
      </c>
      <c r="F19" s="8" t="s">
        <v>254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396</v>
      </c>
      <c r="D20" s="7">
        <v>45726</v>
      </c>
      <c r="E20" s="6" t="s">
        <v>405</v>
      </c>
      <c r="F20" s="8" t="s">
        <v>255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396</v>
      </c>
      <c r="D21" s="7">
        <v>45726</v>
      </c>
      <c r="E21" s="6" t="s">
        <v>405</v>
      </c>
      <c r="F21" s="8" t="s">
        <v>256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396</v>
      </c>
      <c r="D22" s="7">
        <v>45726</v>
      </c>
      <c r="E22" s="6" t="s">
        <v>405</v>
      </c>
      <c r="F22" s="8" t="s">
        <v>257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396</v>
      </c>
      <c r="D23" s="7">
        <v>45726</v>
      </c>
      <c r="E23" s="6" t="s">
        <v>405</v>
      </c>
      <c r="F23" s="8" t="s">
        <v>258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397</v>
      </c>
      <c r="D24" s="7">
        <v>45818</v>
      </c>
      <c r="E24" s="6" t="s">
        <v>405</v>
      </c>
      <c r="F24" s="8" t="s">
        <v>254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397</v>
      </c>
      <c r="D25" s="7">
        <v>45818</v>
      </c>
      <c r="E25" s="6" t="s">
        <v>405</v>
      </c>
      <c r="F25" s="8" t="s">
        <v>255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397</v>
      </c>
      <c r="D26" s="7">
        <v>45818</v>
      </c>
      <c r="E26" s="6" t="s">
        <v>405</v>
      </c>
      <c r="F26" s="8" t="s">
        <v>256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397</v>
      </c>
      <c r="D27" s="7">
        <v>45818</v>
      </c>
      <c r="E27" s="6" t="s">
        <v>405</v>
      </c>
      <c r="F27" s="8" t="s">
        <v>257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397</v>
      </c>
      <c r="D28" s="7">
        <v>45818</v>
      </c>
      <c r="E28" s="6" t="s">
        <v>405</v>
      </c>
      <c r="F28" s="8" t="s">
        <v>258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398</v>
      </c>
      <c r="D29" s="7">
        <v>45910</v>
      </c>
      <c r="E29" s="6" t="s">
        <v>405</v>
      </c>
      <c r="F29" s="8" t="s">
        <v>254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398</v>
      </c>
      <c r="D30" s="7">
        <v>45910</v>
      </c>
      <c r="E30" s="6" t="s">
        <v>405</v>
      </c>
      <c r="F30" s="8" t="s">
        <v>255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398</v>
      </c>
      <c r="D31" s="7">
        <v>45910</v>
      </c>
      <c r="E31" s="6" t="s">
        <v>405</v>
      </c>
      <c r="F31" s="8" t="s">
        <v>256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398</v>
      </c>
      <c r="D32" s="7">
        <v>45910</v>
      </c>
      <c r="E32" s="6" t="s">
        <v>405</v>
      </c>
      <c r="F32" s="8" t="s">
        <v>257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398</v>
      </c>
      <c r="D33" s="7">
        <v>45910</v>
      </c>
      <c r="E33" s="6" t="s">
        <v>405</v>
      </c>
      <c r="F33" s="8" t="s">
        <v>258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396</v>
      </c>
      <c r="D34" s="7">
        <v>45726</v>
      </c>
      <c r="E34" s="6" t="s">
        <v>405</v>
      </c>
      <c r="F34" s="8" t="s">
        <v>254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396</v>
      </c>
      <c r="D35" s="7">
        <v>45726</v>
      </c>
      <c r="E35" s="6" t="s">
        <v>405</v>
      </c>
      <c r="F35" s="8" t="s">
        <v>255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396</v>
      </c>
      <c r="D36" s="7">
        <v>45726</v>
      </c>
      <c r="E36" s="6" t="s">
        <v>405</v>
      </c>
      <c r="F36" s="8" t="s">
        <v>256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396</v>
      </c>
      <c r="D37" s="7">
        <v>45726</v>
      </c>
      <c r="E37" s="6" t="s">
        <v>405</v>
      </c>
      <c r="F37" s="8" t="s">
        <v>257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396</v>
      </c>
      <c r="D38" s="7">
        <v>45726</v>
      </c>
      <c r="E38" s="6" t="s">
        <v>405</v>
      </c>
      <c r="F38" s="8" t="s">
        <v>258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397</v>
      </c>
      <c r="D39" s="7">
        <v>45818</v>
      </c>
      <c r="E39" s="6" t="s">
        <v>405</v>
      </c>
      <c r="F39" s="8" t="s">
        <v>254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397</v>
      </c>
      <c r="D40" s="7">
        <v>45818</v>
      </c>
      <c r="E40" s="6" t="s">
        <v>405</v>
      </c>
      <c r="F40" s="8" t="s">
        <v>255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397</v>
      </c>
      <c r="D41" s="7">
        <v>45818</v>
      </c>
      <c r="E41" s="6" t="s">
        <v>405</v>
      </c>
      <c r="F41" s="8" t="s">
        <v>256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397</v>
      </c>
      <c r="D42" s="7">
        <v>45818</v>
      </c>
      <c r="E42" s="6" t="s">
        <v>405</v>
      </c>
      <c r="F42" s="8" t="s">
        <v>257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397</v>
      </c>
      <c r="D43" s="7">
        <v>45818</v>
      </c>
      <c r="E43" s="6" t="s">
        <v>405</v>
      </c>
      <c r="F43" s="8" t="s">
        <v>258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398</v>
      </c>
      <c r="D44" s="7">
        <v>45910</v>
      </c>
      <c r="E44" s="6" t="s">
        <v>405</v>
      </c>
      <c r="F44" s="8" t="s">
        <v>254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398</v>
      </c>
      <c r="D45" s="7">
        <v>45910</v>
      </c>
      <c r="E45" s="6" t="s">
        <v>405</v>
      </c>
      <c r="F45" s="8" t="s">
        <v>255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398</v>
      </c>
      <c r="D46" s="7">
        <v>45910</v>
      </c>
      <c r="E46" s="6" t="s">
        <v>405</v>
      </c>
      <c r="F46" s="8" t="s">
        <v>256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398</v>
      </c>
      <c r="D47" s="7">
        <v>45910</v>
      </c>
      <c r="E47" s="6" t="s">
        <v>405</v>
      </c>
      <c r="F47" s="8" t="s">
        <v>257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398</v>
      </c>
      <c r="D48" s="7">
        <v>45910</v>
      </c>
      <c r="E48" s="6" t="s">
        <v>405</v>
      </c>
      <c r="F48" s="8" t="s">
        <v>258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396</v>
      </c>
      <c r="D49" s="7">
        <v>45726</v>
      </c>
      <c r="E49" s="6" t="s">
        <v>405</v>
      </c>
      <c r="F49" s="8" t="s">
        <v>254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396</v>
      </c>
      <c r="D50" s="7">
        <v>45726</v>
      </c>
      <c r="E50" s="6" t="s">
        <v>405</v>
      </c>
      <c r="F50" s="8" t="s">
        <v>255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396</v>
      </c>
      <c r="D51" s="7">
        <v>45726</v>
      </c>
      <c r="E51" s="6" t="s">
        <v>405</v>
      </c>
      <c r="F51" s="8" t="s">
        <v>256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396</v>
      </c>
      <c r="D52" s="7">
        <v>45726</v>
      </c>
      <c r="E52" s="6" t="s">
        <v>405</v>
      </c>
      <c r="F52" s="8" t="s">
        <v>257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396</v>
      </c>
      <c r="D53" s="7">
        <v>45726</v>
      </c>
      <c r="E53" s="6" t="s">
        <v>405</v>
      </c>
      <c r="F53" s="8" t="s">
        <v>258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397</v>
      </c>
      <c r="D54" s="7">
        <v>45818</v>
      </c>
      <c r="E54" s="6" t="s">
        <v>405</v>
      </c>
      <c r="F54" s="8" t="s">
        <v>254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397</v>
      </c>
      <c r="D55" s="7">
        <v>45818</v>
      </c>
      <c r="E55" s="6" t="s">
        <v>405</v>
      </c>
      <c r="F55" s="8" t="s">
        <v>255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397</v>
      </c>
      <c r="D56" s="7">
        <v>45818</v>
      </c>
      <c r="E56" s="6" t="s">
        <v>405</v>
      </c>
      <c r="F56" s="8" t="s">
        <v>256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397</v>
      </c>
      <c r="D57" s="7">
        <v>45818</v>
      </c>
      <c r="E57" s="6" t="s">
        <v>405</v>
      </c>
      <c r="F57" s="8" t="s">
        <v>257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397</v>
      </c>
      <c r="D58" s="7">
        <v>45818</v>
      </c>
      <c r="E58" s="6" t="s">
        <v>405</v>
      </c>
      <c r="F58" s="8" t="s">
        <v>258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398</v>
      </c>
      <c r="D59" s="7">
        <v>45910</v>
      </c>
      <c r="E59" s="6" t="s">
        <v>405</v>
      </c>
      <c r="F59" s="8" t="s">
        <v>254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398</v>
      </c>
      <c r="D60" s="7">
        <v>45910</v>
      </c>
      <c r="E60" s="6" t="s">
        <v>405</v>
      </c>
      <c r="F60" s="8" t="s">
        <v>255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398</v>
      </c>
      <c r="D61" s="7">
        <v>45910</v>
      </c>
      <c r="E61" s="6" t="s">
        <v>405</v>
      </c>
      <c r="F61" s="8" t="s">
        <v>256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398</v>
      </c>
      <c r="D62" s="7">
        <v>45910</v>
      </c>
      <c r="E62" s="6" t="s">
        <v>405</v>
      </c>
      <c r="F62" s="8" t="s">
        <v>257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398</v>
      </c>
      <c r="D63" s="7">
        <v>45910</v>
      </c>
      <c r="E63" s="6" t="s">
        <v>405</v>
      </c>
      <c r="F63" s="8" t="s">
        <v>258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396</v>
      </c>
      <c r="D64" s="7">
        <v>45726</v>
      </c>
      <c r="E64" s="6" t="s">
        <v>405</v>
      </c>
      <c r="F64" s="8" t="s">
        <v>254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396</v>
      </c>
      <c r="D65" s="7">
        <v>45726</v>
      </c>
      <c r="E65" s="6" t="s">
        <v>405</v>
      </c>
      <c r="F65" s="8" t="s">
        <v>255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396</v>
      </c>
      <c r="D66" s="7">
        <v>45726</v>
      </c>
      <c r="E66" s="6" t="s">
        <v>405</v>
      </c>
      <c r="F66" s="8" t="s">
        <v>256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396</v>
      </c>
      <c r="D67" s="7">
        <v>45726</v>
      </c>
      <c r="E67" s="6" t="s">
        <v>405</v>
      </c>
      <c r="F67" s="8" t="s">
        <v>257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396</v>
      </c>
      <c r="D68" s="7">
        <v>45726</v>
      </c>
      <c r="E68" s="6" t="s">
        <v>405</v>
      </c>
      <c r="F68" s="8" t="s">
        <v>258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397</v>
      </c>
      <c r="D69" s="7">
        <v>45818</v>
      </c>
      <c r="E69" s="6" t="s">
        <v>405</v>
      </c>
      <c r="F69" s="8" t="s">
        <v>254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397</v>
      </c>
      <c r="D70" s="7">
        <v>45818</v>
      </c>
      <c r="E70" s="6" t="s">
        <v>405</v>
      </c>
      <c r="F70" s="8" t="s">
        <v>255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397</v>
      </c>
      <c r="D71" s="7">
        <v>45818</v>
      </c>
      <c r="E71" s="6" t="s">
        <v>405</v>
      </c>
      <c r="F71" s="8" t="s">
        <v>256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397</v>
      </c>
      <c r="D72" s="7">
        <v>45818</v>
      </c>
      <c r="E72" s="6" t="s">
        <v>405</v>
      </c>
      <c r="F72" s="8" t="s">
        <v>257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397</v>
      </c>
      <c r="D73" s="7">
        <v>45818</v>
      </c>
      <c r="E73" s="6" t="s">
        <v>405</v>
      </c>
      <c r="F73" s="8" t="s">
        <v>258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398</v>
      </c>
      <c r="D74" s="7">
        <v>45910</v>
      </c>
      <c r="E74" s="6" t="s">
        <v>405</v>
      </c>
      <c r="F74" s="8" t="s">
        <v>254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398</v>
      </c>
      <c r="D75" s="7">
        <v>45910</v>
      </c>
      <c r="E75" s="6" t="s">
        <v>405</v>
      </c>
      <c r="F75" s="8" t="s">
        <v>255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398</v>
      </c>
      <c r="D76" s="7">
        <v>45910</v>
      </c>
      <c r="E76" s="6" t="s">
        <v>405</v>
      </c>
      <c r="F76" s="8" t="s">
        <v>256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398</v>
      </c>
      <c r="D77" s="7">
        <v>45910</v>
      </c>
      <c r="E77" s="6" t="s">
        <v>405</v>
      </c>
      <c r="F77" s="8" t="s">
        <v>257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398</v>
      </c>
      <c r="D78" s="7">
        <v>45910</v>
      </c>
      <c r="E78" s="6" t="s">
        <v>405</v>
      </c>
      <c r="F78" s="8" t="s">
        <v>258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396</v>
      </c>
      <c r="D79" s="7">
        <v>45726</v>
      </c>
      <c r="E79" s="6" t="s">
        <v>405</v>
      </c>
      <c r="F79" s="8" t="s">
        <v>254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396</v>
      </c>
      <c r="D80" s="7">
        <v>45726</v>
      </c>
      <c r="E80" s="6" t="s">
        <v>405</v>
      </c>
      <c r="F80" s="8" t="s">
        <v>255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396</v>
      </c>
      <c r="D81" s="7">
        <v>45726</v>
      </c>
      <c r="E81" s="6" t="s">
        <v>405</v>
      </c>
      <c r="F81" s="8" t="s">
        <v>256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396</v>
      </c>
      <c r="D82" s="7">
        <v>45726</v>
      </c>
      <c r="E82" s="6" t="s">
        <v>405</v>
      </c>
      <c r="F82" s="8" t="s">
        <v>257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396</v>
      </c>
      <c r="D83" s="7">
        <v>45726</v>
      </c>
      <c r="E83" s="6" t="s">
        <v>405</v>
      </c>
      <c r="F83" s="8" t="s">
        <v>258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397</v>
      </c>
      <c r="D84" s="7">
        <v>45818</v>
      </c>
      <c r="E84" s="6" t="s">
        <v>405</v>
      </c>
      <c r="F84" s="8" t="s">
        <v>254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397</v>
      </c>
      <c r="D85" s="7">
        <v>45818</v>
      </c>
      <c r="E85" s="6" t="s">
        <v>405</v>
      </c>
      <c r="F85" s="8" t="s">
        <v>255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397</v>
      </c>
      <c r="D86" s="7">
        <v>45818</v>
      </c>
      <c r="E86" s="6" t="s">
        <v>405</v>
      </c>
      <c r="F86" s="8" t="s">
        <v>256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397</v>
      </c>
      <c r="D87" s="7">
        <v>45818</v>
      </c>
      <c r="E87" s="6" t="s">
        <v>405</v>
      </c>
      <c r="F87" s="8" t="s">
        <v>257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397</v>
      </c>
      <c r="D88" s="7">
        <v>45818</v>
      </c>
      <c r="E88" s="6" t="s">
        <v>405</v>
      </c>
      <c r="F88" s="8" t="s">
        <v>258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398</v>
      </c>
      <c r="D89" s="7">
        <v>45910</v>
      </c>
      <c r="E89" s="6" t="s">
        <v>405</v>
      </c>
      <c r="F89" s="8" t="s">
        <v>254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398</v>
      </c>
      <c r="D90" s="7">
        <v>45910</v>
      </c>
      <c r="E90" s="6" t="s">
        <v>405</v>
      </c>
      <c r="F90" s="8" t="s">
        <v>255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398</v>
      </c>
      <c r="D91" s="7">
        <v>45910</v>
      </c>
      <c r="E91" s="6" t="s">
        <v>405</v>
      </c>
      <c r="F91" s="8" t="s">
        <v>256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398</v>
      </c>
      <c r="D92" s="7">
        <v>45910</v>
      </c>
      <c r="E92" s="6" t="s">
        <v>405</v>
      </c>
      <c r="F92" s="8" t="s">
        <v>257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398</v>
      </c>
      <c r="D93" s="7">
        <v>45910</v>
      </c>
      <c r="E93" s="6" t="s">
        <v>405</v>
      </c>
      <c r="F93" s="8" t="s">
        <v>258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2" priority="1" operator="equal">
      <formula>"OK"</formula>
    </cfRule>
    <cfRule type="cellIs" dxfId="1" priority="2" operator="equal">
      <formula>"OK-BIAS"</formula>
    </cfRule>
    <cfRule type="cellIs" dxfId="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23"/>
  <sheetViews>
    <sheetView showGridLines="0" tabSelected="1" topLeftCell="A3" workbookViewId="0">
      <selection activeCell="N22" sqref="N22"/>
    </sheetView>
  </sheetViews>
  <sheetFormatPr defaultRowHeight="14.4" x14ac:dyDescent="0.3"/>
  <cols>
    <col min="1" max="1" width="26.5546875" style="1" customWidth="1"/>
    <col min="2" max="6" width="13.77734375" style="30" customWidth="1"/>
    <col min="7" max="20" width="16.33203125" style="30" customWidth="1"/>
    <col min="21" max="21" width="13.77734375" style="30" hidden="1" customWidth="1"/>
    <col min="22" max="32" width="13.77734375" style="30" customWidth="1"/>
    <col min="33" max="16384" width="8.88671875" style="1"/>
  </cols>
  <sheetData>
    <row r="1" spans="1:32" s="93" customFormat="1" ht="40.200000000000003" customHeight="1" x14ac:dyDescent="0.3">
      <c r="A1" s="92" t="s">
        <v>360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 s="93" customFormat="1" ht="19.95" customHeight="1" x14ac:dyDescent="0.3">
      <c r="A2" s="94" t="s">
        <v>362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s="93" customFormat="1" x14ac:dyDescent="0.3">
      <c r="A3" s="95" t="s">
        <v>363</v>
      </c>
      <c r="B3" s="114"/>
      <c r="C3" s="114"/>
      <c r="D3" s="114"/>
      <c r="E3" s="114"/>
      <c r="F3" s="114"/>
      <c r="G3" s="114"/>
      <c r="H3" s="114"/>
      <c r="I3" s="114"/>
      <c r="J3" s="114"/>
      <c r="K3" s="115" t="s">
        <v>400</v>
      </c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 s="93" customFormat="1" ht="19.95" customHeight="1" x14ac:dyDescent="0.3">
      <c r="A4" s="96" t="s">
        <v>361</v>
      </c>
      <c r="B4" s="116" t="s">
        <v>376</v>
      </c>
      <c r="C4" s="115" t="s">
        <v>242</v>
      </c>
      <c r="D4" s="116">
        <v>2026</v>
      </c>
      <c r="E4" s="115" t="s">
        <v>364</v>
      </c>
      <c r="F4" s="116"/>
      <c r="G4" s="115" t="s">
        <v>138</v>
      </c>
      <c r="H4" s="112">
        <v>8974</v>
      </c>
      <c r="I4" s="127" t="s">
        <v>365</v>
      </c>
      <c r="J4" s="114"/>
      <c r="K4" s="114" t="s">
        <v>244</v>
      </c>
      <c r="L4" s="114" t="s">
        <v>253</v>
      </c>
      <c r="M4" s="114" t="s">
        <v>401</v>
      </c>
      <c r="N4" s="114">
        <v>2025</v>
      </c>
      <c r="O4" s="114" t="s">
        <v>243</v>
      </c>
      <c r="P4" s="114" t="s">
        <v>402</v>
      </c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 s="93" customFormat="1" ht="19.95" customHeight="1" x14ac:dyDescent="0.3">
      <c r="A5" s="96" t="s">
        <v>366</v>
      </c>
      <c r="B5" s="118"/>
      <c r="C5" s="115" t="s">
        <v>367</v>
      </c>
      <c r="D5" s="118"/>
      <c r="E5" s="127" t="s">
        <v>368</v>
      </c>
      <c r="F5" s="114"/>
      <c r="G5" s="115" t="s">
        <v>369</v>
      </c>
      <c r="H5" s="119">
        <f>JanelaInicio($B$4,$D$4,$F$4,$B$5,$D$5)</f>
        <v>46023</v>
      </c>
      <c r="I5" s="114" t="s">
        <v>370</v>
      </c>
      <c r="J5" s="119">
        <f>JanelaFim($B$4,$D$4,$F$4,$B$5,$D$5)</f>
        <v>46387</v>
      </c>
      <c r="K5" s="117" t="str">
        <f>ResumoFiltroEQ(eqProvedor,eqAnoEP,eqRodada)</f>
        <v>Bias do EP: Controllab | ano 2025 | media de todas as rodadas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 s="93" customFormat="1" ht="6" customHeight="1" x14ac:dyDescent="0.3">
      <c r="A6" s="97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 s="93" customFormat="1" ht="19.95" customHeight="1" x14ac:dyDescent="0.3">
      <c r="A7" s="95" t="s">
        <v>371</v>
      </c>
      <c r="B7" s="114"/>
      <c r="C7" s="114"/>
      <c r="D7" s="114"/>
      <c r="E7" s="117" t="s">
        <v>372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 t="s">
        <v>406</v>
      </c>
      <c r="W7" s="11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 s="93" customFormat="1" ht="19.95" customHeight="1" x14ac:dyDescent="0.3">
      <c r="A8" s="96">
        <v>1</v>
      </c>
      <c r="B8" s="118"/>
      <c r="C8" s="118"/>
      <c r="D8" s="115">
        <v>4</v>
      </c>
      <c r="E8" s="120"/>
      <c r="F8" s="120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 t="str">
        <f>IF($B$8="","",$B$8)</f>
        <v/>
      </c>
      <c r="W8" s="114" t="str">
        <f>IF($C$8="","",$C$8)</f>
        <v/>
      </c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 s="93" customFormat="1" ht="19.95" customHeight="1" x14ac:dyDescent="0.3">
      <c r="A9" s="96">
        <v>2</v>
      </c>
      <c r="B9" s="118"/>
      <c r="C9" s="118"/>
      <c r="D9" s="115">
        <v>5</v>
      </c>
      <c r="E9" s="120"/>
      <c r="F9" s="120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 t="str">
        <f>IF($B$9="","",$B$9)</f>
        <v/>
      </c>
      <c r="W9" s="114" t="str">
        <f>IF($C$9="","",$C$9)</f>
        <v/>
      </c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 s="98" customFormat="1" x14ac:dyDescent="0.3">
      <c r="A10" s="96">
        <v>3</v>
      </c>
      <c r="B10" s="118"/>
      <c r="C10" s="120"/>
      <c r="D10" s="115"/>
      <c r="E10" s="121"/>
      <c r="F10" s="122"/>
      <c r="G10" s="121"/>
      <c r="H10" s="123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 t="str">
        <f>IF($B$10="","",$B$10)</f>
        <v/>
      </c>
      <c r="W10" s="124" t="str">
        <f>IF($C$10="","",$C$10)</f>
        <v/>
      </c>
      <c r="X10" s="124"/>
      <c r="Y10" s="124"/>
      <c r="Z10" s="124"/>
      <c r="AA10" s="124"/>
      <c r="AB10" s="124"/>
      <c r="AC10" s="124"/>
      <c r="AD10" s="124"/>
      <c r="AE10" s="124"/>
      <c r="AF10" s="124"/>
    </row>
    <row r="11" spans="1:32" s="98" customFormat="1" ht="15.6" x14ac:dyDescent="0.3">
      <c r="A11" s="99" t="s">
        <v>373</v>
      </c>
      <c r="B11" s="132" t="str">
        <f>PeriodoEfetivo(Estat_Ini_Efetiva,Estat_Fim_Efetiva,Estat_Exclusoes)</f>
        <v>01/01/2026 a 31/12/2026  |  sem exclusoes</v>
      </c>
      <c r="C11" s="133"/>
      <c r="D11" s="133"/>
      <c r="E11" s="133"/>
      <c r="F11" s="133"/>
      <c r="G11" s="133"/>
      <c r="H11" s="113"/>
      <c r="I11" s="113"/>
      <c r="J11" s="113"/>
      <c r="K11" s="113"/>
      <c r="L11" s="113"/>
      <c r="M11" s="124"/>
      <c r="N11" s="124"/>
      <c r="O11" s="124"/>
      <c r="P11" s="124"/>
      <c r="Q11" s="124"/>
      <c r="R11" s="124"/>
      <c r="S11" s="124"/>
      <c r="T11" s="124"/>
      <c r="U11" s="124"/>
      <c r="V11" s="124" t="str">
        <f>IF($E$8="","",$E$8)</f>
        <v/>
      </c>
      <c r="W11" s="124" t="str">
        <f>IF($F$8="","",$F$8)</f>
        <v/>
      </c>
      <c r="X11" s="124"/>
      <c r="Y11" s="124"/>
      <c r="Z11" s="124"/>
      <c r="AA11" s="124"/>
      <c r="AB11" s="124"/>
      <c r="AC11" s="124"/>
      <c r="AD11" s="124"/>
      <c r="AE11" s="124"/>
      <c r="AF11" s="124"/>
    </row>
    <row r="12" spans="1:32" ht="6" customHeight="1" x14ac:dyDescent="0.3">
      <c r="A12" s="100"/>
      <c r="B12" s="125"/>
      <c r="C12" s="66"/>
      <c r="D12" s="125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" customHeight="1" x14ac:dyDescent="0.3">
      <c r="A13" s="101" t="s">
        <v>88</v>
      </c>
      <c r="B13" s="101" t="s">
        <v>157</v>
      </c>
      <c r="C13" s="101" t="s">
        <v>213</v>
      </c>
      <c r="D13" s="101" t="s">
        <v>214</v>
      </c>
      <c r="E13" s="101" t="s">
        <v>215</v>
      </c>
      <c r="F13" s="101" t="s">
        <v>216</v>
      </c>
      <c r="G13" s="101" t="s">
        <v>408</v>
      </c>
      <c r="H13" s="101" t="s">
        <v>219</v>
      </c>
      <c r="I13" s="101" t="s">
        <v>403</v>
      </c>
      <c r="J13" s="101" t="s">
        <v>409</v>
      </c>
      <c r="K13" s="101" t="s">
        <v>217</v>
      </c>
      <c r="L13" s="101" t="s">
        <v>404</v>
      </c>
      <c r="M13" s="115" t="s">
        <v>407</v>
      </c>
      <c r="N13" s="115" t="s">
        <v>410</v>
      </c>
      <c r="O13" s="115" t="s">
        <v>411</v>
      </c>
      <c r="P13" s="115" t="s">
        <v>412</v>
      </c>
      <c r="Q13" s="115" t="s">
        <v>413</v>
      </c>
      <c r="R13" s="115" t="s">
        <v>414</v>
      </c>
      <c r="S13" s="115" t="s">
        <v>415</v>
      </c>
      <c r="T13" s="115" t="s">
        <v>416</v>
      </c>
      <c r="U13" s="115" t="s">
        <v>417</v>
      </c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26">
        <f>IF($A14="","",EstatPeriodo($A14,$B14,"MEDIA",Estat_Ini_Efetiva,Estat_Fim_Efetiva,Estat_Exclusoes,$H$4))</f>
        <v>4.6318181818181827</v>
      </c>
      <c r="E14" s="126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128" t="str">
        <f>IF($A14="","",mCEQ.BiasEQ($A14,eqAnoEP,"ABS",eqProvedor,eqRodada))</f>
        <v>SEM EP</v>
      </c>
      <c r="H14" s="128" t="str">
        <f t="shared" ref="H14:H45" si="0">IF(OR(NOT(ISNUMBER($F14)),NOT(ISNUMBER($G14))),"",1.65*$F14+ABS($G14))</f>
        <v/>
      </c>
      <c r="I14" s="89" t="str">
        <f>IF($A14="","",IFERROR(INDEX(espFonte,MATCH($A14,Analitos!$A$4:$A$43,0)),""))</f>
        <v>VB</v>
      </c>
      <c r="J14" s="128">
        <f>IF($A14="","",IFERROR(INDEX(cvtpOficial,MATCH($A14,Analitos!$A$4:$A$43,0)),""))</f>
        <v>6.8</v>
      </c>
      <c r="K14" s="128">
        <f>IF($A14="","",IFERROR(INDEX(etpOficial,MATCH($A14,Analitos!$A$4:$A$43,0)),""))</f>
        <v>15.209693753911445</v>
      </c>
      <c r="L14" s="128" t="str">
        <f t="shared" ref="L14:L45" si="1">IF(OR(NOT(ISNUMBER($F14)),$F14=0,NOT(ISNUMBER($G14)),NOT(ISNUMBER($K14))),"",($K14-ABS($G14))/$F14)</f>
        <v/>
      </c>
      <c r="M14" s="89" t="str">
        <f>IF(NOT(ISNUMBER($L14)),"",mQualidade.ClassificarSigma($L14))</f>
        <v/>
      </c>
      <c r="N14" s="129" t="str">
        <f t="shared" ref="N14:N45" si="2">IF(OR(NOT(ISNUMBER($K14)),NOT(ISNUMBER($H14))),"",$K14-$H14)</f>
        <v/>
      </c>
      <c r="O14" s="130" t="str">
        <f t="shared" ref="O14:O45" si="3">IF(OR(NOT(ISNUMBER($N14)),NOT(ISNUMBER($K14)),$K14=0),"",$N14/$K14*100)</f>
        <v/>
      </c>
      <c r="P14" s="30" t="str">
        <f>IF(NOT(ISNUMBER($O14)),"",mQualidade.ClassificarMargem($O14))</f>
        <v/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SEM EP</v>
      </c>
      <c r="S14" s="30" t="str">
        <f>IF($A14="","",mCEQ.StatusLimitesEQ($A14,eqAnoEP,eqProvedor,eqRodada))</f>
        <v>SEM EP</v>
      </c>
      <c r="T14" s="130" t="str">
        <f>IF($A14="","",mCEQ.BiasEQ($A14,eqAnoEP,"SIGNED",eqProvedor,eqRodada))</f>
        <v>SEM EP</v>
      </c>
      <c r="U14" s="30" t="str">
        <f>IF(OR($P14="ETp excedido",$P14="Margem critica"),COUNTIF($P$14:$P14,"ETp excedido")+COUNTIF($P$14:$P14,"Margem critica"),"")</f>
        <v/>
      </c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26">
        <f>IF($A15="","",EstatPeriodo($A15,$B15,"MEDIA",Estat_Ini_Efetiva,Estat_Fim_Efetiva,Estat_Exclusoes,$H$4))</f>
        <v>1.1942727272727272</v>
      </c>
      <c r="E15" s="126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128" t="str">
        <f>IF($A15="","",mCEQ.BiasEQ($A15,eqAnoEP,"ABS",eqProvedor,eqRodada))</f>
        <v>SEM EP</v>
      </c>
      <c r="H15" s="128" t="str">
        <f t="shared" si="0"/>
        <v/>
      </c>
      <c r="I15" s="89" t="str">
        <f>IF($A15="","",IFERROR(INDEX(espFonte,MATCH($A15,Analitos!$A$4:$A$43,0)),""))</f>
        <v>VB</v>
      </c>
      <c r="J15" s="128">
        <f>IF($A15="","",IFERROR(INDEX(cvtpOficial,MATCH($A15,Analitos!$A$4:$A$43,0)),""))</f>
        <v>6.8</v>
      </c>
      <c r="K15" s="128">
        <f>IF($A15="","",IFERROR(INDEX(etpOficial,MATCH($A15,Analitos!$A$4:$A$43,0)),""))</f>
        <v>15.209693753911445</v>
      </c>
      <c r="L15" s="128" t="str">
        <f t="shared" si="1"/>
        <v/>
      </c>
      <c r="M15" s="89" t="str">
        <f>IF(NOT(ISNUMBER($L15)),"",mQualidade.ClassificarSigma($L15))</f>
        <v/>
      </c>
      <c r="N15" s="129" t="str">
        <f t="shared" si="2"/>
        <v/>
      </c>
      <c r="O15" s="130" t="str">
        <f t="shared" si="3"/>
        <v/>
      </c>
      <c r="P15" s="30" t="str">
        <f>IF(NOT(ISNUMBER($O15)),"",mQualidade.ClassificarMargem($O15))</f>
        <v/>
      </c>
      <c r="Q15" s="30" t="str">
        <f t="shared" si="4"/>
        <v>CV acima da meta</v>
      </c>
      <c r="R15" s="30" t="str">
        <f>IF($A15="","",mCEQ.StatusSDIeq($A15,eqAnoEP,eqProvedor,eqRodada))</f>
        <v>SEM EP</v>
      </c>
      <c r="S15" s="30" t="str">
        <f>IF($A15="","",mCEQ.StatusLimitesEQ($A15,eqAnoEP,eqProvedor,eqRodada))</f>
        <v>SEM EP</v>
      </c>
      <c r="T15" s="130" t="str">
        <f>IF($A15="","",mCEQ.BiasEQ($A15,eqAnoEP,"SIGNED",eqProvedor,eqRodada))</f>
        <v>SEM EP</v>
      </c>
      <c r="U15" s="30" t="str">
        <f>IF(OR($P15="ETp excedido",$P15="Margem critica"),COUNTIF($P$14:$P15,"ETp excedido")+COUNTIF($P$14:$P15,"Margem critica"),"")</f>
        <v/>
      </c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26">
        <f>IF($A16="","",EstatPeriodo($A16,$B16,"MEDIA",Estat_Ini_Efetiva,Estat_Fim_Efetiva,Estat_Exclusoes,$H$4))</f>
        <v>4.5618181818181816</v>
      </c>
      <c r="E16" s="126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128" t="str">
        <f>IF($A16="","",mCEQ.BiasEQ($A16,eqAnoEP,"ABS",eqProvedor,eqRodada))</f>
        <v>SEM EP</v>
      </c>
      <c r="H16" s="128" t="str">
        <f t="shared" si="0"/>
        <v/>
      </c>
      <c r="I16" s="89" t="str">
        <f>IF($A16="","",IFERROR(INDEX(espFonte,MATCH($A16,Analitos!$A$4:$A$43,0)),""))</f>
        <v>CLIA</v>
      </c>
      <c r="J16" s="128">
        <f>IF($A16="","",IFERROR(INDEX(cvtpOficial,MATCH($A16,Analitos!$A$4:$A$43,0)),""))</f>
        <v>5.666666666666667</v>
      </c>
      <c r="K16" s="128">
        <f>IF($A16="","",IFERROR(INDEX(etpOficial,MATCH($A16,Analitos!$A$4:$A$43,0)),""))</f>
        <v>17</v>
      </c>
      <c r="L16" s="128" t="str">
        <f t="shared" si="1"/>
        <v/>
      </c>
      <c r="M16" s="89" t="str">
        <f>IF(NOT(ISNUMBER($L16)),"",mQualidade.ClassificarSigma($L16))</f>
        <v/>
      </c>
      <c r="N16" s="129" t="str">
        <f t="shared" si="2"/>
        <v/>
      </c>
      <c r="O16" s="130" t="str">
        <f t="shared" si="3"/>
        <v/>
      </c>
      <c r="P16" s="30" t="str">
        <f>IF(NOT(ISNUMBER($O16)),"",mQualidade.ClassificarMargem($O16))</f>
        <v/>
      </c>
      <c r="Q16" s="30" t="str">
        <f t="shared" si="4"/>
        <v>OK</v>
      </c>
      <c r="R16" s="30" t="str">
        <f>IF($A16="","",mCEQ.StatusSDIeq($A16,eqAnoEP,eqProvedor,eqRodada))</f>
        <v>SEM EP</v>
      </c>
      <c r="S16" s="30" t="str">
        <f>IF($A16="","",mCEQ.StatusLimitesEQ($A16,eqAnoEP,eqProvedor,eqRodada))</f>
        <v>SEM EP</v>
      </c>
      <c r="T16" s="130" t="str">
        <f>IF($A16="","",mCEQ.BiasEQ($A16,eqAnoEP,"SIGNED",eqProvedor,eqRodada))</f>
        <v>SEM EP</v>
      </c>
      <c r="U16" s="30" t="str">
        <f>IF(OR($P16="ETp excedido",$P16="Margem critica"),COUNTIF($P$14:$P16,"ETp excedido")+COUNTIF($P$14:$P16,"Margem critica"),"")</f>
        <v/>
      </c>
    </row>
    <row r="17" spans="1:21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26">
        <f>IF($A17="","",EstatPeriodo($A17,$B17,"MEDIA",Estat_Ini_Efetiva,Estat_Fim_Efetiva,Estat_Exclusoes,$H$4))</f>
        <v>9.5792727272727323</v>
      </c>
      <c r="E17" s="126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128" t="str">
        <f>IF($A17="","",mCEQ.BiasEQ($A17,eqAnoEP,"ABS",eqProvedor,eqRodada))</f>
        <v>SEM EP</v>
      </c>
      <c r="H17" s="128" t="str">
        <f t="shared" si="0"/>
        <v/>
      </c>
      <c r="I17" s="89" t="str">
        <f>IF($A17="","",IFERROR(INDEX(espFonte,MATCH($A17,Analitos!$A$4:$A$43,0)),""))</f>
        <v>CLIA</v>
      </c>
      <c r="J17" s="128">
        <f>IF($A17="","",IFERROR(INDEX(cvtpOficial,MATCH($A17,Analitos!$A$4:$A$43,0)),""))</f>
        <v>5.666666666666667</v>
      </c>
      <c r="K17" s="128">
        <f>IF($A17="","",IFERROR(INDEX(etpOficial,MATCH($A17,Analitos!$A$4:$A$43,0)),""))</f>
        <v>17</v>
      </c>
      <c r="L17" s="128" t="str">
        <f t="shared" si="1"/>
        <v/>
      </c>
      <c r="M17" s="89" t="str">
        <f>IF(NOT(ISNUMBER($L17)),"",mQualidade.ClassificarSigma($L17))</f>
        <v/>
      </c>
      <c r="N17" s="129" t="str">
        <f t="shared" si="2"/>
        <v/>
      </c>
      <c r="O17" s="130" t="str">
        <f t="shared" si="3"/>
        <v/>
      </c>
      <c r="P17" s="30" t="str">
        <f>IF(NOT(ISNUMBER($O17)),"",mQualidade.ClassificarMargem($O17))</f>
        <v/>
      </c>
      <c r="Q17" s="30" t="str">
        <f t="shared" si="4"/>
        <v>OK</v>
      </c>
      <c r="R17" s="30" t="str">
        <f>IF($A17="","",mCEQ.StatusSDIeq($A17,eqAnoEP,eqProvedor,eqRodada))</f>
        <v>SEM EP</v>
      </c>
      <c r="S17" s="30" t="str">
        <f>IF($A17="","",mCEQ.StatusLimitesEQ($A17,eqAnoEP,eqProvedor,eqRodada))</f>
        <v>SEM EP</v>
      </c>
      <c r="T17" s="130" t="str">
        <f>IF($A17="","",mCEQ.BiasEQ($A17,eqAnoEP,"SIGNED",eqProvedor,eqRodada))</f>
        <v>SEM EP</v>
      </c>
      <c r="U17" s="30" t="str">
        <f>IF(OR($P17="ETp excedido",$P17="Margem critica"),COUNTIF($P$14:$P17,"ETp excedido")+COUNTIF($P$14:$P17,"Margem critica"),"")</f>
        <v/>
      </c>
    </row>
    <row r="18" spans="1:21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26">
        <f>IF($A18="","",EstatPeriodo($A18,$B18,"MEDIA",Estat_Ini_Efetiva,Estat_Fim_Efetiva,Estat_Exclusoes,$H$4))</f>
        <v>3.8568727272727261</v>
      </c>
      <c r="E18" s="126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128" t="str">
        <f>IF($A18="","",mCEQ.BiasEQ($A18,eqAnoEP,"ABS",eqProvedor,eqRodada))</f>
        <v>SEM EP</v>
      </c>
      <c r="H18" s="128" t="str">
        <f t="shared" si="0"/>
        <v/>
      </c>
      <c r="I18" s="89" t="str">
        <f>IF($A18="","",IFERROR(INDEX(espFonte,MATCH($A18,Analitos!$A$4:$A$43,0)),""))</f>
        <v>CLIA</v>
      </c>
      <c r="J18" s="128">
        <f>IF($A18="","",IFERROR(INDEX(cvtpOficial,MATCH($A18,Analitos!$A$4:$A$43,0)),""))</f>
        <v>3.3333333333333335</v>
      </c>
      <c r="K18" s="128">
        <f>IF($A18="","",IFERROR(INDEX(etpOficial,MATCH($A18,Analitos!$A$4:$A$43,0)),""))</f>
        <v>10</v>
      </c>
      <c r="L18" s="128" t="str">
        <f t="shared" si="1"/>
        <v/>
      </c>
      <c r="M18" s="89" t="str">
        <f>IF(NOT(ISNUMBER($L18)),"",mQualidade.ClassificarSigma($L18))</f>
        <v/>
      </c>
      <c r="N18" s="129" t="str">
        <f t="shared" si="2"/>
        <v/>
      </c>
      <c r="O18" s="130" t="str">
        <f t="shared" si="3"/>
        <v/>
      </c>
      <c r="P18" s="30" t="str">
        <f>IF(NOT(ISNUMBER($O18)),"",mQualidade.ClassificarMargem($O18))</f>
        <v/>
      </c>
      <c r="Q18" s="30" t="str">
        <f t="shared" si="4"/>
        <v>OK</v>
      </c>
      <c r="R18" s="30" t="str">
        <f>IF($A18="","",mCEQ.StatusSDIeq($A18,eqAnoEP,eqProvedor,eqRodada))</f>
        <v>SEM EP</v>
      </c>
      <c r="S18" s="30" t="str">
        <f>IF($A18="","",mCEQ.StatusLimitesEQ($A18,eqAnoEP,eqProvedor,eqRodada))</f>
        <v>SEM EP</v>
      </c>
      <c r="T18" s="130" t="str">
        <f>IF($A18="","",mCEQ.BiasEQ($A18,eqAnoEP,"SIGNED",eqProvedor,eqRodada))</f>
        <v>SEM EP</v>
      </c>
      <c r="U18" s="30" t="str">
        <f>IF(OR($P18="ETp excedido",$P18="Margem critica"),COUNTIF($P$14:$P18,"ETp excedido")+COUNTIF($P$14:$P18,"Margem critica"),"")</f>
        <v/>
      </c>
    </row>
    <row r="19" spans="1:21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26">
        <f>IF($A19="","",EstatPeriodo($A19,$B19,"MEDIA",Estat_Ini_Efetiva,Estat_Fim_Efetiva,Estat_Exclusoes,$H$4))</f>
        <v>2.4507181818181825</v>
      </c>
      <c r="E19" s="126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128" t="str">
        <f>IF($A19="","",mCEQ.BiasEQ($A19,eqAnoEP,"ABS",eqProvedor,eqRodada))</f>
        <v>SEM EP</v>
      </c>
      <c r="H19" s="128" t="str">
        <f t="shared" si="0"/>
        <v/>
      </c>
      <c r="I19" s="89" t="str">
        <f>IF($A19="","",IFERROR(INDEX(espFonte,MATCH($A19,Analitos!$A$4:$A$43,0)),""))</f>
        <v>CLIA</v>
      </c>
      <c r="J19" s="128">
        <f>IF($A19="","",IFERROR(INDEX(cvtpOficial,MATCH($A19,Analitos!$A$4:$A$43,0)),""))</f>
        <v>3.3333333333333335</v>
      </c>
      <c r="K19" s="128">
        <f>IF($A19="","",IFERROR(INDEX(etpOficial,MATCH($A19,Analitos!$A$4:$A$43,0)),""))</f>
        <v>10</v>
      </c>
      <c r="L19" s="128" t="str">
        <f t="shared" si="1"/>
        <v/>
      </c>
      <c r="M19" s="89" t="str">
        <f>IF(NOT(ISNUMBER($L19)),"",mQualidade.ClassificarSigma($L19))</f>
        <v/>
      </c>
      <c r="N19" s="129" t="str">
        <f t="shared" si="2"/>
        <v/>
      </c>
      <c r="O19" s="130" t="str">
        <f t="shared" si="3"/>
        <v/>
      </c>
      <c r="P19" s="30" t="str">
        <f>IF(NOT(ISNUMBER($O19)),"",mQualidade.ClassificarMargem($O19))</f>
        <v/>
      </c>
      <c r="Q19" s="30" t="str">
        <f t="shared" si="4"/>
        <v>OK</v>
      </c>
      <c r="R19" s="30" t="str">
        <f>IF($A19="","",mCEQ.StatusSDIeq($A19,eqAnoEP,eqProvedor,eqRodada))</f>
        <v>SEM EP</v>
      </c>
      <c r="S19" s="30" t="str">
        <f>IF($A19="","",mCEQ.StatusLimitesEQ($A19,eqAnoEP,eqProvedor,eqRodada))</f>
        <v>SEM EP</v>
      </c>
      <c r="T19" s="130" t="str">
        <f>IF($A19="","",mCEQ.BiasEQ($A19,eqAnoEP,"SIGNED",eqProvedor,eqRodada))</f>
        <v>SEM EP</v>
      </c>
      <c r="U19" s="30" t="str">
        <f>IF(OR($P19="ETp excedido",$P19="Margem critica"),COUNTIF($P$14:$P19,"ETp excedido")+COUNTIF($P$14:$P19,"Margem critica"),"")</f>
        <v/>
      </c>
    </row>
    <row r="20" spans="1:21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26">
        <f>IF($A20="","",EstatPeriodo($A20,$B20,"MEDIA",Estat_Ini_Efetiva,Estat_Fim_Efetiva,Estat_Exclusoes,$H$4))</f>
        <v>0.30368181818181794</v>
      </c>
      <c r="E20" s="126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128" t="str">
        <f>IF($A20="","",mCEQ.BiasEQ($A20,eqAnoEP,"ABS",eqProvedor,eqRodada))</f>
        <v>SEM EP</v>
      </c>
      <c r="H20" s="128" t="str">
        <f t="shared" si="0"/>
        <v/>
      </c>
      <c r="I20" s="89" t="str">
        <f>IF($A20="","",IFERROR(INDEX(espFonte,MATCH($A20,Analitos!$A$4:$A$43,0)),""))</f>
        <v>VB</v>
      </c>
      <c r="J20" s="128">
        <f>IF($A20="","",IFERROR(INDEX(cvtpOficial,MATCH($A20,Analitos!$A$4:$A$43,0)),""))</f>
        <v>15.674999999999999</v>
      </c>
      <c r="K20" s="128">
        <f>IF($A20="","",IFERROR(INDEX(etpOficial,MATCH($A20,Analitos!$A$4:$A$43,0)),""))</f>
        <v>39.91509557613611</v>
      </c>
      <c r="L20" s="128" t="str">
        <f t="shared" si="1"/>
        <v/>
      </c>
      <c r="M20" s="89" t="str">
        <f>IF(NOT(ISNUMBER($L20)),"",mQualidade.ClassificarSigma($L20))</f>
        <v/>
      </c>
      <c r="N20" s="129" t="str">
        <f t="shared" si="2"/>
        <v/>
      </c>
      <c r="O20" s="130" t="str">
        <f t="shared" si="3"/>
        <v/>
      </c>
      <c r="P20" s="30" t="str">
        <f>IF(NOT(ISNUMBER($O20)),"",mQualidade.ClassificarMargem($O20))</f>
        <v/>
      </c>
      <c r="Q20" s="30" t="str">
        <f t="shared" si="4"/>
        <v>OK</v>
      </c>
      <c r="R20" s="30" t="str">
        <f>IF($A20="","",mCEQ.StatusSDIeq($A20,eqAnoEP,eqProvedor,eqRodada))</f>
        <v>SEM EP</v>
      </c>
      <c r="S20" s="30" t="str">
        <f>IF($A20="","",mCEQ.StatusLimitesEQ($A20,eqAnoEP,eqProvedor,eqRodada))</f>
        <v>SEM EP</v>
      </c>
      <c r="T20" s="130" t="str">
        <f>IF($A20="","",mCEQ.BiasEQ($A20,eqAnoEP,"SIGNED",eqProvedor,eqRodada))</f>
        <v>SEM EP</v>
      </c>
      <c r="U20" s="30" t="str">
        <f>IF(OR($P20="ETp excedido",$P20="Margem critica"),COUNTIF($P$14:$P20,"ETp excedido")+COUNTIF($P$14:$P20,"Margem critica"),"")</f>
        <v/>
      </c>
    </row>
    <row r="21" spans="1:21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26">
        <f>IF($A21="","",EstatPeriodo($A21,$B21,"MEDIA",Estat_Ini_Efetiva,Estat_Fim_Efetiva,Estat_Exclusoes,$H$4))</f>
        <v>1.1425272727272726</v>
      </c>
      <c r="E21" s="126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128" t="str">
        <f>IF($A21="","",mCEQ.BiasEQ($A21,eqAnoEP,"ABS",eqProvedor,eqRodada))</f>
        <v>SEM EP</v>
      </c>
      <c r="H21" s="128" t="str">
        <f t="shared" si="0"/>
        <v/>
      </c>
      <c r="I21" s="89" t="str">
        <f>IF($A21="","",IFERROR(INDEX(espFonte,MATCH($A21,Analitos!$A$4:$A$43,0)),""))</f>
        <v>VB</v>
      </c>
      <c r="J21" s="128">
        <f>IF($A21="","",IFERROR(INDEX(cvtpOficial,MATCH($A21,Analitos!$A$4:$A$43,0)),""))</f>
        <v>15.674999999999999</v>
      </c>
      <c r="K21" s="128">
        <f>IF($A21="","",IFERROR(INDEX(etpOficial,MATCH($A21,Analitos!$A$4:$A$43,0)),""))</f>
        <v>39.91509557613611</v>
      </c>
      <c r="L21" s="128" t="str">
        <f t="shared" si="1"/>
        <v/>
      </c>
      <c r="M21" s="89" t="str">
        <f>IF(NOT(ISNUMBER($L21)),"",mQualidade.ClassificarSigma($L21))</f>
        <v/>
      </c>
      <c r="N21" s="129" t="str">
        <f t="shared" si="2"/>
        <v/>
      </c>
      <c r="O21" s="130" t="str">
        <f t="shared" si="3"/>
        <v/>
      </c>
      <c r="P21" s="30" t="str">
        <f>IF(NOT(ISNUMBER($O21)),"",mQualidade.ClassificarMargem($O21))</f>
        <v/>
      </c>
      <c r="Q21" s="30" t="str">
        <f t="shared" si="4"/>
        <v>OK</v>
      </c>
      <c r="R21" s="30" t="str">
        <f>IF($A21="","",mCEQ.StatusSDIeq($A21,eqAnoEP,eqProvedor,eqRodada))</f>
        <v>SEM EP</v>
      </c>
      <c r="S21" s="30" t="str">
        <f>IF($A21="","",mCEQ.StatusLimitesEQ($A21,eqAnoEP,eqProvedor,eqRodada))</f>
        <v>SEM EP</v>
      </c>
      <c r="T21" s="130" t="str">
        <f>IF($A21="","",mCEQ.BiasEQ($A21,eqAnoEP,"SIGNED",eqProvedor,eqRodada))</f>
        <v>SEM EP</v>
      </c>
      <c r="U21" s="30" t="str">
        <f>IF(OR($P21="ETp excedido",$P21="Margem critica"),COUNTIF($P$14:$P21,"ETp excedido")+COUNTIF($P$14:$P21,"Margem critica"),"")</f>
        <v/>
      </c>
    </row>
    <row r="22" spans="1:21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26">
        <f>IF($A22="","",EstatPeriodo($A22,$B22,"MEDIA",Estat_Ini_Efetiva,Estat_Fim_Efetiva,Estat_Exclusoes,$H$4))</f>
        <v>1.1866272727272726</v>
      </c>
      <c r="E22" s="126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128" t="str">
        <f>IF($A22="","",mCEQ.BiasEQ($A22,eqAnoEP,"ABS",eqProvedor,eqRodada))</f>
        <v>SEM EP</v>
      </c>
      <c r="H22" s="128" t="str">
        <f t="shared" si="0"/>
        <v/>
      </c>
      <c r="I22" s="89" t="str">
        <f>IF($A22="","",IFERROR(INDEX(espFonte,MATCH($A22,Analitos!$A$4:$A$43,0)),""))</f>
        <v>CLIA</v>
      </c>
      <c r="J22" s="128">
        <f>IF($A22="","",IFERROR(INDEX(cvtpOficial,MATCH($A22,Analitos!$A$4:$A$43,0)),""))</f>
        <v>6.666666666666667</v>
      </c>
      <c r="K22" s="128">
        <f>IF($A22="","",IFERROR(INDEX(etpOficial,MATCH($A22,Analitos!$A$4:$A$43,0)),""))</f>
        <v>20</v>
      </c>
      <c r="L22" s="128" t="str">
        <f t="shared" si="1"/>
        <v/>
      </c>
      <c r="M22" s="89" t="str">
        <f>IF(NOT(ISNUMBER($L22)),"",mQualidade.ClassificarSigma($L22))</f>
        <v/>
      </c>
      <c r="N22" s="129" t="str">
        <f t="shared" si="2"/>
        <v/>
      </c>
      <c r="O22" s="130" t="str">
        <f t="shared" si="3"/>
        <v/>
      </c>
      <c r="P22" s="30" t="str">
        <f>IF(NOT(ISNUMBER($O22)),"",mQualidade.ClassificarMargem($O22))</f>
        <v/>
      </c>
      <c r="Q22" s="30" t="str">
        <f t="shared" si="4"/>
        <v>OK</v>
      </c>
      <c r="R22" s="30" t="str">
        <f>IF($A22="","",mCEQ.StatusSDIeq($A22,eqAnoEP,eqProvedor,eqRodada))</f>
        <v>SEM EP</v>
      </c>
      <c r="S22" s="30" t="str">
        <f>IF($A22="","",mCEQ.StatusLimitesEQ($A22,eqAnoEP,eqProvedor,eqRodada))</f>
        <v>SEM EP</v>
      </c>
      <c r="T22" s="130" t="str">
        <f>IF($A22="","",mCEQ.BiasEQ($A22,eqAnoEP,"SIGNED",eqProvedor,eqRodada))</f>
        <v>SEM EP</v>
      </c>
      <c r="U22" s="30" t="str">
        <f>IF(OR($P22="ETp excedido",$P22="Margem critica"),COUNTIF($P$14:$P22,"ETp excedido")+COUNTIF($P$14:$P22,"Margem critica"),"")</f>
        <v/>
      </c>
    </row>
    <row r="23" spans="1:21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26">
        <f>IF($A23="","",EstatPeriodo($A23,$B23,"MEDIA",Estat_Ini_Efetiva,Estat_Fim_Efetiva,Estat_Exclusoes,$H$4))</f>
        <v>4.6054727272727263</v>
      </c>
      <c r="E23" s="126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128" t="str">
        <f>IF($A23="","",mCEQ.BiasEQ($A23,eqAnoEP,"ABS",eqProvedor,eqRodada))</f>
        <v>SEM EP</v>
      </c>
      <c r="H23" s="128" t="str">
        <f t="shared" si="0"/>
        <v/>
      </c>
      <c r="I23" s="89" t="str">
        <f>IF($A23="","",IFERROR(INDEX(espFonte,MATCH($A23,Analitos!$A$4:$A$43,0)),""))</f>
        <v>CLIA</v>
      </c>
      <c r="J23" s="128">
        <f>IF($A23="","",IFERROR(INDEX(cvtpOficial,MATCH($A23,Analitos!$A$4:$A$43,0)),""))</f>
        <v>6.666666666666667</v>
      </c>
      <c r="K23" s="128">
        <f>IF($A23="","",IFERROR(INDEX(etpOficial,MATCH($A23,Analitos!$A$4:$A$43,0)),""))</f>
        <v>20</v>
      </c>
      <c r="L23" s="128" t="str">
        <f t="shared" si="1"/>
        <v/>
      </c>
      <c r="M23" s="89" t="str">
        <f>IF(NOT(ISNUMBER($L23)),"",mQualidade.ClassificarSigma($L23))</f>
        <v/>
      </c>
      <c r="N23" s="129" t="str">
        <f t="shared" si="2"/>
        <v/>
      </c>
      <c r="O23" s="130" t="str">
        <f t="shared" si="3"/>
        <v/>
      </c>
      <c r="P23" s="30" t="str">
        <f>IF(NOT(ISNUMBER($O23)),"",mQualidade.ClassificarMargem($O23))</f>
        <v/>
      </c>
      <c r="Q23" s="30" t="str">
        <f t="shared" si="4"/>
        <v>OK</v>
      </c>
      <c r="R23" s="30" t="str">
        <f>IF($A23="","",mCEQ.StatusSDIeq($A23,eqAnoEP,eqProvedor,eqRodada))</f>
        <v>SEM EP</v>
      </c>
      <c r="S23" s="30" t="str">
        <f>IF($A23="","",mCEQ.StatusLimitesEQ($A23,eqAnoEP,eqProvedor,eqRodada))</f>
        <v>SEM EP</v>
      </c>
      <c r="T23" s="130" t="str">
        <f>IF($A23="","",mCEQ.BiasEQ($A23,eqAnoEP,"SIGNED",eqProvedor,eqRodada))</f>
        <v>SEM EP</v>
      </c>
      <c r="U23" s="30" t="str">
        <f>IF(OR($P23="ETp excedido",$P23="Margem critica"),COUNTIF($P$14:$P23,"ETp excedido")+COUNTIF($P$14:$P23,"Margem critica"),"")</f>
        <v/>
      </c>
    </row>
    <row r="24" spans="1:21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26">
        <f>IF($A24="","",EstatPeriodo($A24,$B24,"MEDIA",Estat_Ini_Efetiva,Estat_Fim_Efetiva,Estat_Exclusoes,$H$4))</f>
        <v>8.697272727272729</v>
      </c>
      <c r="E24" s="126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128" t="str">
        <f>IF($A24="","",mCEQ.BiasEQ($A24,eqAnoEP,"ABS",eqProvedor,eqRodada))</f>
        <v>SEM EP</v>
      </c>
      <c r="H24" s="128" t="str">
        <f t="shared" si="0"/>
        <v/>
      </c>
      <c r="I24" s="89" t="str">
        <f>IF($A24="","",IFERROR(INDEX(espFonte,MATCH($A24,Analitos!$A$4:$A$43,0)),""))</f>
        <v>CLIA</v>
      </c>
      <c r="J24" s="128">
        <f>IF($A24="","",IFERROR(INDEX(cvtpOficial,MATCH($A24,Analitos!$A$4:$A$43,0)),""))</f>
        <v>3.3333333333333335</v>
      </c>
      <c r="K24" s="128">
        <f>IF($A24="","",IFERROR(INDEX(etpOficial,MATCH($A24,Analitos!$A$4:$A$43,0)),""))</f>
        <v>10</v>
      </c>
      <c r="L24" s="128" t="str">
        <f t="shared" si="1"/>
        <v/>
      </c>
      <c r="M24" s="89" t="str">
        <f>IF(NOT(ISNUMBER($L24)),"",mQualidade.ClassificarSigma($L24))</f>
        <v/>
      </c>
      <c r="N24" s="129" t="str">
        <f t="shared" si="2"/>
        <v/>
      </c>
      <c r="O24" s="130" t="str">
        <f t="shared" si="3"/>
        <v/>
      </c>
      <c r="P24" s="30" t="str">
        <f>IF(NOT(ISNUMBER($O24)),"",mQualidade.ClassificarMargem($O24))</f>
        <v/>
      </c>
      <c r="Q24" s="30" t="str">
        <f t="shared" si="4"/>
        <v>OK</v>
      </c>
      <c r="R24" s="30" t="str">
        <f>IF($A24="","",mCEQ.StatusSDIeq($A24,eqAnoEP,eqProvedor,eqRodada))</f>
        <v>SEM EP</v>
      </c>
      <c r="S24" s="30" t="str">
        <f>IF($A24="","",mCEQ.StatusLimitesEQ($A24,eqAnoEP,eqProvedor,eqRodada))</f>
        <v>SEM EP</v>
      </c>
      <c r="T24" s="130" t="str">
        <f>IF($A24="","",mCEQ.BiasEQ($A24,eqAnoEP,"SIGNED",eqProvedor,eqRodada))</f>
        <v>SEM EP</v>
      </c>
      <c r="U24" s="30" t="str">
        <f>IF(OR($P24="ETp excedido",$P24="Margem critica"),COUNTIF($P$14:$P24,"ETp excedido")+COUNTIF($P$14:$P24,"Margem critica"),"")</f>
        <v/>
      </c>
    </row>
    <row r="25" spans="1:21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26">
        <f>IF($A25="","",EstatPeriodo($A25,$B25,"MEDIA",Estat_Ini_Efetiva,Estat_Fim_Efetiva,Estat_Exclusoes,$H$4))</f>
        <v>11.99727272727273</v>
      </c>
      <c r="E25" s="126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128" t="str">
        <f>IF($A25="","",mCEQ.BiasEQ($A25,eqAnoEP,"ABS",eqProvedor,eqRodada))</f>
        <v>SEM EP</v>
      </c>
      <c r="H25" s="128" t="str">
        <f t="shared" si="0"/>
        <v/>
      </c>
      <c r="I25" s="89" t="str">
        <f>IF($A25="","",IFERROR(INDEX(espFonte,MATCH($A25,Analitos!$A$4:$A$43,0)),""))</f>
        <v>CLIA</v>
      </c>
      <c r="J25" s="128">
        <f>IF($A25="","",IFERROR(INDEX(cvtpOficial,MATCH($A25,Analitos!$A$4:$A$43,0)),""))</f>
        <v>3.3333333333333335</v>
      </c>
      <c r="K25" s="128">
        <f>IF($A25="","",IFERROR(INDEX(etpOficial,MATCH($A25,Analitos!$A$4:$A$43,0)),""))</f>
        <v>10</v>
      </c>
      <c r="L25" s="128" t="str">
        <f t="shared" si="1"/>
        <v/>
      </c>
      <c r="M25" s="89" t="str">
        <f>IF(NOT(ISNUMBER($L25)),"",mQualidade.ClassificarSigma($L25))</f>
        <v/>
      </c>
      <c r="N25" s="129" t="str">
        <f t="shared" si="2"/>
        <v/>
      </c>
      <c r="O25" s="130" t="str">
        <f t="shared" si="3"/>
        <v/>
      </c>
      <c r="P25" s="30" t="str">
        <f>IF(NOT(ISNUMBER($O25)),"",mQualidade.ClassificarMargem($O25))</f>
        <v/>
      </c>
      <c r="Q25" s="30" t="str">
        <f t="shared" si="4"/>
        <v>OK</v>
      </c>
      <c r="R25" s="30" t="str">
        <f>IF($A25="","",mCEQ.StatusSDIeq($A25,eqAnoEP,eqProvedor,eqRodada))</f>
        <v>SEM EP</v>
      </c>
      <c r="S25" s="30" t="str">
        <f>IF($A25="","",mCEQ.StatusLimitesEQ($A25,eqAnoEP,eqProvedor,eqRodada))</f>
        <v>SEM EP</v>
      </c>
      <c r="T25" s="130" t="str">
        <f>IF($A25="","",mCEQ.BiasEQ($A25,eqAnoEP,"SIGNED",eqProvedor,eqRodada))</f>
        <v>SEM EP</v>
      </c>
      <c r="U25" s="30" t="str">
        <f>IF(OR($P25="ETp excedido",$P25="Margem critica"),COUNTIF($P$14:$P25,"ETp excedido")+COUNTIF($P$14:$P25,"Margem critica"),"")</f>
        <v/>
      </c>
    </row>
    <row r="26" spans="1:21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26">
        <f>IF($A26="","",EstatPeriodo($A26,$B26,"MEDIA",Estat_Ini_Efetiva,Estat_Fim_Efetiva,Estat_Exclusoes,$H$4))</f>
        <v>327.95454545454544</v>
      </c>
      <c r="E26" s="126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128" t="str">
        <f>IF($A26="","",mCEQ.BiasEQ($A26,eqAnoEP,"ABS",eqProvedor,eqRodada))</f>
        <v>SEM EP</v>
      </c>
      <c r="H26" s="128" t="str">
        <f t="shared" si="0"/>
        <v/>
      </c>
      <c r="I26" s="89" t="str">
        <f>IF($A26="","",IFERROR(INDEX(espFonte,MATCH($A26,Analitos!$A$4:$A$43,0)),""))</f>
        <v>CLIA</v>
      </c>
      <c r="J26" s="128">
        <f>IF($A26="","",IFERROR(INDEX(cvtpOficial,MATCH($A26,Analitos!$A$4:$A$43,0)),""))</f>
        <v>6.666666666666667</v>
      </c>
      <c r="K26" s="128">
        <f>IF($A26="","",IFERROR(INDEX(etpOficial,MATCH($A26,Analitos!$A$4:$A$43,0)),""))</f>
        <v>20</v>
      </c>
      <c r="L26" s="128" t="str">
        <f t="shared" si="1"/>
        <v/>
      </c>
      <c r="M26" s="89" t="str">
        <f>IF(NOT(ISNUMBER($L26)),"",mQualidade.ClassificarSigma($L26))</f>
        <v/>
      </c>
      <c r="N26" s="129" t="str">
        <f t="shared" si="2"/>
        <v/>
      </c>
      <c r="O26" s="130" t="str">
        <f t="shared" si="3"/>
        <v/>
      </c>
      <c r="P26" s="30" t="str">
        <f>IF(NOT(ISNUMBER($O26)),"",mQualidade.ClassificarMargem($O26))</f>
        <v/>
      </c>
      <c r="Q26" s="30" t="str">
        <f t="shared" si="4"/>
        <v>OK</v>
      </c>
      <c r="R26" s="30" t="str">
        <f>IF($A26="","",mCEQ.StatusSDIeq($A26,eqAnoEP,eqProvedor,eqRodada))</f>
        <v>SEM EP</v>
      </c>
      <c r="S26" s="30" t="str">
        <f>IF($A26="","",mCEQ.StatusLimitesEQ($A26,eqAnoEP,eqProvedor,eqRodada))</f>
        <v>SEM EP</v>
      </c>
      <c r="T26" s="130" t="str">
        <f>IF($A26="","",mCEQ.BiasEQ($A26,eqAnoEP,"SIGNED",eqProvedor,eqRodada))</f>
        <v>SEM EP</v>
      </c>
      <c r="U26" s="30" t="str">
        <f>IF(OR($P26="ETp excedido",$P26="Margem critica"),COUNTIF($P$14:$P26,"ETp excedido")+COUNTIF($P$14:$P26,"Margem critica"),"")</f>
        <v/>
      </c>
    </row>
    <row r="27" spans="1:21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26">
        <f>IF($A27="","",EstatPeriodo($A27,$B27,"MEDIA",Estat_Ini_Efetiva,Estat_Fim_Efetiva,Estat_Exclusoes,$H$4))</f>
        <v>196.3909090909091</v>
      </c>
      <c r="E27" s="126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128" t="str">
        <f>IF($A27="","",mCEQ.BiasEQ($A27,eqAnoEP,"ABS",eqProvedor,eqRodada))</f>
        <v>SEM EP</v>
      </c>
      <c r="H27" s="128" t="str">
        <f t="shared" si="0"/>
        <v/>
      </c>
      <c r="I27" s="89" t="str">
        <f>IF($A27="","",IFERROR(INDEX(espFonte,MATCH($A27,Analitos!$A$4:$A$43,0)),""))</f>
        <v>CLIA</v>
      </c>
      <c r="J27" s="128">
        <f>IF($A27="","",IFERROR(INDEX(cvtpOficial,MATCH($A27,Analitos!$A$4:$A$43,0)),""))</f>
        <v>6.666666666666667</v>
      </c>
      <c r="K27" s="128">
        <f>IF($A27="","",IFERROR(INDEX(etpOficial,MATCH($A27,Analitos!$A$4:$A$43,0)),""))</f>
        <v>20</v>
      </c>
      <c r="L27" s="128" t="str">
        <f t="shared" si="1"/>
        <v/>
      </c>
      <c r="M27" s="89" t="str">
        <f>IF(NOT(ISNUMBER($L27)),"",mQualidade.ClassificarSigma($L27))</f>
        <v/>
      </c>
      <c r="N27" s="129" t="str">
        <f t="shared" si="2"/>
        <v/>
      </c>
      <c r="O27" s="130" t="str">
        <f t="shared" si="3"/>
        <v/>
      </c>
      <c r="P27" s="30" t="str">
        <f>IF(NOT(ISNUMBER($O27)),"",mQualidade.ClassificarMargem($O27))</f>
        <v/>
      </c>
      <c r="Q27" s="30" t="str">
        <f t="shared" si="4"/>
        <v>OK</v>
      </c>
      <c r="R27" s="30" t="str">
        <f>IF($A27="","",mCEQ.StatusSDIeq($A27,eqAnoEP,eqProvedor,eqRodada))</f>
        <v>SEM EP</v>
      </c>
      <c r="S27" s="30" t="str">
        <f>IF($A27="","",mCEQ.StatusLimitesEQ($A27,eqAnoEP,eqProvedor,eqRodada))</f>
        <v>SEM EP</v>
      </c>
      <c r="T27" s="130" t="str">
        <f>IF($A27="","",mCEQ.BiasEQ($A27,eqAnoEP,"SIGNED",eqProvedor,eqRodada))</f>
        <v>SEM EP</v>
      </c>
      <c r="U27" s="30" t="str">
        <f>IF(OR($P27="ETp excedido",$P27="Margem critica"),COUNTIF($P$14:$P27,"ETp excedido")+COUNTIF($P$14:$P27,"Margem critica"),"")</f>
        <v/>
      </c>
    </row>
    <row r="28" spans="1:21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26">
        <f>IF($A28="","",EstatPeriodo($A28,$B28,"MEDIA",Estat_Ini_Efetiva,Estat_Fim_Efetiva,Estat_Exclusoes,$H$4))</f>
        <v>239.54545454545453</v>
      </c>
      <c r="E28" s="126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128" t="str">
        <f>IF($A28="","",mCEQ.BiasEQ($A28,eqAnoEP,"ABS",eqProvedor,eqRodada))</f>
        <v>SEM EP</v>
      </c>
      <c r="H28" s="128" t="str">
        <f t="shared" si="0"/>
        <v/>
      </c>
      <c r="I28" s="89" t="str">
        <f>IF($A28="","",IFERROR(INDEX(espFonte,MATCH($A28,Analitos!$A$4:$A$43,0)),""))</f>
        <v>CLIA</v>
      </c>
      <c r="J28" s="128">
        <f>IF($A28="","",IFERROR(INDEX(cvtpOficial,MATCH($A28,Analitos!$A$4:$A$43,0)),""))</f>
        <v>3.3333333333333335</v>
      </c>
      <c r="K28" s="128">
        <f>IF($A28="","",IFERROR(INDEX(etpOficial,MATCH($A28,Analitos!$A$4:$A$43,0)),""))</f>
        <v>10</v>
      </c>
      <c r="L28" s="128" t="str">
        <f t="shared" si="1"/>
        <v/>
      </c>
      <c r="M28" s="89" t="str">
        <f>IF(NOT(ISNUMBER($L28)),"",mQualidade.ClassificarSigma($L28))</f>
        <v/>
      </c>
      <c r="N28" s="129" t="str">
        <f t="shared" si="2"/>
        <v/>
      </c>
      <c r="O28" s="130" t="str">
        <f t="shared" si="3"/>
        <v/>
      </c>
      <c r="P28" s="30" t="str">
        <f>IF(NOT(ISNUMBER($O28)),"",mQualidade.ClassificarMargem($O28))</f>
        <v/>
      </c>
      <c r="Q28" s="30" t="str">
        <f t="shared" si="4"/>
        <v>OK</v>
      </c>
      <c r="R28" s="30" t="str">
        <f>IF($A28="","",mCEQ.StatusSDIeq($A28,eqAnoEP,eqProvedor,eqRodada))</f>
        <v>SEM EP</v>
      </c>
      <c r="S28" s="30" t="str">
        <f>IF($A28="","",mCEQ.StatusLimitesEQ($A28,eqAnoEP,eqProvedor,eqRodada))</f>
        <v>SEM EP</v>
      </c>
      <c r="T28" s="130" t="str">
        <f>IF($A28="","",mCEQ.BiasEQ($A28,eqAnoEP,"SIGNED",eqProvedor,eqRodada))</f>
        <v>SEM EP</v>
      </c>
      <c r="U28" s="30" t="str">
        <f>IF(OR($P28="ETp excedido",$P28="Margem critica"),COUNTIF($P$14:$P28,"ETp excedido")+COUNTIF($P$14:$P28,"Margem critica"),"")</f>
        <v/>
      </c>
    </row>
    <row r="29" spans="1:21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26">
        <f>IF($A29="","",EstatPeriodo($A29,$B29,"MEDIA",Estat_Ini_Efetiva,Estat_Fim_Efetiva,Estat_Exclusoes,$H$4))</f>
        <v>88.527272727272731</v>
      </c>
      <c r="E29" s="126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128" t="str">
        <f>IF($A29="","",mCEQ.BiasEQ($A29,eqAnoEP,"ABS",eqProvedor,eqRodada))</f>
        <v>SEM EP</v>
      </c>
      <c r="H29" s="128" t="str">
        <f t="shared" si="0"/>
        <v/>
      </c>
      <c r="I29" s="89" t="str">
        <f>IF($A29="","",IFERROR(INDEX(espFonte,MATCH($A29,Analitos!$A$4:$A$43,0)),""))</f>
        <v>CLIA</v>
      </c>
      <c r="J29" s="128">
        <f>IF($A29="","",IFERROR(INDEX(cvtpOficial,MATCH($A29,Analitos!$A$4:$A$43,0)),""))</f>
        <v>3.3333333333333335</v>
      </c>
      <c r="K29" s="128">
        <f>IF($A29="","",IFERROR(INDEX(etpOficial,MATCH($A29,Analitos!$A$4:$A$43,0)),""))</f>
        <v>10</v>
      </c>
      <c r="L29" s="128" t="str">
        <f t="shared" si="1"/>
        <v/>
      </c>
      <c r="M29" s="89" t="str">
        <f>IF(NOT(ISNUMBER($L29)),"",mQualidade.ClassificarSigma($L29))</f>
        <v/>
      </c>
      <c r="N29" s="129" t="str">
        <f t="shared" si="2"/>
        <v/>
      </c>
      <c r="O29" s="130" t="str">
        <f t="shared" si="3"/>
        <v/>
      </c>
      <c r="P29" s="30" t="str">
        <f>IF(NOT(ISNUMBER($O29)),"",mQualidade.ClassificarMargem($O29))</f>
        <v/>
      </c>
      <c r="Q29" s="30" t="str">
        <f t="shared" si="4"/>
        <v>CV acima da meta</v>
      </c>
      <c r="R29" s="30" t="str">
        <f>IF($A29="","",mCEQ.StatusSDIeq($A29,eqAnoEP,eqProvedor,eqRodada))</f>
        <v>SEM EP</v>
      </c>
      <c r="S29" s="30" t="str">
        <f>IF($A29="","",mCEQ.StatusLimitesEQ($A29,eqAnoEP,eqProvedor,eqRodada))</f>
        <v>SEM EP</v>
      </c>
      <c r="T29" s="130" t="str">
        <f>IF($A29="","",mCEQ.BiasEQ($A29,eqAnoEP,"SIGNED",eqProvedor,eqRodada))</f>
        <v>SEM EP</v>
      </c>
      <c r="U29" s="30" t="str">
        <f>IF(OR($P29="ETp excedido",$P29="Margem critica"),COUNTIF($P$14:$P29,"ETp excedido")+COUNTIF($P$14:$P29,"Margem critica"),"")</f>
        <v/>
      </c>
    </row>
    <row r="30" spans="1:21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26">
        <f>IF($A30="","",EstatPeriodo($A30,$B30,"MEDIA",Estat_Ini_Efetiva,Estat_Fim_Efetiva,Estat_Exclusoes,$H$4))</f>
        <v>77.327272727272728</v>
      </c>
      <c r="E30" s="126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128" t="str">
        <f>IF($A30="","",mCEQ.BiasEQ($A30,eqAnoEP,"ABS",eqProvedor,eqRodada))</f>
        <v>SEM EP</v>
      </c>
      <c r="H30" s="128" t="str">
        <f t="shared" si="0"/>
        <v/>
      </c>
      <c r="I30" s="89" t="str">
        <f>IF($A30="","",IFERROR(INDEX(espFonte,MATCH($A30,Analitos!$A$4:$A$43,0)),""))</f>
        <v>CLIA</v>
      </c>
      <c r="J30" s="128">
        <f>IF($A30="","",IFERROR(INDEX(cvtpOficial,MATCH($A30,Analitos!$A$4:$A$43,0)),""))</f>
        <v>10</v>
      </c>
      <c r="K30" s="128">
        <f>IF($A30="","",IFERROR(INDEX(etpOficial,MATCH($A30,Analitos!$A$4:$A$43,0)),""))</f>
        <v>30</v>
      </c>
      <c r="L30" s="128" t="str">
        <f t="shared" si="1"/>
        <v/>
      </c>
      <c r="M30" s="89" t="str">
        <f>IF(NOT(ISNUMBER($L30)),"",mQualidade.ClassificarSigma($L30))</f>
        <v/>
      </c>
      <c r="N30" s="129" t="str">
        <f t="shared" si="2"/>
        <v/>
      </c>
      <c r="O30" s="130" t="str">
        <f t="shared" si="3"/>
        <v/>
      </c>
      <c r="P30" s="30" t="str">
        <f>IF(NOT(ISNUMBER($O30)),"",mQualidade.ClassificarMargem($O30))</f>
        <v/>
      </c>
      <c r="Q30" s="30" t="str">
        <f t="shared" si="4"/>
        <v>OK</v>
      </c>
      <c r="R30" s="30" t="str">
        <f>IF($A30="","",mCEQ.StatusSDIeq($A30,eqAnoEP,eqProvedor,eqRodada))</f>
        <v>SEM EP</v>
      </c>
      <c r="S30" s="30" t="str">
        <f>IF($A30="","",mCEQ.StatusLimitesEQ($A30,eqAnoEP,eqProvedor,eqRodada))</f>
        <v>SEM EP</v>
      </c>
      <c r="T30" s="130" t="str">
        <f>IF($A30="","",mCEQ.BiasEQ($A30,eqAnoEP,"SIGNED",eqProvedor,eqRodada))</f>
        <v>SEM EP</v>
      </c>
      <c r="U30" s="30" t="str">
        <f>IF(OR($P30="ETp excedido",$P30="Margem critica"),COUNTIF($P$14:$P30,"ETp excedido")+COUNTIF($P$14:$P30,"Margem critica"),"")</f>
        <v/>
      </c>
    </row>
    <row r="31" spans="1:21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26">
        <f>IF($A31="","",EstatPeriodo($A31,$B31,"MEDIA",Estat_Ini_Efetiva,Estat_Fim_Efetiva,Estat_Exclusoes,$H$4))</f>
        <v>26.781818181818181</v>
      </c>
      <c r="E31" s="126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128" t="str">
        <f>IF($A31="","",mCEQ.BiasEQ($A31,eqAnoEP,"ABS",eqProvedor,eqRodada))</f>
        <v>SEM EP</v>
      </c>
      <c r="H31" s="128" t="str">
        <f t="shared" si="0"/>
        <v/>
      </c>
      <c r="I31" s="89" t="str">
        <f>IF($A31="","",IFERROR(INDEX(espFonte,MATCH($A31,Analitos!$A$4:$A$43,0)),""))</f>
        <v>CLIA</v>
      </c>
      <c r="J31" s="128">
        <f>IF($A31="","",IFERROR(INDEX(cvtpOficial,MATCH($A31,Analitos!$A$4:$A$43,0)),""))</f>
        <v>10</v>
      </c>
      <c r="K31" s="128">
        <f>IF($A31="","",IFERROR(INDEX(etpOficial,MATCH($A31,Analitos!$A$4:$A$43,0)),""))</f>
        <v>30</v>
      </c>
      <c r="L31" s="128" t="str">
        <f t="shared" si="1"/>
        <v/>
      </c>
      <c r="M31" s="89" t="str">
        <f>IF(NOT(ISNUMBER($L31)),"",mQualidade.ClassificarSigma($L31))</f>
        <v/>
      </c>
      <c r="N31" s="129" t="str">
        <f t="shared" si="2"/>
        <v/>
      </c>
      <c r="O31" s="130" t="str">
        <f t="shared" si="3"/>
        <v/>
      </c>
      <c r="P31" s="30" t="str">
        <f>IF(NOT(ISNUMBER($O31)),"",mQualidade.ClassificarMargem($O31))</f>
        <v/>
      </c>
      <c r="Q31" s="30" t="str">
        <f t="shared" si="4"/>
        <v>OK</v>
      </c>
      <c r="R31" s="30" t="str">
        <f>IF($A31="","",mCEQ.StatusSDIeq($A31,eqAnoEP,eqProvedor,eqRodada))</f>
        <v>SEM EP</v>
      </c>
      <c r="S31" s="30" t="str">
        <f>IF($A31="","",mCEQ.StatusLimitesEQ($A31,eqAnoEP,eqProvedor,eqRodada))</f>
        <v>SEM EP</v>
      </c>
      <c r="T31" s="130" t="str">
        <f>IF($A31="","",mCEQ.BiasEQ($A31,eqAnoEP,"SIGNED",eqProvedor,eqRodada))</f>
        <v>SEM EP</v>
      </c>
      <c r="U31" s="30" t="str">
        <f>IF(OR($P31="ETp excedido",$P31="Margem critica"),COUNTIF($P$14:$P31,"ETp excedido")+COUNTIF($P$14:$P31,"Margem critica"),"")</f>
        <v/>
      </c>
    </row>
    <row r="32" spans="1:21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26">
        <f>IF($A32="","",EstatPeriodo($A32,$B32,"MEDIA",Estat_Ini_Efetiva,Estat_Fim_Efetiva,Estat_Exclusoes,$H$4))</f>
        <v>2.6891818181818192</v>
      </c>
      <c r="E32" s="126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128" t="str">
        <f>IF($A32="","",mCEQ.BiasEQ($A32,eqAnoEP,"ABS",eqProvedor,eqRodada))</f>
        <v>SEM EP</v>
      </c>
      <c r="H32" s="128" t="str">
        <f t="shared" si="0"/>
        <v/>
      </c>
      <c r="I32" s="89" t="str">
        <f>IF($A32="","",IFERROR(INDEX(espFonte,MATCH($A32,Analitos!$A$4:$A$43,0)),""))</f>
        <v>CLIA</v>
      </c>
      <c r="J32" s="128">
        <f>IF($A32="","",IFERROR(INDEX(cvtpOficial,MATCH($A32,Analitos!$A$4:$A$43,0)),""))</f>
        <v>5</v>
      </c>
      <c r="K32" s="128">
        <f>IF($A32="","",IFERROR(INDEX(etpOficial,MATCH($A32,Analitos!$A$4:$A$43,0)),""))</f>
        <v>15</v>
      </c>
      <c r="L32" s="128" t="str">
        <f t="shared" si="1"/>
        <v/>
      </c>
      <c r="M32" s="89" t="str">
        <f>IF(NOT(ISNUMBER($L32)),"",mQualidade.ClassificarSigma($L32))</f>
        <v/>
      </c>
      <c r="N32" s="129" t="str">
        <f t="shared" si="2"/>
        <v/>
      </c>
      <c r="O32" s="130" t="str">
        <f t="shared" si="3"/>
        <v/>
      </c>
      <c r="P32" s="30" t="str">
        <f>IF(NOT(ISNUMBER($O32)),"",mQualidade.ClassificarMargem($O32))</f>
        <v/>
      </c>
      <c r="Q32" s="30" t="str">
        <f t="shared" si="4"/>
        <v>OK</v>
      </c>
      <c r="R32" s="30" t="str">
        <f>IF($A32="","",mCEQ.StatusSDIeq($A32,eqAnoEP,eqProvedor,eqRodada))</f>
        <v>SEM EP</v>
      </c>
      <c r="S32" s="30" t="str">
        <f>IF($A32="","",mCEQ.StatusLimitesEQ($A32,eqAnoEP,eqProvedor,eqRodada))</f>
        <v>SEM EP</v>
      </c>
      <c r="T32" s="130" t="str">
        <f>IF($A32="","",mCEQ.BiasEQ($A32,eqAnoEP,"SIGNED",eqProvedor,eqRodada))</f>
        <v>SEM EP</v>
      </c>
      <c r="U32" s="30" t="str">
        <f>IF(OR($P32="ETp excedido",$P32="Margem critica"),COUNTIF($P$14:$P32,"ETp excedido")+COUNTIF($P$14:$P32,"Margem critica"),"")</f>
        <v/>
      </c>
    </row>
    <row r="33" spans="1:21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26">
        <f>IF($A33="","",EstatPeriodo($A33,$B33,"MEDIA",Estat_Ini_Efetiva,Estat_Fim_Efetiva,Estat_Exclusoes,$H$4))</f>
        <v>6.2788181818181839</v>
      </c>
      <c r="E33" s="126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128" t="str">
        <f>IF($A33="","",mCEQ.BiasEQ($A33,eqAnoEP,"ABS",eqProvedor,eqRodada))</f>
        <v>SEM EP</v>
      </c>
      <c r="H33" s="128" t="str">
        <f t="shared" si="0"/>
        <v/>
      </c>
      <c r="I33" s="89" t="str">
        <f>IF($A33="","",IFERROR(INDEX(espFonte,MATCH($A33,Analitos!$A$4:$A$43,0)),""))</f>
        <v>CLIA</v>
      </c>
      <c r="J33" s="128">
        <f>IF($A33="","",IFERROR(INDEX(cvtpOficial,MATCH($A33,Analitos!$A$4:$A$43,0)),""))</f>
        <v>5</v>
      </c>
      <c r="K33" s="128">
        <f>IF($A33="","",IFERROR(INDEX(etpOficial,MATCH($A33,Analitos!$A$4:$A$43,0)),""))</f>
        <v>15</v>
      </c>
      <c r="L33" s="128" t="str">
        <f t="shared" si="1"/>
        <v/>
      </c>
      <c r="M33" s="89" t="str">
        <f>IF(NOT(ISNUMBER($L33)),"",mQualidade.ClassificarSigma($L33))</f>
        <v/>
      </c>
      <c r="N33" s="129" t="str">
        <f t="shared" si="2"/>
        <v/>
      </c>
      <c r="O33" s="130" t="str">
        <f t="shared" si="3"/>
        <v/>
      </c>
      <c r="P33" s="30" t="str">
        <f>IF(NOT(ISNUMBER($O33)),"",mQualidade.ClassificarMargem($O33))</f>
        <v/>
      </c>
      <c r="Q33" s="30" t="str">
        <f t="shared" si="4"/>
        <v>OK</v>
      </c>
      <c r="R33" s="30" t="str">
        <f>IF($A33="","",mCEQ.StatusSDIeq($A33,eqAnoEP,eqProvedor,eqRodada))</f>
        <v>SEM EP</v>
      </c>
      <c r="S33" s="30" t="str">
        <f>IF($A33="","",mCEQ.StatusLimitesEQ($A33,eqAnoEP,eqProvedor,eqRodada))</f>
        <v>SEM EP</v>
      </c>
      <c r="T33" s="130" t="str">
        <f>IF($A33="","",mCEQ.BiasEQ($A33,eqAnoEP,"SIGNED",eqProvedor,eqRodada))</f>
        <v>SEM EP</v>
      </c>
      <c r="U33" s="30" t="str">
        <f>IF(OR($P33="ETp excedido",$P33="Margem critica"),COUNTIF($P$14:$P33,"ETp excedido")+COUNTIF($P$14:$P33,"Margem critica"),"")</f>
        <v/>
      </c>
    </row>
    <row r="34" spans="1:21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26">
        <f>IF($A34="","",EstatPeriodo($A34,$B34,"MEDIA",Estat_Ini_Efetiva,Estat_Fim_Efetiva,Estat_Exclusoes,$H$4))</f>
        <v>231.6</v>
      </c>
      <c r="E34" s="126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128" t="str">
        <f>IF($A34="","",mCEQ.BiasEQ($A34,eqAnoEP,"ABS",eqProvedor,eqRodada))</f>
        <v>SEM EP</v>
      </c>
      <c r="H34" s="128" t="str">
        <f t="shared" si="0"/>
        <v/>
      </c>
      <c r="I34" s="89" t="str">
        <f>IF($A34="","",IFERROR(INDEX(espFonte,MATCH($A34,Analitos!$A$4:$A$43,0)),""))</f>
        <v>CLIA</v>
      </c>
      <c r="J34" s="128">
        <f>IF($A34="","",IFERROR(INDEX(cvtpOficial,MATCH($A34,Analitos!$A$4:$A$43,0)),""))</f>
        <v>5</v>
      </c>
      <c r="K34" s="128">
        <f>IF($A34="","",IFERROR(INDEX(etpOficial,MATCH($A34,Analitos!$A$4:$A$43,0)),""))</f>
        <v>15</v>
      </c>
      <c r="L34" s="128" t="str">
        <f t="shared" si="1"/>
        <v/>
      </c>
      <c r="M34" s="89" t="str">
        <f>IF(NOT(ISNUMBER($L34)),"",mQualidade.ClassificarSigma($L34))</f>
        <v/>
      </c>
      <c r="N34" s="129" t="str">
        <f t="shared" si="2"/>
        <v/>
      </c>
      <c r="O34" s="130" t="str">
        <f t="shared" si="3"/>
        <v/>
      </c>
      <c r="P34" s="30" t="str">
        <f>IF(NOT(ISNUMBER($O34)),"",mQualidade.ClassificarMargem($O34))</f>
        <v/>
      </c>
      <c r="Q34" s="30" t="str">
        <f t="shared" si="4"/>
        <v>OK</v>
      </c>
      <c r="R34" s="30" t="str">
        <f>IF($A34="","",mCEQ.StatusSDIeq($A34,eqAnoEP,eqProvedor,eqRodada))</f>
        <v>SEM EP</v>
      </c>
      <c r="S34" s="30" t="str">
        <f>IF($A34="","",mCEQ.StatusLimitesEQ($A34,eqAnoEP,eqProvedor,eqRodada))</f>
        <v>SEM EP</v>
      </c>
      <c r="T34" s="130" t="str">
        <f>IF($A34="","",mCEQ.BiasEQ($A34,eqAnoEP,"SIGNED",eqProvedor,eqRodada))</f>
        <v>SEM EP</v>
      </c>
      <c r="U34" s="30" t="str">
        <f>IF(OR($P34="ETp excedido",$P34="Margem critica"),COUNTIF($P$14:$P34,"ETp excedido")+COUNTIF($P$14:$P34,"Margem critica"),"")</f>
        <v/>
      </c>
    </row>
    <row r="35" spans="1:21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26">
        <f>IF($A35="","",EstatPeriodo($A35,$B35,"MEDIA",Estat_Ini_Efetiva,Estat_Fim_Efetiva,Estat_Exclusoes,$H$4))</f>
        <v>68.672727272727272</v>
      </c>
      <c r="E35" s="126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128" t="str">
        <f>IF($A35="","",mCEQ.BiasEQ($A35,eqAnoEP,"ABS",eqProvedor,eqRodada))</f>
        <v>SEM EP</v>
      </c>
      <c r="H35" s="128" t="str">
        <f t="shared" si="0"/>
        <v/>
      </c>
      <c r="I35" s="89" t="str">
        <f>IF($A35="","",IFERROR(INDEX(espFonte,MATCH($A35,Analitos!$A$4:$A$43,0)),""))</f>
        <v>CLIA</v>
      </c>
      <c r="J35" s="128">
        <f>IF($A35="","",IFERROR(INDEX(cvtpOficial,MATCH($A35,Analitos!$A$4:$A$43,0)),""))</f>
        <v>5</v>
      </c>
      <c r="K35" s="128">
        <f>IF($A35="","",IFERROR(INDEX(etpOficial,MATCH($A35,Analitos!$A$4:$A$43,0)),""))</f>
        <v>15</v>
      </c>
      <c r="L35" s="128" t="str">
        <f t="shared" si="1"/>
        <v/>
      </c>
      <c r="M35" s="89" t="str">
        <f>IF(NOT(ISNUMBER($L35)),"",mQualidade.ClassificarSigma($L35))</f>
        <v/>
      </c>
      <c r="N35" s="129" t="str">
        <f t="shared" si="2"/>
        <v/>
      </c>
      <c r="O35" s="130" t="str">
        <f t="shared" si="3"/>
        <v/>
      </c>
      <c r="P35" s="30" t="str">
        <f>IF(NOT(ISNUMBER($O35)),"",mQualidade.ClassificarMargem($O35))</f>
        <v/>
      </c>
      <c r="Q35" s="30" t="str">
        <f t="shared" si="4"/>
        <v>OK</v>
      </c>
      <c r="R35" s="30" t="str">
        <f>IF($A35="","",mCEQ.StatusSDIeq($A35,eqAnoEP,eqProvedor,eqRodada))</f>
        <v>SEM EP</v>
      </c>
      <c r="S35" s="30" t="str">
        <f>IF($A35="","",mCEQ.StatusLimitesEQ($A35,eqAnoEP,eqProvedor,eqRodada))</f>
        <v>SEM EP</v>
      </c>
      <c r="T35" s="130" t="str">
        <f>IF($A35="","",mCEQ.BiasEQ($A35,eqAnoEP,"SIGNED",eqProvedor,eqRodada))</f>
        <v>SEM EP</v>
      </c>
      <c r="U35" s="30" t="str">
        <f>IF(OR($P35="ETp excedido",$P35="Margem critica"),COUNTIF($P$14:$P35,"ETp excedido")+COUNTIF($P$14:$P35,"Margem critica"),"")</f>
        <v/>
      </c>
    </row>
    <row r="36" spans="1:21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26">
        <f>IF($A36="","",EstatPeriodo($A36,$B36,"MEDIA",Estat_Ini_Efetiva,Estat_Fim_Efetiva,Estat_Exclusoes,$H$4))</f>
        <v>3.5231818181818189</v>
      </c>
      <c r="E36" s="126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128" t="str">
        <f>IF($A36="","",mCEQ.BiasEQ($A36,eqAnoEP,"ABS",eqProvedor,eqRodada))</f>
        <v>SEM EP</v>
      </c>
      <c r="H36" s="128" t="str">
        <f t="shared" si="0"/>
        <v/>
      </c>
      <c r="I36" s="89" t="str">
        <f>IF($A36="","",IFERROR(INDEX(espFonte,MATCH($A36,Analitos!$A$4:$A$43,0)),""))</f>
        <v>CLIA</v>
      </c>
      <c r="J36" s="128">
        <f>IF($A36="","",IFERROR(INDEX(cvtpOficial,MATCH($A36,Analitos!$A$4:$A$43,0)),""))</f>
        <v>3.6666666666666665</v>
      </c>
      <c r="K36" s="128">
        <f>IF($A36="","",IFERROR(INDEX(etpOficial,MATCH($A36,Analitos!$A$4:$A$43,0)),""))</f>
        <v>11</v>
      </c>
      <c r="L36" s="128" t="str">
        <f t="shared" si="1"/>
        <v/>
      </c>
      <c r="M36" s="89" t="str">
        <f>IF(NOT(ISNUMBER($L36)),"",mQualidade.ClassificarSigma($L36))</f>
        <v/>
      </c>
      <c r="N36" s="129" t="str">
        <f t="shared" si="2"/>
        <v/>
      </c>
      <c r="O36" s="130" t="str">
        <f t="shared" si="3"/>
        <v/>
      </c>
      <c r="P36" s="30" t="str">
        <f>IF(NOT(ISNUMBER($O36)),"",mQualidade.ClassificarMargem($O36))</f>
        <v/>
      </c>
      <c r="Q36" s="30" t="str">
        <f t="shared" si="4"/>
        <v>OK</v>
      </c>
      <c r="R36" s="30" t="str">
        <f>IF($A36="","",mCEQ.StatusSDIeq($A36,eqAnoEP,eqProvedor,eqRodada))</f>
        <v>SEM EP</v>
      </c>
      <c r="S36" s="30" t="str">
        <f>IF($A36="","",mCEQ.StatusLimitesEQ($A36,eqAnoEP,eqProvedor,eqRodada))</f>
        <v>SEM EP</v>
      </c>
      <c r="T36" s="130" t="str">
        <f>IF($A36="","",mCEQ.BiasEQ($A36,eqAnoEP,"SIGNED",eqProvedor,eqRodada))</f>
        <v>SEM EP</v>
      </c>
      <c r="U36" s="30" t="str">
        <f>IF(OR($P36="ETp excedido",$P36="Margem critica"),COUNTIF($P$14:$P36,"ETp excedido")+COUNTIF($P$14:$P36,"Margem critica"),"")</f>
        <v/>
      </c>
    </row>
    <row r="37" spans="1:21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26">
        <f>IF($A37="","",EstatPeriodo($A37,$B37,"MEDIA",Estat_Ini_Efetiva,Estat_Fim_Efetiva,Estat_Exclusoes,$H$4))</f>
        <v>7.2050909090909094</v>
      </c>
      <c r="E37" s="126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128" t="str">
        <f>IF($A37="","",mCEQ.BiasEQ($A37,eqAnoEP,"ABS",eqProvedor,eqRodada))</f>
        <v>SEM EP</v>
      </c>
      <c r="H37" s="128" t="str">
        <f t="shared" si="0"/>
        <v/>
      </c>
      <c r="I37" s="89" t="str">
        <f>IF($A37="","",IFERROR(INDEX(espFonte,MATCH($A37,Analitos!$A$4:$A$43,0)),""))</f>
        <v>CLIA</v>
      </c>
      <c r="J37" s="128">
        <f>IF($A37="","",IFERROR(INDEX(cvtpOficial,MATCH($A37,Analitos!$A$4:$A$43,0)),""))</f>
        <v>3.6666666666666665</v>
      </c>
      <c r="K37" s="128">
        <f>IF($A37="","",IFERROR(INDEX(etpOficial,MATCH($A37,Analitos!$A$4:$A$43,0)),""))</f>
        <v>11</v>
      </c>
      <c r="L37" s="128" t="str">
        <f t="shared" si="1"/>
        <v/>
      </c>
      <c r="M37" s="89" t="str">
        <f>IF(NOT(ISNUMBER($L37)),"",mQualidade.ClassificarSigma($L37))</f>
        <v/>
      </c>
      <c r="N37" s="129" t="str">
        <f t="shared" si="2"/>
        <v/>
      </c>
      <c r="O37" s="130" t="str">
        <f t="shared" si="3"/>
        <v/>
      </c>
      <c r="P37" s="30" t="str">
        <f>IF(NOT(ISNUMBER($O37)),"",mQualidade.ClassificarMargem($O37))</f>
        <v/>
      </c>
      <c r="Q37" s="30" t="str">
        <f t="shared" si="4"/>
        <v>OK</v>
      </c>
      <c r="R37" s="30" t="str">
        <f>IF($A37="","",mCEQ.StatusSDIeq($A37,eqAnoEP,eqProvedor,eqRodada))</f>
        <v>SEM EP</v>
      </c>
      <c r="S37" s="30" t="str">
        <f>IF($A37="","",mCEQ.StatusLimitesEQ($A37,eqAnoEP,eqProvedor,eqRodada))</f>
        <v>SEM EP</v>
      </c>
      <c r="T37" s="130" t="str">
        <f>IF($A37="","",mCEQ.BiasEQ($A37,eqAnoEP,"SIGNED",eqProvedor,eqRodada))</f>
        <v>SEM EP</v>
      </c>
      <c r="U37" s="30" t="str">
        <f>IF(OR($P37="ETp excedido",$P37="Margem critica"),COUNTIF($P$14:$P37,"ETp excedido")+COUNTIF($P$14:$P37,"Margem critica"),"")</f>
        <v/>
      </c>
    </row>
    <row r="38" spans="1:21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26">
        <f>IF($A38="","",EstatPeriodo($A38,$B38,"MEDIA",Estat_Ini_Efetiva,Estat_Fim_Efetiva,Estat_Exclusoes,$H$4))</f>
        <v>87.327272727272728</v>
      </c>
      <c r="E38" s="126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128" t="str">
        <f>IF($A38="","",mCEQ.BiasEQ($A38,eqAnoEP,"ABS",eqProvedor,eqRodada))</f>
        <v>SEM EP</v>
      </c>
      <c r="H38" s="128" t="str">
        <f t="shared" si="0"/>
        <v/>
      </c>
      <c r="I38" s="89" t="str">
        <f>IF($A38="","",IFERROR(INDEX(espFonte,MATCH($A38,Analitos!$A$4:$A$43,0)),""))</f>
        <v>CLIA</v>
      </c>
      <c r="J38" s="128">
        <f>IF($A38="","",IFERROR(INDEX(cvtpOficial,MATCH($A38,Analitos!$A$4:$A$43,0)),""))</f>
        <v>3.3333333333333335</v>
      </c>
      <c r="K38" s="128">
        <f>IF($A38="","",IFERROR(INDEX(etpOficial,MATCH($A38,Analitos!$A$4:$A$43,0)),""))</f>
        <v>10</v>
      </c>
      <c r="L38" s="128" t="str">
        <f t="shared" si="1"/>
        <v/>
      </c>
      <c r="M38" s="89" t="str">
        <f>IF(NOT(ISNUMBER($L38)),"",mQualidade.ClassificarSigma($L38))</f>
        <v/>
      </c>
      <c r="N38" s="129" t="str">
        <f t="shared" si="2"/>
        <v/>
      </c>
      <c r="O38" s="130" t="str">
        <f t="shared" si="3"/>
        <v/>
      </c>
      <c r="P38" s="30" t="str">
        <f>IF(NOT(ISNUMBER($O38)),"",mQualidade.ClassificarMargem($O38))</f>
        <v/>
      </c>
      <c r="Q38" s="30" t="str">
        <f t="shared" si="4"/>
        <v>OK</v>
      </c>
      <c r="R38" s="30" t="str">
        <f>IF($A38="","",mCEQ.StatusSDIeq($A38,eqAnoEP,eqProvedor,eqRodada))</f>
        <v>SEM EP</v>
      </c>
      <c r="S38" s="30" t="str">
        <f>IF($A38="","",mCEQ.StatusLimitesEQ($A38,eqAnoEP,eqProvedor,eqRodada))</f>
        <v>SEM EP</v>
      </c>
      <c r="T38" s="130" t="str">
        <f>IF($A38="","",mCEQ.BiasEQ($A38,eqAnoEP,"SIGNED",eqProvedor,eqRodada))</f>
        <v>SEM EP</v>
      </c>
      <c r="U38" s="30" t="str">
        <f>IF(OR($P38="ETp excedido",$P38="Margem critica"),COUNTIF($P$14:$P38,"ETp excedido")+COUNTIF($P$14:$P38,"Margem critica"),"")</f>
        <v/>
      </c>
    </row>
    <row r="39" spans="1:21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26">
        <f>IF($A39="","",EstatPeriodo($A39,$B39,"MEDIA",Estat_Ini_Efetiva,Estat_Fim_Efetiva,Estat_Exclusoes,$H$4))</f>
        <v>281.13636363636363</v>
      </c>
      <c r="E39" s="126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128" t="str">
        <f>IF($A39="","",mCEQ.BiasEQ($A39,eqAnoEP,"ABS",eqProvedor,eqRodada))</f>
        <v>SEM EP</v>
      </c>
      <c r="H39" s="128" t="str">
        <f t="shared" si="0"/>
        <v/>
      </c>
      <c r="I39" s="89" t="str">
        <f>IF($A39="","",IFERROR(INDEX(espFonte,MATCH($A39,Analitos!$A$4:$A$43,0)),""))</f>
        <v>CLIA</v>
      </c>
      <c r="J39" s="128">
        <f>IF($A39="","",IFERROR(INDEX(cvtpOficial,MATCH($A39,Analitos!$A$4:$A$43,0)),""))</f>
        <v>3.3333333333333335</v>
      </c>
      <c r="K39" s="128">
        <f>IF($A39="","",IFERROR(INDEX(etpOficial,MATCH($A39,Analitos!$A$4:$A$43,0)),""))</f>
        <v>10</v>
      </c>
      <c r="L39" s="128" t="str">
        <f t="shared" si="1"/>
        <v/>
      </c>
      <c r="M39" s="89" t="str">
        <f>IF(NOT(ISNUMBER($L39)),"",mQualidade.ClassificarSigma($L39))</f>
        <v/>
      </c>
      <c r="N39" s="129" t="str">
        <f t="shared" si="2"/>
        <v/>
      </c>
      <c r="O39" s="130" t="str">
        <f t="shared" si="3"/>
        <v/>
      </c>
      <c r="P39" s="30" t="str">
        <f>IF(NOT(ISNUMBER($O39)),"",mQualidade.ClassificarMargem($O39))</f>
        <v/>
      </c>
      <c r="Q39" s="30" t="str">
        <f t="shared" si="4"/>
        <v>OK</v>
      </c>
      <c r="R39" s="30" t="str">
        <f>IF($A39="","",mCEQ.StatusSDIeq($A39,eqAnoEP,eqProvedor,eqRodada))</f>
        <v>SEM EP</v>
      </c>
      <c r="S39" s="30" t="str">
        <f>IF($A39="","",mCEQ.StatusLimitesEQ($A39,eqAnoEP,eqProvedor,eqRodada))</f>
        <v>SEM EP</v>
      </c>
      <c r="T39" s="130" t="str">
        <f>IF($A39="","",mCEQ.BiasEQ($A39,eqAnoEP,"SIGNED",eqProvedor,eqRodada))</f>
        <v>SEM EP</v>
      </c>
      <c r="U39" s="30" t="str">
        <f>IF(OR($P39="ETp excedido",$P39="Margem critica"),COUNTIF($P$14:$P39,"ETp excedido")+COUNTIF($P$14:$P39,"Margem critica"),"")</f>
        <v/>
      </c>
    </row>
    <row r="40" spans="1:21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26">
        <f>IF($A40="","",EstatPeriodo($A40,$B40,"MEDIA",Estat_Ini_Efetiva,Estat_Fim_Efetiva,Estat_Exclusoes,$H$4))</f>
        <v>5.1519090909090925</v>
      </c>
      <c r="E40" s="126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128" t="str">
        <f>IF($A40="","",mCEQ.BiasEQ($A40,eqAnoEP,"ABS",eqProvedor,eqRodada))</f>
        <v>SEM EP</v>
      </c>
      <c r="H40" s="128" t="str">
        <f t="shared" si="0"/>
        <v/>
      </c>
      <c r="I40" s="89" t="str">
        <f>IF($A40="","",IFERROR(INDEX(espFonte,MATCH($A40,Analitos!$A$4:$A$43,0)),""))</f>
        <v>CLIA</v>
      </c>
      <c r="J40" s="128">
        <f>IF($A40="","",IFERROR(INDEX(cvtpOficial,MATCH($A40,Analitos!$A$4:$A$43,0)),""))</f>
        <v>2.6666666666666665</v>
      </c>
      <c r="K40" s="128">
        <f>IF($A40="","",IFERROR(INDEX(etpOficial,MATCH($A40,Analitos!$A$4:$A$43,0)),""))</f>
        <v>8</v>
      </c>
      <c r="L40" s="128" t="str">
        <f t="shared" si="1"/>
        <v/>
      </c>
      <c r="M40" s="89" t="str">
        <f>IF(NOT(ISNUMBER($L40)),"",mQualidade.ClassificarSigma($L40))</f>
        <v/>
      </c>
      <c r="N40" s="129" t="str">
        <f t="shared" si="2"/>
        <v/>
      </c>
      <c r="O40" s="130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30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</row>
    <row r="41" spans="1:21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26">
        <f>IF($A41="","",EstatPeriodo($A41,$B41,"MEDIA",Estat_Ini_Efetiva,Estat_Fim_Efetiva,Estat_Exclusoes,$H$4))</f>
        <v>9.8190000000000008</v>
      </c>
      <c r="E41" s="126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128" t="str">
        <f>IF($A41="","",mCEQ.BiasEQ($A41,eqAnoEP,"ABS",eqProvedor,eqRodada))</f>
        <v>SEM EP</v>
      </c>
      <c r="H41" s="128" t="str">
        <f t="shared" si="0"/>
        <v/>
      </c>
      <c r="I41" s="89" t="str">
        <f>IF($A41="","",IFERROR(INDEX(espFonte,MATCH($A41,Analitos!$A$4:$A$43,0)),""))</f>
        <v>CLIA</v>
      </c>
      <c r="J41" s="128">
        <f>IF($A41="","",IFERROR(INDEX(cvtpOficial,MATCH($A41,Analitos!$A$4:$A$43,0)),""))</f>
        <v>2.6666666666666665</v>
      </c>
      <c r="K41" s="128">
        <f>IF($A41="","",IFERROR(INDEX(etpOficial,MATCH($A41,Analitos!$A$4:$A$43,0)),""))</f>
        <v>8</v>
      </c>
      <c r="L41" s="128" t="str">
        <f t="shared" si="1"/>
        <v/>
      </c>
      <c r="M41" s="89" t="str">
        <f>IF(NOT(ISNUMBER($L41)),"",mQualidade.ClassificarSigma($L41))</f>
        <v/>
      </c>
      <c r="N41" s="129" t="str">
        <f t="shared" si="2"/>
        <v/>
      </c>
      <c r="O41" s="130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30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</row>
    <row r="42" spans="1:21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26">
        <f>IF($A42="","",EstatPeriodo($A42,$B42,"MEDIA",Estat_Ini_Efetiva,Estat_Fim_Efetiva,Estat_Exclusoes,$H$4))</f>
        <v>2.1397909090909089</v>
      </c>
      <c r="E42" s="126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128" t="str">
        <f>IF($A42="","",mCEQ.BiasEQ($A42,eqAnoEP,"ABS",eqProvedor,eqRodada))</f>
        <v>SEM EP</v>
      </c>
      <c r="H42" s="128" t="str">
        <f t="shared" si="0"/>
        <v/>
      </c>
      <c r="I42" s="89" t="str">
        <f>IF($A42="","",IFERROR(INDEX(espFonte,MATCH($A42,Analitos!$A$4:$A$43,0)),""))</f>
        <v>CLIA</v>
      </c>
      <c r="J42" s="128">
        <f>IF($A42="","",IFERROR(INDEX(cvtpOficial,MATCH($A42,Analitos!$A$4:$A$43,0)),""))</f>
        <v>5</v>
      </c>
      <c r="K42" s="128">
        <f>IF($A42="","",IFERROR(INDEX(etpOficial,MATCH($A42,Analitos!$A$4:$A$43,0)),""))</f>
        <v>15</v>
      </c>
      <c r="L42" s="128" t="str">
        <f t="shared" si="1"/>
        <v/>
      </c>
      <c r="M42" s="89" t="str">
        <f>IF(NOT(ISNUMBER($L42)),"",mQualidade.ClassificarSigma($L42))</f>
        <v/>
      </c>
      <c r="N42" s="129" t="str">
        <f t="shared" si="2"/>
        <v/>
      </c>
      <c r="O42" s="130" t="str">
        <f t="shared" si="3"/>
        <v/>
      </c>
      <c r="P42" s="30" t="str">
        <f>IF(NOT(ISNUMBER($O42)),"",mQualidade.ClassificarMargem($O42))</f>
        <v/>
      </c>
      <c r="Q42" s="30" t="str">
        <f t="shared" si="4"/>
        <v>CV acima da meta</v>
      </c>
      <c r="R42" s="30" t="str">
        <f>IF($A42="","",mCEQ.StatusSDIeq($A42,eqAnoEP,eqProvedor,eqRodada))</f>
        <v>SEM EP</v>
      </c>
      <c r="S42" s="30" t="str">
        <f>IF($A42="","",mCEQ.StatusLimitesEQ($A42,eqAnoEP,eqProvedor,eqRodada))</f>
        <v>SEM EP</v>
      </c>
      <c r="T42" s="130" t="str">
        <f>IF($A42="","",mCEQ.BiasEQ($A42,eqAnoEP,"SIGNED",eqProvedor,eqRodada))</f>
        <v>SEM EP</v>
      </c>
      <c r="U42" s="30" t="str">
        <f>IF(OR($P42="ETp excedido",$P42="Margem critica"),COUNTIF($P$14:$P42,"ETp excedido")+COUNTIF($P$14:$P42,"Margem critica"),"")</f>
        <v/>
      </c>
    </row>
    <row r="43" spans="1:21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26">
        <f>IF($A43="","",EstatPeriodo($A43,$B43,"MEDIA",Estat_Ini_Efetiva,Estat_Fim_Efetiva,Estat_Exclusoes,$H$4))</f>
        <v>4.6484545454545421</v>
      </c>
      <c r="E43" s="126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128" t="str">
        <f>IF($A43="","",mCEQ.BiasEQ($A43,eqAnoEP,"ABS",eqProvedor,eqRodada))</f>
        <v>SEM EP</v>
      </c>
      <c r="H43" s="128" t="str">
        <f t="shared" si="0"/>
        <v/>
      </c>
      <c r="I43" s="89" t="str">
        <f>IF($A43="","",IFERROR(INDEX(espFonte,MATCH($A43,Analitos!$A$4:$A$43,0)),""))</f>
        <v>CLIA</v>
      </c>
      <c r="J43" s="128">
        <f>IF($A43="","",IFERROR(INDEX(cvtpOficial,MATCH($A43,Analitos!$A$4:$A$43,0)),""))</f>
        <v>5</v>
      </c>
      <c r="K43" s="128">
        <f>IF($A43="","",IFERROR(INDEX(etpOficial,MATCH($A43,Analitos!$A$4:$A$43,0)),""))</f>
        <v>15</v>
      </c>
      <c r="L43" s="128" t="str">
        <f t="shared" si="1"/>
        <v/>
      </c>
      <c r="M43" s="89" t="str">
        <f>IF(NOT(ISNUMBER($L43)),"",mQualidade.ClassificarSigma($L43))</f>
        <v/>
      </c>
      <c r="N43" s="129" t="str">
        <f t="shared" si="2"/>
        <v/>
      </c>
      <c r="O43" s="130" t="str">
        <f t="shared" si="3"/>
        <v/>
      </c>
      <c r="P43" s="30" t="str">
        <f>IF(NOT(ISNUMBER($O43)),"",mQualidade.ClassificarMargem($O43))</f>
        <v/>
      </c>
      <c r="Q43" s="30" t="str">
        <f t="shared" si="4"/>
        <v>OK</v>
      </c>
      <c r="R43" s="30" t="str">
        <f>IF($A43="","",mCEQ.StatusSDIeq($A43,eqAnoEP,eqProvedor,eqRodada))</f>
        <v>SEM EP</v>
      </c>
      <c r="S43" s="30" t="str">
        <f>IF($A43="","",mCEQ.StatusLimitesEQ($A43,eqAnoEP,eqProvedor,eqRodada))</f>
        <v>SEM EP</v>
      </c>
      <c r="T43" s="130" t="str">
        <f>IF($A43="","",mCEQ.BiasEQ($A43,eqAnoEP,"SIGNED",eqProvedor,eqRodada))</f>
        <v>SEM EP</v>
      </c>
      <c r="U43" s="30" t="str">
        <f>IF(OR($P43="ETp excedido",$P43="Margem critica"),COUNTIF($P$14:$P43,"ETp excedido")+COUNTIF($P$14:$P43,"Margem critica"),"")</f>
        <v/>
      </c>
    </row>
    <row r="44" spans="1:21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26">
        <f>IF($A44="","",EstatPeriodo($A44,$B44,"MEDIA",Estat_Ini_Efetiva,Estat_Fim_Efetiva,Estat_Exclusoes,$H$4))</f>
        <v>6.9262727272727345</v>
      </c>
      <c r="E44" s="126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128" t="str">
        <f>IF($A44="","",mCEQ.BiasEQ($A44,eqAnoEP,"ABS",eqProvedor,eqRodada))</f>
        <v>SEM EP</v>
      </c>
      <c r="H44" s="128" t="str">
        <f t="shared" si="0"/>
        <v/>
      </c>
      <c r="I44" s="89" t="str">
        <f>IF($A44="","",IFERROR(INDEX(espFonte,MATCH($A44,Analitos!$A$4:$A$43,0)),""))</f>
        <v>CLIA</v>
      </c>
      <c r="J44" s="128">
        <f>IF($A44="","",IFERROR(INDEX(cvtpOficial,MATCH($A44,Analitos!$A$4:$A$43,0)),""))</f>
        <v>3.3333333333333335</v>
      </c>
      <c r="K44" s="128">
        <f>IF($A44="","",IFERROR(INDEX(etpOficial,MATCH($A44,Analitos!$A$4:$A$43,0)),""))</f>
        <v>10</v>
      </c>
      <c r="L44" s="128" t="str">
        <f t="shared" si="1"/>
        <v/>
      </c>
      <c r="M44" s="89" t="str">
        <f>IF(NOT(ISNUMBER($L44)),"",mQualidade.ClassificarSigma($L44))</f>
        <v/>
      </c>
      <c r="N44" s="129" t="str">
        <f t="shared" si="2"/>
        <v/>
      </c>
      <c r="O44" s="130" t="str">
        <f t="shared" si="3"/>
        <v/>
      </c>
      <c r="P44" s="30" t="str">
        <f>IF(NOT(ISNUMBER($O44)),"",mQualidade.ClassificarMargem($O44))</f>
        <v/>
      </c>
      <c r="Q44" s="30" t="str">
        <f t="shared" si="4"/>
        <v>OK</v>
      </c>
      <c r="R44" s="30" t="str">
        <f>IF($A44="","",mCEQ.StatusSDIeq($A44,eqAnoEP,eqProvedor,eqRodada))</f>
        <v>SEM EP</v>
      </c>
      <c r="S44" s="30" t="str">
        <f>IF($A44="","",mCEQ.StatusLimitesEQ($A44,eqAnoEP,eqProvedor,eqRodada))</f>
        <v>SEM EP</v>
      </c>
      <c r="T44" s="130" t="str">
        <f>IF($A44="","",mCEQ.BiasEQ($A44,eqAnoEP,"SIGNED",eqProvedor,eqRodada))</f>
        <v>SEM EP</v>
      </c>
      <c r="U44" s="30" t="str">
        <f>IF(OR($P44="ETp excedido",$P44="Margem critica"),COUNTIF($P$14:$P44,"ETp excedido")+COUNTIF($P$14:$P44,"Margem critica"),"")</f>
        <v/>
      </c>
    </row>
    <row r="45" spans="1:21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26">
        <f>IF($A45="","",EstatPeriodo($A45,$B45,"MEDIA",Estat_Ini_Efetiva,Estat_Fim_Efetiva,Estat_Exclusoes,$H$4))</f>
        <v>4.4502727272727309</v>
      </c>
      <c r="E45" s="126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128" t="str">
        <f>IF($A45="","",mCEQ.BiasEQ($A45,eqAnoEP,"ABS",eqProvedor,eqRodada))</f>
        <v>SEM EP</v>
      </c>
      <c r="H45" s="128" t="str">
        <f t="shared" si="0"/>
        <v/>
      </c>
      <c r="I45" s="89" t="str">
        <f>IF($A45="","",IFERROR(INDEX(espFonte,MATCH($A45,Analitos!$A$4:$A$43,0)),""))</f>
        <v>CLIA</v>
      </c>
      <c r="J45" s="128">
        <f>IF($A45="","",IFERROR(INDEX(cvtpOficial,MATCH($A45,Analitos!$A$4:$A$43,0)),""))</f>
        <v>3.3333333333333335</v>
      </c>
      <c r="K45" s="128">
        <f>IF($A45="","",IFERROR(INDEX(etpOficial,MATCH($A45,Analitos!$A$4:$A$43,0)),""))</f>
        <v>10</v>
      </c>
      <c r="L45" s="128" t="str">
        <f t="shared" si="1"/>
        <v/>
      </c>
      <c r="M45" s="89" t="str">
        <f>IF(NOT(ISNUMBER($L45)),"",mQualidade.ClassificarSigma($L45))</f>
        <v/>
      </c>
      <c r="N45" s="129" t="str">
        <f t="shared" si="2"/>
        <v/>
      </c>
      <c r="O45" s="130" t="str">
        <f t="shared" si="3"/>
        <v/>
      </c>
      <c r="P45" s="30" t="str">
        <f>IF(NOT(ISNUMBER($O45)),"",mQualidade.ClassificarMargem($O45))</f>
        <v/>
      </c>
      <c r="Q45" s="30" t="str">
        <f t="shared" si="4"/>
        <v>OK</v>
      </c>
      <c r="R45" s="30" t="str">
        <f>IF($A45="","",mCEQ.StatusSDIeq($A45,eqAnoEP,eqProvedor,eqRodada))</f>
        <v>SEM EP</v>
      </c>
      <c r="S45" s="30" t="str">
        <f>IF($A45="","",mCEQ.StatusLimitesEQ($A45,eqAnoEP,eqProvedor,eqRodada))</f>
        <v>SEM EP</v>
      </c>
      <c r="T45" s="130" t="str">
        <f>IF($A45="","",mCEQ.BiasEQ($A45,eqAnoEP,"SIGNED",eqProvedor,eqRodada))</f>
        <v>SEM EP</v>
      </c>
      <c r="U45" s="30" t="str">
        <f>IF(OR($P45="ETp excedido",$P45="Margem critica"),COUNTIF($P$14:$P45,"ETp excedido")+COUNTIF($P$14:$P45,"Margem critica"),"")</f>
        <v/>
      </c>
    </row>
    <row r="46" spans="1:21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26">
        <f>IF($A46="","",EstatPeriodo($A46,$B46,"MEDIA",Estat_Ini_Efetiva,Estat_Fim_Efetiva,Estat_Exclusoes,$H$4))</f>
        <v>159.48181818181817</v>
      </c>
      <c r="E46" s="126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128" t="str">
        <f>IF($A46="","",mCEQ.BiasEQ($A46,eqAnoEP,"ABS",eqProvedor,eqRodada))</f>
        <v>SEM EP</v>
      </c>
      <c r="H46" s="128" t="str">
        <f t="shared" ref="H46:H77" si="5">IF(OR(NOT(ISNUMBER($F46)),NOT(ISNUMBER($G46))),"",1.65*$F46+ABS($G46))</f>
        <v/>
      </c>
      <c r="I46" s="89" t="str">
        <f>IF($A46="","",IFERROR(INDEX(espFonte,MATCH($A46,Analitos!$A$4:$A$43,0)),""))</f>
        <v>CLIA</v>
      </c>
      <c r="J46" s="128">
        <f>IF($A46="","",IFERROR(INDEX(cvtpOficial,MATCH($A46,Analitos!$A$4:$A$43,0)),""))</f>
        <v>8.3333333333333339</v>
      </c>
      <c r="K46" s="128">
        <f>IF($A46="","",IFERROR(INDEX(etpOficial,MATCH($A46,Analitos!$A$4:$A$43,0)),""))</f>
        <v>25</v>
      </c>
      <c r="L46" s="128" t="str">
        <f t="shared" ref="L46:L77" si="6">IF(OR(NOT(ISNUMBER($F46)),$F46=0,NOT(ISNUMBER($G46)),NOT(ISNUMBER($K46))),"",($K46-ABS($G46))/$F46)</f>
        <v/>
      </c>
      <c r="M46" s="89" t="str">
        <f>IF(NOT(ISNUMBER($L46)),"",mQualidade.ClassificarSigma($L46))</f>
        <v/>
      </c>
      <c r="N46" s="129" t="str">
        <f t="shared" ref="N46:N77" si="7">IF(OR(NOT(ISNUMBER($K46)),NOT(ISNUMBER($H46))),"",$K46-$H46)</f>
        <v/>
      </c>
      <c r="O46" s="130" t="str">
        <f t="shared" ref="O46:O77" si="8">IF(OR(NOT(ISNUMBER($N46)),NOT(ISNUMBER($K46)),$K46=0),"",$N46/$K46*100)</f>
        <v/>
      </c>
      <c r="P46" s="30" t="str">
        <f>IF(NOT(ISNUMBER($O46)),"",mQualidade.ClassificarMargem($O46))</f>
        <v/>
      </c>
      <c r="Q46" s="30" t="str">
        <f t="shared" ref="Q46:Q77" si="9">IF(OR(NOT(ISNUMBER($F46)),NOT(ISNUMBER($J46))),"",IF($F46&lt;=$J46,"OK","CV acima da meta"))</f>
        <v>OK</v>
      </c>
      <c r="R46" s="30" t="str">
        <f>IF($A46="","",mCEQ.StatusSDIeq($A46,eqAnoEP,eqProvedor,eqRodada))</f>
        <v>SEM EP</v>
      </c>
      <c r="S46" s="30" t="str">
        <f>IF($A46="","",mCEQ.StatusLimitesEQ($A46,eqAnoEP,eqProvedor,eqRodada))</f>
        <v>SEM EP</v>
      </c>
      <c r="T46" s="130" t="str">
        <f>IF($A46="","",mCEQ.BiasEQ($A46,eqAnoEP,"SIGNED",eqProvedor,eqRodada))</f>
        <v>SEM EP</v>
      </c>
      <c r="U46" s="30" t="str">
        <f>IF(OR($P46="ETp excedido",$P46="Margem critica"),COUNTIF($P$14:$P46,"ETp excedido")+COUNTIF($P$14:$P46,"Margem critica"),"")</f>
        <v/>
      </c>
    </row>
    <row r="47" spans="1:21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26">
        <f>IF($A47="","",EstatPeriodo($A47,$B47,"MEDIA",Estat_Ini_Efetiva,Estat_Fim_Efetiva,Estat_Exclusoes,$H$4))</f>
        <v>79.727272727272734</v>
      </c>
      <c r="E47" s="126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128" t="str">
        <f>IF($A47="","",mCEQ.BiasEQ($A47,eqAnoEP,"ABS",eqProvedor,eqRodada))</f>
        <v>SEM EP</v>
      </c>
      <c r="H47" s="128" t="str">
        <f t="shared" si="5"/>
        <v/>
      </c>
      <c r="I47" s="89" t="str">
        <f>IF($A47="","",IFERROR(INDEX(espFonte,MATCH($A47,Analitos!$A$4:$A$43,0)),""))</f>
        <v>CLIA</v>
      </c>
      <c r="J47" s="128">
        <f>IF($A47="","",IFERROR(INDEX(cvtpOficial,MATCH($A47,Analitos!$A$4:$A$43,0)),""))</f>
        <v>8.3333333333333339</v>
      </c>
      <c r="K47" s="128">
        <f>IF($A47="","",IFERROR(INDEX(etpOficial,MATCH($A47,Analitos!$A$4:$A$43,0)),""))</f>
        <v>25</v>
      </c>
      <c r="L47" s="128" t="str">
        <f t="shared" si="6"/>
        <v/>
      </c>
      <c r="M47" s="89" t="str">
        <f>IF(NOT(ISNUMBER($L47)),"",mQualidade.ClassificarSigma($L47))</f>
        <v/>
      </c>
      <c r="N47" s="129" t="str">
        <f t="shared" si="7"/>
        <v/>
      </c>
      <c r="O47" s="130" t="str">
        <f t="shared" si="8"/>
        <v/>
      </c>
      <c r="P47" s="30" t="str">
        <f>IF(NOT(ISNUMBER($O47)),"",mQualidade.ClassificarMargem($O47))</f>
        <v/>
      </c>
      <c r="Q47" s="30" t="str">
        <f t="shared" si="9"/>
        <v>OK</v>
      </c>
      <c r="R47" s="30" t="str">
        <f>IF($A47="","",mCEQ.StatusSDIeq($A47,eqAnoEP,eqProvedor,eqRodada))</f>
        <v>SEM EP</v>
      </c>
      <c r="S47" s="30" t="str">
        <f>IF($A47="","",mCEQ.StatusLimitesEQ($A47,eqAnoEP,eqProvedor,eqRodada))</f>
        <v>SEM EP</v>
      </c>
      <c r="T47" s="130" t="str">
        <f>IF($A47="","",mCEQ.BiasEQ($A47,eqAnoEP,"SIGNED",eqProvedor,eqRodada))</f>
        <v>SEM EP</v>
      </c>
      <c r="U47" s="30" t="str">
        <f>IF(OR($P47="ETp excedido",$P47="Margem critica"),COUNTIF($P$14:$P47,"ETp excedido")+COUNTIF($P$14:$P47,"Margem critica"),"")</f>
        <v/>
      </c>
    </row>
    <row r="48" spans="1:21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26">
        <f>IF($A48="","",EstatPeriodo($A48,$B48,"MEDIA",Estat_Ini_Efetiva,Estat_Fim_Efetiva,Estat_Exclusoes,$H$4))</f>
        <v>33.509090909090908</v>
      </c>
      <c r="E48" s="126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128" t="str">
        <f>IF($A48="","",mCEQ.BiasEQ($A48,eqAnoEP,"ABS",eqProvedor,eqRodada))</f>
        <v>SEM EP</v>
      </c>
      <c r="H48" s="128" t="str">
        <f t="shared" si="5"/>
        <v/>
      </c>
      <c r="I48" s="89" t="str">
        <f>IF($A48="","",IFERROR(INDEX(espFonte,MATCH($A48,Analitos!$A$4:$A$43,0)),""))</f>
        <v>CLIA</v>
      </c>
      <c r="J48" s="128">
        <f>IF($A48="","",IFERROR(INDEX(cvtpOficial,MATCH($A48,Analitos!$A$4:$A$43,0)),""))</f>
        <v>3</v>
      </c>
      <c r="K48" s="128">
        <f>IF($A48="","",IFERROR(INDEX(etpOficial,MATCH($A48,Analitos!$A$4:$A$43,0)),""))</f>
        <v>9</v>
      </c>
      <c r="L48" s="128" t="str">
        <f t="shared" si="6"/>
        <v/>
      </c>
      <c r="M48" s="89" t="str">
        <f>IF(NOT(ISNUMBER($L48)),"",mQualidade.ClassificarSigma($L48))</f>
        <v/>
      </c>
      <c r="N48" s="129" t="str">
        <f t="shared" si="7"/>
        <v/>
      </c>
      <c r="O48" s="130" t="str">
        <f t="shared" si="8"/>
        <v/>
      </c>
      <c r="P48" s="30" t="str">
        <f>IF(NOT(ISNUMBER($O48)),"",mQualidade.ClassificarMargem($O48))</f>
        <v/>
      </c>
      <c r="Q48" s="30" t="str">
        <f t="shared" si="9"/>
        <v>CV acima da meta</v>
      </c>
      <c r="R48" s="30" t="str">
        <f>IF($A48="","",mCEQ.StatusSDIeq($A48,eqAnoEP,eqProvedor,eqRodada))</f>
        <v>SEM EP</v>
      </c>
      <c r="S48" s="30" t="str">
        <f>IF($A48="","",mCEQ.StatusLimitesEQ($A48,eqAnoEP,eqProvedor,eqRodada))</f>
        <v>SEM EP</v>
      </c>
      <c r="T48" s="130" t="str">
        <f>IF($A48="","",mCEQ.BiasEQ($A48,eqAnoEP,"SIGNED",eqProvedor,eqRodada))</f>
        <v>SEM EP</v>
      </c>
      <c r="U48" s="30" t="str">
        <f>IF(OR($P48="ETp excedido",$P48="Margem critica"),COUNTIF($P$14:$P48,"ETp excedido")+COUNTIF($P$14:$P48,"Margem critica"),"")</f>
        <v/>
      </c>
    </row>
    <row r="49" spans="1:21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26">
        <f>IF($A49="","",EstatPeriodo($A49,$B49,"MEDIA",Estat_Ini_Efetiva,Estat_Fim_Efetiva,Estat_Exclusoes,$H$4))</f>
        <v>95.445454545454552</v>
      </c>
      <c r="E49" s="126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128" t="str">
        <f>IF($A49="","",mCEQ.BiasEQ($A49,eqAnoEP,"ABS",eqProvedor,eqRodada))</f>
        <v>SEM EP</v>
      </c>
      <c r="H49" s="128" t="str">
        <f t="shared" si="5"/>
        <v/>
      </c>
      <c r="I49" s="89" t="str">
        <f>IF($A49="","",IFERROR(INDEX(espFonte,MATCH($A49,Analitos!$A$4:$A$43,0)),""))</f>
        <v>CLIA</v>
      </c>
      <c r="J49" s="128">
        <f>IF($A49="","",IFERROR(INDEX(cvtpOficial,MATCH($A49,Analitos!$A$4:$A$43,0)),""))</f>
        <v>3</v>
      </c>
      <c r="K49" s="128">
        <f>IF($A49="","",IFERROR(INDEX(etpOficial,MATCH($A49,Analitos!$A$4:$A$43,0)),""))</f>
        <v>9</v>
      </c>
      <c r="L49" s="128" t="str">
        <f t="shared" si="6"/>
        <v/>
      </c>
      <c r="M49" s="89" t="str">
        <f>IF(NOT(ISNUMBER($L49)),"",mQualidade.ClassificarSigma($L49))</f>
        <v/>
      </c>
      <c r="N49" s="129" t="str">
        <f t="shared" si="7"/>
        <v/>
      </c>
      <c r="O49" s="130" t="str">
        <f t="shared" si="8"/>
        <v/>
      </c>
      <c r="P49" s="30" t="str">
        <f>IF(NOT(ISNUMBER($O49)),"",mQualidade.ClassificarMargem($O49))</f>
        <v/>
      </c>
      <c r="Q49" s="30" t="str">
        <f t="shared" si="9"/>
        <v>OK</v>
      </c>
      <c r="R49" s="30" t="str">
        <f>IF($A49="","",mCEQ.StatusSDIeq($A49,eqAnoEP,eqProvedor,eqRodada))</f>
        <v>SEM EP</v>
      </c>
      <c r="S49" s="30" t="str">
        <f>IF($A49="","",mCEQ.StatusLimitesEQ($A49,eqAnoEP,eqProvedor,eqRodada))</f>
        <v>SEM EP</v>
      </c>
      <c r="T49" s="130" t="str">
        <f>IF($A49="","",mCEQ.BiasEQ($A49,eqAnoEP,"SIGNED",eqProvedor,eqRodada))</f>
        <v>SEM EP</v>
      </c>
      <c r="U49" s="30" t="str">
        <f>IF(OR($P49="ETp excedido",$P49="Margem critica"),COUNTIF($P$14:$P49,"ETp excedido")+COUNTIF($P$14:$P49,"Margem critica"),"")</f>
        <v/>
      </c>
    </row>
    <row r="50" spans="1:21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26">
        <f>IF($A50="","",EstatPeriodo($A50,$B50,"MEDIA",Estat_Ini_Efetiva,Estat_Fim_Efetiva,Estat_Exclusoes,$H$4))</f>
        <v>74.845454545454544</v>
      </c>
      <c r="E50" s="126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128" t="str">
        <f>IF($A50="","",mCEQ.BiasEQ($A50,eqAnoEP,"ABS",eqProvedor,eqRodada))</f>
        <v>SEM EP</v>
      </c>
      <c r="H50" s="128" t="str">
        <f t="shared" si="5"/>
        <v/>
      </c>
      <c r="I50" s="89" t="str">
        <f>IF($A50="","",IFERROR(INDEX(espFonte,MATCH($A50,Analitos!$A$4:$A$43,0)),""))</f>
        <v>CLIA</v>
      </c>
      <c r="J50" s="128">
        <f>IF($A50="","",IFERROR(INDEX(cvtpOficial,MATCH($A50,Analitos!$A$4:$A$43,0)),""))</f>
        <v>10</v>
      </c>
      <c r="K50" s="128">
        <f>IF($A50="","",IFERROR(INDEX(etpOficial,MATCH($A50,Analitos!$A$4:$A$43,0)),""))</f>
        <v>30</v>
      </c>
      <c r="L50" s="128" t="str">
        <f t="shared" si="6"/>
        <v/>
      </c>
      <c r="M50" s="89" t="str">
        <f>IF(NOT(ISNUMBER($L50)),"",mQualidade.ClassificarSigma($L50))</f>
        <v/>
      </c>
      <c r="N50" s="129" t="str">
        <f t="shared" si="7"/>
        <v/>
      </c>
      <c r="O50" s="130" t="str">
        <f t="shared" si="8"/>
        <v/>
      </c>
      <c r="P50" s="30" t="str">
        <f>IF(NOT(ISNUMBER($O50)),"",mQualidade.ClassificarMargem($O50))</f>
        <v/>
      </c>
      <c r="Q50" s="30" t="str">
        <f t="shared" si="9"/>
        <v>OK</v>
      </c>
      <c r="R50" s="30" t="str">
        <f>IF($A50="","",mCEQ.StatusSDIeq($A50,eqAnoEP,eqProvedor,eqRodada))</f>
        <v>SEM EP</v>
      </c>
      <c r="S50" s="30" t="str">
        <f>IF($A50="","",mCEQ.StatusLimitesEQ($A50,eqAnoEP,eqProvedor,eqRodada))</f>
        <v>SEM EP</v>
      </c>
      <c r="T50" s="130" t="str">
        <f>IF($A50="","",mCEQ.BiasEQ($A50,eqAnoEP,"SIGNED",eqProvedor,eqRodada))</f>
        <v>SEM EP</v>
      </c>
      <c r="U50" s="30" t="str">
        <f>IF(OR($P50="ETp excedido",$P50="Margem critica"),COUNTIF($P$14:$P50,"ETp excedido")+COUNTIF($P$14:$P50,"Margem critica"),"")</f>
        <v/>
      </c>
    </row>
    <row r="51" spans="1:21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26">
        <f>IF($A51="","",EstatPeriodo($A51,$B51,"MEDIA",Estat_Ini_Efetiva,Estat_Fim_Efetiva,Estat_Exclusoes,$H$4))</f>
        <v>483.63636363636363</v>
      </c>
      <c r="E51" s="126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128" t="str">
        <f>IF($A51="","",mCEQ.BiasEQ($A51,eqAnoEP,"ABS",eqProvedor,eqRodada))</f>
        <v>SEM EP</v>
      </c>
      <c r="H51" s="128" t="str">
        <f t="shared" si="5"/>
        <v/>
      </c>
      <c r="I51" s="89" t="str">
        <f>IF($A51="","",IFERROR(INDEX(espFonte,MATCH($A51,Analitos!$A$4:$A$43,0)),""))</f>
        <v>CLIA</v>
      </c>
      <c r="J51" s="128">
        <f>IF($A51="","",IFERROR(INDEX(cvtpOficial,MATCH($A51,Analitos!$A$4:$A$43,0)),""))</f>
        <v>10</v>
      </c>
      <c r="K51" s="128">
        <f>IF($A51="","",IFERROR(INDEX(etpOficial,MATCH($A51,Analitos!$A$4:$A$43,0)),""))</f>
        <v>30</v>
      </c>
      <c r="L51" s="128" t="str">
        <f t="shared" si="6"/>
        <v/>
      </c>
      <c r="M51" s="89" t="str">
        <f>IF(NOT(ISNUMBER($L51)),"",mQualidade.ClassificarSigma($L51))</f>
        <v/>
      </c>
      <c r="N51" s="129" t="str">
        <f t="shared" si="7"/>
        <v/>
      </c>
      <c r="O51" s="130" t="str">
        <f t="shared" si="8"/>
        <v/>
      </c>
      <c r="P51" s="30" t="str">
        <f>IF(NOT(ISNUMBER($O51)),"",mQualidade.ClassificarMargem($O51))</f>
        <v/>
      </c>
      <c r="Q51" s="30" t="str">
        <f t="shared" si="9"/>
        <v>OK</v>
      </c>
      <c r="R51" s="30" t="str">
        <f>IF($A51="","",mCEQ.StatusSDIeq($A51,eqAnoEP,eqProvedor,eqRodada))</f>
        <v>SEM EP</v>
      </c>
      <c r="S51" s="30" t="str">
        <f>IF($A51="","",mCEQ.StatusLimitesEQ($A51,eqAnoEP,eqProvedor,eqRodada))</f>
        <v>SEM EP</v>
      </c>
      <c r="T51" s="130" t="str">
        <f>IF($A51="","",mCEQ.BiasEQ($A51,eqAnoEP,"SIGNED",eqProvedor,eqRodada))</f>
        <v>SEM EP</v>
      </c>
      <c r="U51" s="30" t="str">
        <f>IF(OR($P51="ETp excedido",$P51="Margem critica"),COUNTIF($P$14:$P51,"ETp excedido")+COUNTIF($P$14:$P51,"Margem critica"),"")</f>
        <v/>
      </c>
    </row>
    <row r="52" spans="1:21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26">
        <f>IF($A52="","",EstatPeriodo($A52,$B52,"MEDIA",Estat_Ini_Efetiva,Estat_Fim_Efetiva,Estat_Exclusoes,$H$4))</f>
        <v>139.38181818181818</v>
      </c>
      <c r="E52" s="126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128" t="str">
        <f>IF($A52="","",mCEQ.BiasEQ($A52,eqAnoEP,"ABS",eqProvedor,eqRodada))</f>
        <v>SEM EP</v>
      </c>
      <c r="H52" s="128" t="str">
        <f t="shared" si="5"/>
        <v/>
      </c>
      <c r="I52" s="89" t="str">
        <f>IF($A52="","",IFERROR(INDEX(espFonte,MATCH($A52,Analitos!$A$4:$A$43,0)),""))</f>
        <v>CLIA</v>
      </c>
      <c r="J52" s="128">
        <f>IF($A52="","",IFERROR(INDEX(cvtpOficial,MATCH($A52,Analitos!$A$4:$A$43,0)),""))</f>
        <v>6.666666666666667</v>
      </c>
      <c r="K52" s="128">
        <f>IF($A52="","",IFERROR(INDEX(etpOficial,MATCH($A52,Analitos!$A$4:$A$43,0)),""))</f>
        <v>20</v>
      </c>
      <c r="L52" s="128" t="str">
        <f t="shared" si="6"/>
        <v/>
      </c>
      <c r="M52" s="89" t="str">
        <f>IF(NOT(ISNUMBER($L52)),"",mQualidade.ClassificarSigma($L52))</f>
        <v/>
      </c>
      <c r="N52" s="129" t="str">
        <f t="shared" si="7"/>
        <v/>
      </c>
      <c r="O52" s="130" t="str">
        <f t="shared" si="8"/>
        <v/>
      </c>
      <c r="P52" s="30" t="str">
        <f>IF(NOT(ISNUMBER($O52)),"",mQualidade.ClassificarMargem($O52))</f>
        <v/>
      </c>
      <c r="Q52" s="30" t="str">
        <f t="shared" si="9"/>
        <v>OK</v>
      </c>
      <c r="R52" s="30" t="str">
        <f>IF($A52="","",mCEQ.StatusSDIeq($A52,eqAnoEP,eqProvedor,eqRodada))</f>
        <v>SEM EP</v>
      </c>
      <c r="S52" s="30" t="str">
        <f>IF($A52="","",mCEQ.StatusLimitesEQ($A52,eqAnoEP,eqProvedor,eqRodada))</f>
        <v>SEM EP</v>
      </c>
      <c r="T52" s="130" t="str">
        <f>IF($A52="","",mCEQ.BiasEQ($A52,eqAnoEP,"SIGNED",eqProvedor,eqRodada))</f>
        <v>SEM EP</v>
      </c>
      <c r="U52" s="30" t="str">
        <f>IF(OR($P52="ETp excedido",$P52="Margem critica"),COUNTIF($P$14:$P52,"ETp excedido")+COUNTIF($P$14:$P52,"Margem critica"),"")</f>
        <v/>
      </c>
    </row>
    <row r="53" spans="1:21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26">
        <f>IF($A53="","",EstatPeriodo($A53,$B53,"MEDIA",Estat_Ini_Efetiva,Estat_Fim_Efetiva,Estat_Exclusoes,$H$4))</f>
        <v>428.59090909090907</v>
      </c>
      <c r="E53" s="126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128" t="str">
        <f>IF($A53="","",mCEQ.BiasEQ($A53,eqAnoEP,"ABS",eqProvedor,eqRodada))</f>
        <v>SEM EP</v>
      </c>
      <c r="H53" s="128" t="str">
        <f t="shared" si="5"/>
        <v/>
      </c>
      <c r="I53" s="89" t="str">
        <f>IF($A53="","",IFERROR(INDEX(espFonte,MATCH($A53,Analitos!$A$4:$A$43,0)),""))</f>
        <v>CLIA</v>
      </c>
      <c r="J53" s="128">
        <f>IF($A53="","",IFERROR(INDEX(cvtpOficial,MATCH($A53,Analitos!$A$4:$A$43,0)),""))</f>
        <v>6.666666666666667</v>
      </c>
      <c r="K53" s="128">
        <f>IF($A53="","",IFERROR(INDEX(etpOficial,MATCH($A53,Analitos!$A$4:$A$43,0)),""))</f>
        <v>20</v>
      </c>
      <c r="L53" s="128" t="str">
        <f t="shared" si="6"/>
        <v/>
      </c>
      <c r="M53" s="89" t="str">
        <f>IF(NOT(ISNUMBER($L53)),"",mQualidade.ClassificarSigma($L53))</f>
        <v/>
      </c>
      <c r="N53" s="129" t="str">
        <f t="shared" si="7"/>
        <v/>
      </c>
      <c r="O53" s="130" t="str">
        <f t="shared" si="8"/>
        <v/>
      </c>
      <c r="P53" s="30" t="str">
        <f>IF(NOT(ISNUMBER($O53)),"",mQualidade.ClassificarMargem($O53))</f>
        <v/>
      </c>
      <c r="Q53" s="30" t="str">
        <f t="shared" si="9"/>
        <v>OK</v>
      </c>
      <c r="R53" s="30" t="str">
        <f>IF($A53="","",mCEQ.StatusSDIeq($A53,eqAnoEP,eqProvedor,eqRodada))</f>
        <v>SEM EP</v>
      </c>
      <c r="S53" s="30" t="str">
        <f>IF($A53="","",mCEQ.StatusLimitesEQ($A53,eqAnoEP,eqProvedor,eqRodada))</f>
        <v>SEM EP</v>
      </c>
      <c r="T53" s="130" t="str">
        <f>IF($A53="","",mCEQ.BiasEQ($A53,eqAnoEP,"SIGNED",eqProvedor,eqRodada))</f>
        <v>SEM EP</v>
      </c>
      <c r="U53" s="30" t="str">
        <f>IF(OR($P53="ETp excedido",$P53="Margem critica"),COUNTIF($P$14:$P53,"ETp excedido")+COUNTIF($P$14:$P53,"Margem critica"),"")</f>
        <v/>
      </c>
    </row>
    <row r="54" spans="1:21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26">
        <f>IF($A54="","",EstatPeriodo($A54,$B54,"MEDIA",Estat_Ini_Efetiva,Estat_Fim_Efetiva,Estat_Exclusoes,$H$4))</f>
        <v>112.51818181818182</v>
      </c>
      <c r="E54" s="126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128" t="str">
        <f>IF($A54="","",mCEQ.BiasEQ($A54,eqAnoEP,"ABS",eqProvedor,eqRodada))</f>
        <v>SEM EP</v>
      </c>
      <c r="H54" s="128" t="str">
        <f t="shared" si="5"/>
        <v/>
      </c>
      <c r="I54" s="89" t="str">
        <f>IF($A54="","",IFERROR(INDEX(espFonte,MATCH($A54,Analitos!$A$4:$A$43,0)),""))</f>
        <v>CLIA</v>
      </c>
      <c r="J54" s="128">
        <f>IF($A54="","",IFERROR(INDEX(cvtpOficial,MATCH($A54,Analitos!$A$4:$A$43,0)),""))</f>
        <v>10</v>
      </c>
      <c r="K54" s="128">
        <f>IF($A54="","",IFERROR(INDEX(etpOficial,MATCH($A54,Analitos!$A$4:$A$43,0)),""))</f>
        <v>30</v>
      </c>
      <c r="L54" s="128" t="str">
        <f t="shared" si="6"/>
        <v/>
      </c>
      <c r="M54" s="89" t="str">
        <f>IF(NOT(ISNUMBER($L54)),"",mQualidade.ClassificarSigma($L54))</f>
        <v/>
      </c>
      <c r="N54" s="129" t="str">
        <f t="shared" si="7"/>
        <v/>
      </c>
      <c r="O54" s="130" t="str">
        <f t="shared" si="8"/>
        <v/>
      </c>
      <c r="P54" s="30" t="str">
        <f>IF(NOT(ISNUMBER($O54)),"",mQualidade.ClassificarMargem($O54))</f>
        <v/>
      </c>
      <c r="Q54" s="30" t="str">
        <f t="shared" si="9"/>
        <v>OK</v>
      </c>
      <c r="R54" s="30" t="str">
        <f>IF($A54="","",mCEQ.StatusSDIeq($A54,eqAnoEP,eqProvedor,eqRodada))</f>
        <v>SEM EP</v>
      </c>
      <c r="S54" s="30" t="str">
        <f>IF($A54="","",mCEQ.StatusLimitesEQ($A54,eqAnoEP,eqProvedor,eqRodada))</f>
        <v>SEM EP</v>
      </c>
      <c r="T54" s="130" t="str">
        <f>IF($A54="","",mCEQ.BiasEQ($A54,eqAnoEP,"SIGNED",eqProvedor,eqRodada))</f>
        <v>SEM EP</v>
      </c>
      <c r="U54" s="30" t="str">
        <f>IF(OR($P54="ETp excedido",$P54="Margem critica"),COUNTIF($P$14:$P54,"ETp excedido")+COUNTIF($P$14:$P54,"Margem critica"),"")</f>
        <v/>
      </c>
    </row>
    <row r="55" spans="1:21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26">
        <f>IF($A55="","",EstatPeriodo($A55,$B55,"MEDIA",Estat_Ini_Efetiva,Estat_Fim_Efetiva,Estat_Exclusoes,$H$4))</f>
        <v>421.63636363636363</v>
      </c>
      <c r="E55" s="126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128" t="str">
        <f>IF($A55="","",mCEQ.BiasEQ($A55,eqAnoEP,"ABS",eqProvedor,eqRodada))</f>
        <v>SEM EP</v>
      </c>
      <c r="H55" s="128" t="str">
        <f t="shared" si="5"/>
        <v/>
      </c>
      <c r="I55" s="89" t="str">
        <f>IF($A55="","",IFERROR(INDEX(espFonte,MATCH($A55,Analitos!$A$4:$A$43,0)),""))</f>
        <v>CLIA</v>
      </c>
      <c r="J55" s="128">
        <f>IF($A55="","",IFERROR(INDEX(cvtpOficial,MATCH($A55,Analitos!$A$4:$A$43,0)),""))</f>
        <v>10</v>
      </c>
      <c r="K55" s="128">
        <f>IF($A55="","",IFERROR(INDEX(etpOficial,MATCH($A55,Analitos!$A$4:$A$43,0)),""))</f>
        <v>30</v>
      </c>
      <c r="L55" s="128" t="str">
        <f t="shared" si="6"/>
        <v/>
      </c>
      <c r="M55" s="89" t="str">
        <f>IF(NOT(ISNUMBER($L55)),"",mQualidade.ClassificarSigma($L55))</f>
        <v/>
      </c>
      <c r="N55" s="129" t="str">
        <f t="shared" si="7"/>
        <v/>
      </c>
      <c r="O55" s="130" t="str">
        <f t="shared" si="8"/>
        <v/>
      </c>
      <c r="P55" s="30" t="str">
        <f>IF(NOT(ISNUMBER($O55)),"",mQualidade.ClassificarMargem($O55))</f>
        <v/>
      </c>
      <c r="Q55" s="30" t="str">
        <f t="shared" si="9"/>
        <v>OK</v>
      </c>
      <c r="R55" s="30" t="str">
        <f>IF($A55="","",mCEQ.StatusSDIeq($A55,eqAnoEP,eqProvedor,eqRodada))</f>
        <v>SEM EP</v>
      </c>
      <c r="S55" s="30" t="str">
        <f>IF($A55="","",mCEQ.StatusLimitesEQ($A55,eqAnoEP,eqProvedor,eqRodada))</f>
        <v>SEM EP</v>
      </c>
      <c r="T55" s="130" t="str">
        <f>IF($A55="","",mCEQ.BiasEQ($A55,eqAnoEP,"SIGNED",eqProvedor,eqRodada))</f>
        <v>SEM EP</v>
      </c>
      <c r="U55" s="30" t="str">
        <f>IF(OR($P55="ETp excedido",$P55="Margem critica"),COUNTIF($P$14:$P55,"ETp excedido")+COUNTIF($P$14:$P55,"Margem critica"),"")</f>
        <v/>
      </c>
    </row>
    <row r="56" spans="1:21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26">
        <f>IF($A56="","",EstatPeriodo($A56,$B56,"MEDIA",Estat_Ini_Efetiva,Estat_Fim_Efetiva,Estat_Exclusoes,$H$4))</f>
        <v>79.790909090909096</v>
      </c>
      <c r="E56" s="126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128" t="str">
        <f>IF($A56="","",mCEQ.BiasEQ($A56,eqAnoEP,"ABS",eqProvedor,eqRodada))</f>
        <v>SEM EP</v>
      </c>
      <c r="H56" s="128" t="str">
        <f t="shared" si="5"/>
        <v/>
      </c>
      <c r="I56" s="89" t="str">
        <f>IF($A56="","",IFERROR(INDEX(espFonte,MATCH($A56,Analitos!$A$4:$A$43,0)),""))</f>
        <v>CLIA</v>
      </c>
      <c r="J56" s="128">
        <f>IF($A56="","",IFERROR(INDEX(cvtpOficial,MATCH($A56,Analitos!$A$4:$A$43,0)),""))</f>
        <v>7.333333333333333</v>
      </c>
      <c r="K56" s="128">
        <f>IF($A56="","",IFERROR(INDEX(etpOficial,MATCH($A56,Analitos!$A$4:$A$43,0)),""))</f>
        <v>22</v>
      </c>
      <c r="L56" s="128" t="str">
        <f t="shared" si="6"/>
        <v/>
      </c>
      <c r="M56" s="89" t="str">
        <f>IF(NOT(ISNUMBER($L56)),"",mQualidade.ClassificarSigma($L56))</f>
        <v/>
      </c>
      <c r="N56" s="129" t="str">
        <f t="shared" si="7"/>
        <v/>
      </c>
      <c r="O56" s="130" t="str">
        <f t="shared" si="8"/>
        <v/>
      </c>
      <c r="P56" s="30" t="str">
        <f>IF(NOT(ISNUMBER($O56)),"",mQualidade.ClassificarMargem($O56))</f>
        <v/>
      </c>
      <c r="Q56" s="30" t="str">
        <f t="shared" si="9"/>
        <v>OK</v>
      </c>
      <c r="R56" s="30" t="str">
        <f>IF($A56="","",mCEQ.StatusSDIeq($A56,eqAnoEP,eqProvedor,eqRodada))</f>
        <v>SEM EP</v>
      </c>
      <c r="S56" s="30" t="str">
        <f>IF($A56="","",mCEQ.StatusLimitesEQ($A56,eqAnoEP,eqProvedor,eqRodada))</f>
        <v>SEM EP</v>
      </c>
      <c r="T56" s="130" t="str">
        <f>IF($A56="","",mCEQ.BiasEQ($A56,eqAnoEP,"SIGNED",eqProvedor,eqRodada))</f>
        <v>SEM EP</v>
      </c>
      <c r="U56" s="30" t="str">
        <f>IF(OR($P56="ETp excedido",$P56="Margem critica"),COUNTIF($P$14:$P56,"ETp excedido")+COUNTIF($P$14:$P56,"Margem critica"),"")</f>
        <v/>
      </c>
    </row>
    <row r="57" spans="1:21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26">
        <f>IF($A57="","",EstatPeriodo($A57,$B57,"MEDIA",Estat_Ini_Efetiva,Estat_Fim_Efetiva,Estat_Exclusoes,$H$4))</f>
        <v>152.48181818181817</v>
      </c>
      <c r="E57" s="126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128" t="str">
        <f>IF($A57="","",mCEQ.BiasEQ($A57,eqAnoEP,"ABS",eqProvedor,eqRodada))</f>
        <v>SEM EP</v>
      </c>
      <c r="H57" s="128" t="str">
        <f t="shared" si="5"/>
        <v/>
      </c>
      <c r="I57" s="89" t="str">
        <f>IF($A57="","",IFERROR(INDEX(espFonte,MATCH($A57,Analitos!$A$4:$A$43,0)),""))</f>
        <v>CLIA</v>
      </c>
      <c r="J57" s="128">
        <f>IF($A57="","",IFERROR(INDEX(cvtpOficial,MATCH($A57,Analitos!$A$4:$A$43,0)),""))</f>
        <v>7.333333333333333</v>
      </c>
      <c r="K57" s="128">
        <f>IF($A57="","",IFERROR(INDEX(etpOficial,MATCH($A57,Analitos!$A$4:$A$43,0)),""))</f>
        <v>22</v>
      </c>
      <c r="L57" s="128" t="str">
        <f t="shared" si="6"/>
        <v/>
      </c>
      <c r="M57" s="89" t="str">
        <f>IF(NOT(ISNUMBER($L57)),"",mQualidade.ClassificarSigma($L57))</f>
        <v/>
      </c>
      <c r="N57" s="129" t="str">
        <f t="shared" si="7"/>
        <v/>
      </c>
      <c r="O57" s="130" t="str">
        <f t="shared" si="8"/>
        <v/>
      </c>
      <c r="P57" s="30" t="str">
        <f>IF(NOT(ISNUMBER($O57)),"",mQualidade.ClassificarMargem($O57))</f>
        <v/>
      </c>
      <c r="Q57" s="30" t="str">
        <f t="shared" si="9"/>
        <v>OK</v>
      </c>
      <c r="R57" s="30" t="str">
        <f>IF($A57="","",mCEQ.StatusSDIeq($A57,eqAnoEP,eqProvedor,eqRodada))</f>
        <v>SEM EP</v>
      </c>
      <c r="S57" s="30" t="str">
        <f>IF($A57="","",mCEQ.StatusLimitesEQ($A57,eqAnoEP,eqProvedor,eqRodada))</f>
        <v>SEM EP</v>
      </c>
      <c r="T57" s="130" t="str">
        <f>IF($A57="","",mCEQ.BiasEQ($A57,eqAnoEP,"SIGNED",eqProvedor,eqRodada))</f>
        <v>SEM EP</v>
      </c>
      <c r="U57" s="30" t="str">
        <f>IF(OR($P57="ETp excedido",$P57="Margem critica"),COUNTIF($P$14:$P57,"ETp excedido")+COUNTIF($P$14:$P57,"Margem critica"),"")</f>
        <v/>
      </c>
    </row>
    <row r="58" spans="1:21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26">
        <f>IF($A58="","",EstatPeriodo($A58,$B58,"MEDIA",Estat_Ini_Efetiva,Estat_Fim_Efetiva,Estat_Exclusoes,$H$4))</f>
        <v>157.07272727272726</v>
      </c>
      <c r="E58" s="126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128" t="str">
        <f>IF($A58="","",mCEQ.BiasEQ($A58,eqAnoEP,"ABS",eqProvedor,eqRodada))</f>
        <v>SEM EP</v>
      </c>
      <c r="H58" s="128" t="str">
        <f t="shared" si="5"/>
        <v/>
      </c>
      <c r="I58" s="89" t="str">
        <f>IF($A58="","",IFERROR(INDEX(espFonte,MATCH($A58,Analitos!$A$4:$A$43,0)),""))</f>
        <v>CLIA</v>
      </c>
      <c r="J58" s="128">
        <f>IF($A58="","",IFERROR(INDEX(cvtpOficial,MATCH($A58,Analitos!$A$4:$A$43,0)),""))</f>
        <v>5</v>
      </c>
      <c r="K58" s="128">
        <f>IF($A58="","",IFERROR(INDEX(etpOficial,MATCH($A58,Analitos!$A$4:$A$43,0)),""))</f>
        <v>15</v>
      </c>
      <c r="L58" s="128" t="str">
        <f t="shared" si="6"/>
        <v/>
      </c>
      <c r="M58" s="89" t="str">
        <f>IF(NOT(ISNUMBER($L58)),"",mQualidade.ClassificarSigma($L58))</f>
        <v/>
      </c>
      <c r="N58" s="129" t="str">
        <f t="shared" si="7"/>
        <v/>
      </c>
      <c r="O58" s="130" t="str">
        <f t="shared" si="8"/>
        <v/>
      </c>
      <c r="P58" s="30" t="str">
        <f>IF(NOT(ISNUMBER($O58)),"",mQualidade.ClassificarMargem($O58))</f>
        <v/>
      </c>
      <c r="Q58" s="30" t="str">
        <f t="shared" si="9"/>
        <v>CV acima da meta</v>
      </c>
      <c r="R58" s="30" t="str">
        <f>IF($A58="","",mCEQ.StatusSDIeq($A58,eqAnoEP,eqProvedor,eqRodada))</f>
        <v>SEM EP</v>
      </c>
      <c r="S58" s="30" t="str">
        <f>IF($A58="","",mCEQ.StatusLimitesEQ($A58,eqAnoEP,eqProvedor,eqRodada))</f>
        <v>SEM EP</v>
      </c>
      <c r="T58" s="130" t="str">
        <f>IF($A58="","",mCEQ.BiasEQ($A58,eqAnoEP,"SIGNED",eqProvedor,eqRodada))</f>
        <v>SEM EP</v>
      </c>
      <c r="U58" s="30" t="str">
        <f>IF(OR($P58="ETp excedido",$P58="Margem critica"),COUNTIF($P$14:$P58,"ETp excedido")+COUNTIF($P$14:$P58,"Margem critica"),"")</f>
        <v/>
      </c>
    </row>
    <row r="59" spans="1:21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26">
        <f>IF($A59="","",EstatPeriodo($A59,$B59,"MEDIA",Estat_Ini_Efetiva,Estat_Fim_Efetiva,Estat_Exclusoes,$H$4))</f>
        <v>375.69</v>
      </c>
      <c r="E59" s="126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128" t="str">
        <f>IF($A59="","",mCEQ.BiasEQ($A59,eqAnoEP,"ABS",eqProvedor,eqRodada))</f>
        <v>SEM EP</v>
      </c>
      <c r="H59" s="128" t="str">
        <f t="shared" si="5"/>
        <v/>
      </c>
      <c r="I59" s="89" t="str">
        <f>IF($A59="","",IFERROR(INDEX(espFonte,MATCH($A59,Analitos!$A$4:$A$43,0)),""))</f>
        <v>CLIA</v>
      </c>
      <c r="J59" s="128">
        <f>IF($A59="","",IFERROR(INDEX(cvtpOficial,MATCH($A59,Analitos!$A$4:$A$43,0)),""))</f>
        <v>5</v>
      </c>
      <c r="K59" s="128">
        <f>IF($A59="","",IFERROR(INDEX(etpOficial,MATCH($A59,Analitos!$A$4:$A$43,0)),""))</f>
        <v>15</v>
      </c>
      <c r="L59" s="128" t="str">
        <f t="shared" si="6"/>
        <v/>
      </c>
      <c r="M59" s="89" t="str">
        <f>IF(NOT(ISNUMBER($L59)),"",mQualidade.ClassificarSigma($L59))</f>
        <v/>
      </c>
      <c r="N59" s="129" t="str">
        <f t="shared" si="7"/>
        <v/>
      </c>
      <c r="O59" s="130" t="str">
        <f t="shared" si="8"/>
        <v/>
      </c>
      <c r="P59" s="30" t="str">
        <f>IF(NOT(ISNUMBER($O59)),"",mQualidade.ClassificarMargem($O59))</f>
        <v/>
      </c>
      <c r="Q59" s="30" t="str">
        <f t="shared" si="9"/>
        <v>OK</v>
      </c>
      <c r="R59" s="30" t="str">
        <f>IF($A59="","",mCEQ.StatusSDIeq($A59,eqAnoEP,eqProvedor,eqRodada))</f>
        <v>SEM EP</v>
      </c>
      <c r="S59" s="30" t="str">
        <f>IF($A59="","",mCEQ.StatusLimitesEQ($A59,eqAnoEP,eqProvedor,eqRodada))</f>
        <v>SEM EP</v>
      </c>
      <c r="T59" s="130" t="str">
        <f>IF($A59="","",mCEQ.BiasEQ($A59,eqAnoEP,"SIGNED",eqProvedor,eqRodada))</f>
        <v>SEM EP</v>
      </c>
      <c r="U59" s="30" t="str">
        <f>IF(OR($P59="ETp excedido",$P59="Margem critica"),COUNTIF($P$14:$P59,"ETp excedido")+COUNTIF($P$14:$P59,"Margem critica"),"")</f>
        <v/>
      </c>
    </row>
    <row r="60" spans="1:21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26">
        <f>IF($A60="","",EstatPeriodo($A60,$B60,"MEDIA",Estat_Ini_Efetiva,Estat_Fim_Efetiva,Estat_Exclusoes,$H$4))</f>
        <v>59.009090909090908</v>
      </c>
      <c r="E60" s="126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128" t="str">
        <f>IF($A60="","",mCEQ.BiasEQ($A60,eqAnoEP,"ABS",eqProvedor,eqRodada))</f>
        <v>SEM EP</v>
      </c>
      <c r="H60" s="128" t="str">
        <f t="shared" si="5"/>
        <v/>
      </c>
      <c r="I60" s="89" t="str">
        <f>IF($A60="","",IFERROR(INDEX(espFonte,MATCH($A60,Analitos!$A$4:$A$43,0)),""))</f>
        <v>VB</v>
      </c>
      <c r="J60" s="128">
        <f>IF($A60="","",IFERROR(INDEX(cvtpOficial,MATCH($A60,Analitos!$A$4:$A$43,0)),""))</f>
        <v>0</v>
      </c>
      <c r="K60" s="128">
        <f>IF($A60="","",IFERROR(INDEX(etpOficial,MATCH($A60,Analitos!$A$4:$A$43,0)),""))</f>
        <v>0</v>
      </c>
      <c r="L60" s="128" t="str">
        <f t="shared" si="6"/>
        <v/>
      </c>
      <c r="M60" s="89" t="str">
        <f>IF(NOT(ISNUMBER($L60)),"",mQualidade.ClassificarSigma($L60))</f>
        <v/>
      </c>
      <c r="N60" s="129" t="str">
        <f t="shared" si="7"/>
        <v/>
      </c>
      <c r="O60" s="130" t="str">
        <f t="shared" si="8"/>
        <v/>
      </c>
      <c r="P60" s="30" t="str">
        <f>IF(NOT(ISNUMBER($O60)),"",mQualidade.ClassificarMargem($O60))</f>
        <v/>
      </c>
      <c r="Q60" s="30" t="str">
        <f t="shared" si="9"/>
        <v>CV acima da meta</v>
      </c>
      <c r="R60" s="30" t="str">
        <f>IF($A60="","",mCEQ.StatusSDIeq($A60,eqAnoEP,eqProvedor,eqRodada))</f>
        <v>SEM EP</v>
      </c>
      <c r="S60" s="30" t="str">
        <f>IF($A60="","",mCEQ.StatusLimitesEQ($A60,eqAnoEP,eqProvedor,eqRodada))</f>
        <v>SEM EP</v>
      </c>
      <c r="T60" s="130" t="str">
        <f>IF($A60="","",mCEQ.BiasEQ($A60,eqAnoEP,"SIGNED",eqProvedor,eqRodada))</f>
        <v>SEM EP</v>
      </c>
      <c r="U60" s="30" t="str">
        <f>IF(OR($P60="ETp excedido",$P60="Margem critica"),COUNTIF($P$14:$P60,"ETp excedido")+COUNTIF($P$14:$P60,"Margem critica"),"")</f>
        <v/>
      </c>
    </row>
    <row r="61" spans="1:21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26">
        <f>IF($A61="","",EstatPeriodo($A61,$B61,"MEDIA",Estat_Ini_Efetiva,Estat_Fim_Efetiva,Estat_Exclusoes,$H$4))</f>
        <v>85.427272727272722</v>
      </c>
      <c r="E61" s="126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128" t="str">
        <f>IF($A61="","",mCEQ.BiasEQ($A61,eqAnoEP,"ABS",eqProvedor,eqRodada))</f>
        <v>SEM EP</v>
      </c>
      <c r="H61" s="128" t="str">
        <f t="shared" si="5"/>
        <v/>
      </c>
      <c r="I61" s="89" t="str">
        <f>IF($A61="","",IFERROR(INDEX(espFonte,MATCH($A61,Analitos!$A$4:$A$43,0)),""))</f>
        <v>VB</v>
      </c>
      <c r="J61" s="128">
        <f>IF($A61="","",IFERROR(INDEX(cvtpOficial,MATCH($A61,Analitos!$A$4:$A$43,0)),""))</f>
        <v>0</v>
      </c>
      <c r="K61" s="128">
        <f>IF($A61="","",IFERROR(INDEX(etpOficial,MATCH($A61,Analitos!$A$4:$A$43,0)),""))</f>
        <v>0</v>
      </c>
      <c r="L61" s="128" t="str">
        <f t="shared" si="6"/>
        <v/>
      </c>
      <c r="M61" s="89" t="str">
        <f>IF(NOT(ISNUMBER($L61)),"",mQualidade.ClassificarSigma($L61))</f>
        <v/>
      </c>
      <c r="N61" s="129" t="str">
        <f t="shared" si="7"/>
        <v/>
      </c>
      <c r="O61" s="130" t="str">
        <f t="shared" si="8"/>
        <v/>
      </c>
      <c r="P61" s="30" t="str">
        <f>IF(NOT(ISNUMBER($O61)),"",mQualidade.ClassificarMargem($O61))</f>
        <v/>
      </c>
      <c r="Q61" s="30" t="str">
        <f t="shared" si="9"/>
        <v>CV acima da meta</v>
      </c>
      <c r="R61" s="30" t="str">
        <f>IF($A61="","",mCEQ.StatusSDIeq($A61,eqAnoEP,eqProvedor,eqRodada))</f>
        <v>SEM EP</v>
      </c>
      <c r="S61" s="30" t="str">
        <f>IF($A61="","",mCEQ.StatusLimitesEQ($A61,eqAnoEP,eqProvedor,eqRodada))</f>
        <v>SEM EP</v>
      </c>
      <c r="T61" s="130" t="str">
        <f>IF($A61="","",mCEQ.BiasEQ($A61,eqAnoEP,"SIGNED",eqProvedor,eqRodada))</f>
        <v>SEM EP</v>
      </c>
      <c r="U61" s="30" t="str">
        <f>IF(OR($P61="ETp excedido",$P61="Margem critica"),COUNTIF($P$14:$P61,"ETp excedido")+COUNTIF($P$14:$P61,"Margem critica"),"")</f>
        <v/>
      </c>
    </row>
    <row r="62" spans="1:21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26">
        <f>IF($A62="","",EstatPeriodo($A62,$B62,"MEDIA",Estat_Ini_Efetiva,Estat_Fim_Efetiva,Estat_Exclusoes,$H$4))</f>
        <v>46.190909090909088</v>
      </c>
      <c r="E62" s="126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128" t="str">
        <f>IF($A62="","",mCEQ.BiasEQ($A62,eqAnoEP,"ABS",eqProvedor,eqRodada))</f>
        <v>SEM EP</v>
      </c>
      <c r="H62" s="128" t="str">
        <f t="shared" si="5"/>
        <v/>
      </c>
      <c r="I62" s="89" t="str">
        <f>IF($A62="","",IFERROR(INDEX(espFonte,MATCH($A62,Analitos!$A$4:$A$43,0)),""))</f>
        <v>CLIA</v>
      </c>
      <c r="J62" s="128">
        <f>IF($A62="","",IFERROR(INDEX(cvtpOficial,MATCH($A62,Analitos!$A$4:$A$43,0)),""))</f>
        <v>6.666666666666667</v>
      </c>
      <c r="K62" s="128">
        <f>IF($A62="","",IFERROR(INDEX(etpOficial,MATCH($A62,Analitos!$A$4:$A$43,0)),""))</f>
        <v>20</v>
      </c>
      <c r="L62" s="128" t="str">
        <f t="shared" si="6"/>
        <v/>
      </c>
      <c r="M62" s="89" t="str">
        <f>IF(NOT(ISNUMBER($L62)),"",mQualidade.ClassificarSigma($L62))</f>
        <v/>
      </c>
      <c r="N62" s="129" t="str">
        <f t="shared" si="7"/>
        <v/>
      </c>
      <c r="O62" s="130" t="str">
        <f t="shared" si="8"/>
        <v/>
      </c>
      <c r="P62" s="30" t="str">
        <f>IF(NOT(ISNUMBER($O62)),"",mQualidade.ClassificarMargem($O62))</f>
        <v/>
      </c>
      <c r="Q62" s="30" t="str">
        <f t="shared" si="9"/>
        <v>OK</v>
      </c>
      <c r="R62" s="30" t="str">
        <f>IF($A62="","",mCEQ.StatusSDIeq($A62,eqAnoEP,eqProvedor,eqRodada))</f>
        <v>SEM EP</v>
      </c>
      <c r="S62" s="30" t="str">
        <f>IF($A62="","",mCEQ.StatusLimitesEQ($A62,eqAnoEP,eqProvedor,eqRodada))</f>
        <v>SEM EP</v>
      </c>
      <c r="T62" s="130" t="str">
        <f>IF($A62="","",mCEQ.BiasEQ($A62,eqAnoEP,"SIGNED",eqProvedor,eqRodada))</f>
        <v>SEM EP</v>
      </c>
      <c r="U62" s="30" t="str">
        <f>IF(OR($P62="ETp excedido",$P62="Margem critica"),COUNTIF($P$14:$P62,"ETp excedido")+COUNTIF($P$14:$P62,"Margem critica"),"")</f>
        <v/>
      </c>
    </row>
    <row r="63" spans="1:21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26">
        <f>IF($A63="","",EstatPeriodo($A63,$B63,"MEDIA",Estat_Ini_Efetiva,Estat_Fim_Efetiva,Estat_Exclusoes,$H$4))</f>
        <v>217.01818181818183</v>
      </c>
      <c r="E63" s="126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128" t="str">
        <f>IF($A63="","",mCEQ.BiasEQ($A63,eqAnoEP,"ABS",eqProvedor,eqRodada))</f>
        <v>SEM EP</v>
      </c>
      <c r="H63" s="128" t="str">
        <f t="shared" si="5"/>
        <v/>
      </c>
      <c r="I63" s="89" t="str">
        <f>IF($A63="","",IFERROR(INDEX(espFonte,MATCH($A63,Analitos!$A$4:$A$43,0)),""))</f>
        <v>CLIA</v>
      </c>
      <c r="J63" s="128">
        <f>IF($A63="","",IFERROR(INDEX(cvtpOficial,MATCH($A63,Analitos!$A$4:$A$43,0)),""))</f>
        <v>6.666666666666667</v>
      </c>
      <c r="K63" s="128">
        <f>IF($A63="","",IFERROR(INDEX(etpOficial,MATCH($A63,Analitos!$A$4:$A$43,0)),""))</f>
        <v>20</v>
      </c>
      <c r="L63" s="128" t="str">
        <f t="shared" si="6"/>
        <v/>
      </c>
      <c r="M63" s="89" t="str">
        <f>IF(NOT(ISNUMBER($L63)),"",mQualidade.ClassificarSigma($L63))</f>
        <v/>
      </c>
      <c r="N63" s="129" t="str">
        <f t="shared" si="7"/>
        <v/>
      </c>
      <c r="O63" s="130" t="str">
        <f t="shared" si="8"/>
        <v/>
      </c>
      <c r="P63" s="30" t="str">
        <f>IF(NOT(ISNUMBER($O63)),"",mQualidade.ClassificarMargem($O63))</f>
        <v/>
      </c>
      <c r="Q63" s="30" t="str">
        <f t="shared" si="9"/>
        <v>OK</v>
      </c>
      <c r="R63" s="30" t="str">
        <f>IF($A63="","",mCEQ.StatusSDIeq($A63,eqAnoEP,eqProvedor,eqRodada))</f>
        <v>SEM EP</v>
      </c>
      <c r="S63" s="30" t="str">
        <f>IF($A63="","",mCEQ.StatusLimitesEQ($A63,eqAnoEP,eqProvedor,eqRodada))</f>
        <v>SEM EP</v>
      </c>
      <c r="T63" s="130" t="str">
        <f>IF($A63="","",mCEQ.BiasEQ($A63,eqAnoEP,"SIGNED",eqProvedor,eqRodada))</f>
        <v>SEM EP</v>
      </c>
      <c r="U63" s="30" t="str">
        <f>IF(OR($P63="ETp excedido",$P63="Margem critica"),COUNTIF($P$14:$P63,"ETp excedido")+COUNTIF($P$14:$P63,"Margem critica"),"")</f>
        <v/>
      </c>
    </row>
    <row r="64" spans="1:21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26">
        <f>IF($A64="","",EstatPeriodo($A64,$B64,"MEDIA",Estat_Ini_Efetiva,Estat_Fim_Efetiva,Estat_Exclusoes,$H$4))</f>
        <v>29.7</v>
      </c>
      <c r="E64" s="126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128" t="str">
        <f>IF($A64="","",mCEQ.BiasEQ($A64,eqAnoEP,"ABS",eqProvedor,eqRodada))</f>
        <v>SEM EP</v>
      </c>
      <c r="H64" s="128" t="str">
        <f t="shared" si="5"/>
        <v/>
      </c>
      <c r="I64" s="89" t="str">
        <f>IF($A64="","",IFERROR(INDEX(espFonte,MATCH($A64,Analitos!$A$4:$A$43,0)),""))</f>
        <v>CLIA</v>
      </c>
      <c r="J64" s="128">
        <f>IF($A64="","",IFERROR(INDEX(cvtpOficial,MATCH($A64,Analitos!$A$4:$A$43,0)),""))</f>
        <v>6.666666666666667</v>
      </c>
      <c r="K64" s="128">
        <f>IF($A64="","",IFERROR(INDEX(etpOficial,MATCH($A64,Analitos!$A$4:$A$43,0)),""))</f>
        <v>20</v>
      </c>
      <c r="L64" s="128" t="str">
        <f t="shared" si="6"/>
        <v/>
      </c>
      <c r="M64" s="89" t="str">
        <f>IF(NOT(ISNUMBER($L64)),"",mQualidade.ClassificarSigma($L64))</f>
        <v/>
      </c>
      <c r="N64" s="129" t="str">
        <f t="shared" si="7"/>
        <v/>
      </c>
      <c r="O64" s="130" t="str">
        <f t="shared" si="8"/>
        <v/>
      </c>
      <c r="P64" s="30" t="str">
        <f>IF(NOT(ISNUMBER($O64)),"",mQualidade.ClassificarMargem($O64))</f>
        <v/>
      </c>
      <c r="Q64" s="30" t="str">
        <f t="shared" si="9"/>
        <v>OK</v>
      </c>
      <c r="R64" s="30" t="str">
        <f>IF($A64="","",mCEQ.StatusSDIeq($A64,eqAnoEP,eqProvedor,eqRodada))</f>
        <v>SEM EP</v>
      </c>
      <c r="S64" s="30" t="str">
        <f>IF($A64="","",mCEQ.StatusLimitesEQ($A64,eqAnoEP,eqProvedor,eqRodada))</f>
        <v>SEM EP</v>
      </c>
      <c r="T64" s="130" t="str">
        <f>IF($A64="","",mCEQ.BiasEQ($A64,eqAnoEP,"SIGNED",eqProvedor,eqRodada))</f>
        <v>SEM EP</v>
      </c>
      <c r="U64" s="30" t="str">
        <f>IF(OR($P64="ETp excedido",$P64="Margem critica"),COUNTIF($P$14:$P64,"ETp excedido")+COUNTIF($P$14:$P64,"Margem critica"),"")</f>
        <v/>
      </c>
    </row>
    <row r="65" spans="1:21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26">
        <f>IF($A65="","",EstatPeriodo($A65,$B65,"MEDIA",Estat_Ini_Efetiva,Estat_Fim_Efetiva,Estat_Exclusoes,$H$4))</f>
        <v>103.96363636363637</v>
      </c>
      <c r="E65" s="126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128" t="str">
        <f>IF($A65="","",mCEQ.BiasEQ($A65,eqAnoEP,"ABS",eqProvedor,eqRodada))</f>
        <v>SEM EP</v>
      </c>
      <c r="H65" s="128" t="str">
        <f t="shared" si="5"/>
        <v/>
      </c>
      <c r="I65" s="89" t="str">
        <f>IF($A65="","",IFERROR(INDEX(espFonte,MATCH($A65,Analitos!$A$4:$A$43,0)),""))</f>
        <v>CLIA</v>
      </c>
      <c r="J65" s="128">
        <f>IF($A65="","",IFERROR(INDEX(cvtpOficial,MATCH($A65,Analitos!$A$4:$A$43,0)),""))</f>
        <v>6.666666666666667</v>
      </c>
      <c r="K65" s="128">
        <f>IF($A65="","",IFERROR(INDEX(etpOficial,MATCH($A65,Analitos!$A$4:$A$43,0)),""))</f>
        <v>20</v>
      </c>
      <c r="L65" s="128" t="str">
        <f t="shared" si="6"/>
        <v/>
      </c>
      <c r="M65" s="89" t="str">
        <f>IF(NOT(ISNUMBER($L65)),"",mQualidade.ClassificarSigma($L65))</f>
        <v/>
      </c>
      <c r="N65" s="129" t="str">
        <f t="shared" si="7"/>
        <v/>
      </c>
      <c r="O65" s="130" t="str">
        <f t="shared" si="8"/>
        <v/>
      </c>
      <c r="P65" s="30" t="str">
        <f>IF(NOT(ISNUMBER($O65)),"",mQualidade.ClassificarMargem($O65))</f>
        <v/>
      </c>
      <c r="Q65" s="30" t="str">
        <f t="shared" si="9"/>
        <v>OK</v>
      </c>
      <c r="R65" s="30" t="str">
        <f>IF($A65="","",mCEQ.StatusSDIeq($A65,eqAnoEP,eqProvedor,eqRodada))</f>
        <v>SEM EP</v>
      </c>
      <c r="S65" s="30" t="str">
        <f>IF($A65="","",mCEQ.StatusLimitesEQ($A65,eqAnoEP,eqProvedor,eqRodada))</f>
        <v>SEM EP</v>
      </c>
      <c r="T65" s="130" t="str">
        <f>IF($A65="","",mCEQ.BiasEQ($A65,eqAnoEP,"SIGNED",eqProvedor,eqRodada))</f>
        <v>SEM EP</v>
      </c>
      <c r="U65" s="30" t="str">
        <f>IF(OR($P65="ETp excedido",$P65="Margem critica"),COUNTIF($P$14:$P65,"ETp excedido")+COUNTIF($P$14:$P65,"Margem critica"),"")</f>
        <v/>
      </c>
    </row>
    <row r="66" spans="1:21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26">
        <f>IF($A66="","",EstatPeriodo($A66,$B66,"MEDIA",Estat_Ini_Efetiva,Estat_Fim_Efetiva,Estat_Exclusoes,$H$4))</f>
        <v>0.96872727272727266</v>
      </c>
      <c r="E66" s="126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128" t="str">
        <f>IF($A66="","",mCEQ.BiasEQ($A66,eqAnoEP,"ABS",eqProvedor,eqRodada))</f>
        <v>SEM EP</v>
      </c>
      <c r="H66" s="128" t="str">
        <f t="shared" si="5"/>
        <v/>
      </c>
      <c r="I66" s="89" t="str">
        <f>IF($A66="","",IFERROR(INDEX(espFonte,MATCH($A66,Analitos!$A$4:$A$43,0)),""))</f>
        <v>VB</v>
      </c>
      <c r="J66" s="128">
        <f>IF($A66="","",IFERROR(INDEX(cvtpOficial,MATCH($A66,Analitos!$A$4:$A$43,0)),""))</f>
        <v>0</v>
      </c>
      <c r="K66" s="128">
        <f>IF($A66="","",IFERROR(INDEX(etpOficial,MATCH($A66,Analitos!$A$4:$A$43,0)),""))</f>
        <v>0</v>
      </c>
      <c r="L66" s="128" t="str">
        <f t="shared" si="6"/>
        <v/>
      </c>
      <c r="M66" s="89" t="str">
        <f>IF(NOT(ISNUMBER($L66)),"",mQualidade.ClassificarSigma($L66))</f>
        <v/>
      </c>
      <c r="N66" s="129" t="str">
        <f t="shared" si="7"/>
        <v/>
      </c>
      <c r="O66" s="130" t="str">
        <f t="shared" si="8"/>
        <v/>
      </c>
      <c r="P66" s="30" t="str">
        <f>IF(NOT(ISNUMBER($O66)),"",mQualidade.ClassificarMargem($O66))</f>
        <v/>
      </c>
      <c r="Q66" s="30" t="str">
        <f t="shared" si="9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30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</row>
    <row r="67" spans="1:21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26">
        <f>IF($A67="","",EstatPeriodo($A67,$B67,"MEDIA",Estat_Ini_Efetiva,Estat_Fim_Efetiva,Estat_Exclusoes,$H$4))</f>
        <v>3.5632727272727278</v>
      </c>
      <c r="E67" s="126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128" t="str">
        <f>IF($A67="","",mCEQ.BiasEQ($A67,eqAnoEP,"ABS",eqProvedor,eqRodada))</f>
        <v>SEM EP</v>
      </c>
      <c r="H67" s="128" t="str">
        <f t="shared" si="5"/>
        <v/>
      </c>
      <c r="I67" s="89" t="str">
        <f>IF($A67="","",IFERROR(INDEX(espFonte,MATCH($A67,Analitos!$A$4:$A$43,0)),""))</f>
        <v>VB</v>
      </c>
      <c r="J67" s="128">
        <f>IF($A67="","",IFERROR(INDEX(cvtpOficial,MATCH($A67,Analitos!$A$4:$A$43,0)),""))</f>
        <v>0</v>
      </c>
      <c r="K67" s="128">
        <f>IF($A67="","",IFERROR(INDEX(etpOficial,MATCH($A67,Analitos!$A$4:$A$43,0)),""))</f>
        <v>0</v>
      </c>
      <c r="L67" s="128" t="str">
        <f t="shared" si="6"/>
        <v/>
      </c>
      <c r="M67" s="89" t="str">
        <f>IF(NOT(ISNUMBER($L67)),"",mQualidade.ClassificarSigma($L67))</f>
        <v/>
      </c>
      <c r="N67" s="129" t="str">
        <f t="shared" si="7"/>
        <v/>
      </c>
      <c r="O67" s="130" t="str">
        <f t="shared" si="8"/>
        <v/>
      </c>
      <c r="P67" s="30" t="str">
        <f>IF(NOT(ISNUMBER($O67)),"",mQualidade.ClassificarMargem($O67))</f>
        <v/>
      </c>
      <c r="Q67" s="30" t="str">
        <f t="shared" si="9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30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</row>
    <row r="68" spans="1:21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26">
        <f>IF($A68="","",EstatPeriodo($A68,$B68,"MEDIA",Estat_Ini_Efetiva,Estat_Fim_Efetiva,Estat_Exclusoes,$H$4))</f>
        <v>33.800909090909087</v>
      </c>
      <c r="E68" s="126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128" t="str">
        <f>IF($A68="","",mCEQ.BiasEQ($A68,eqAnoEP,"ABS",eqProvedor,eqRodada))</f>
        <v>SEM EP</v>
      </c>
      <c r="H68" s="128" t="str">
        <f t="shared" si="5"/>
        <v/>
      </c>
      <c r="I68" s="89" t="str">
        <f>IF($A68="","",IFERROR(INDEX(espFonte,MATCH($A68,Analitos!$A$4:$A$43,0)),""))</f>
        <v>CLIA</v>
      </c>
      <c r="J68" s="128">
        <f>IF($A68="","",IFERROR(INDEX(cvtpOficial,MATCH($A68,Analitos!$A$4:$A$43,0)),""))</f>
        <v>6.666666666666667</v>
      </c>
      <c r="K68" s="128">
        <f>IF($A68="","",IFERROR(INDEX(etpOficial,MATCH($A68,Analitos!$A$4:$A$43,0)),""))</f>
        <v>20</v>
      </c>
      <c r="L68" s="128" t="str">
        <f t="shared" si="6"/>
        <v/>
      </c>
      <c r="M68" s="89" t="str">
        <f>IF(NOT(ISNUMBER($L68)),"",mQualidade.ClassificarSigma($L68))</f>
        <v/>
      </c>
      <c r="N68" s="129" t="str">
        <f t="shared" si="7"/>
        <v/>
      </c>
      <c r="O68" s="130" t="str">
        <f t="shared" si="8"/>
        <v/>
      </c>
      <c r="P68" s="30" t="str">
        <f>IF(NOT(ISNUMBER($O68)),"",mQualidade.ClassificarMargem($O68))</f>
        <v/>
      </c>
      <c r="Q68" s="30" t="str">
        <f t="shared" si="9"/>
        <v>CV acima da meta</v>
      </c>
      <c r="R68" s="30" t="str">
        <f>IF($A68="","",mCEQ.StatusSDIeq($A68,eqAnoEP,eqProvedor,eqRodada))</f>
        <v>SEM EP</v>
      </c>
      <c r="S68" s="30" t="str">
        <f>IF($A68="","",mCEQ.StatusLimitesEQ($A68,eqAnoEP,eqProvedor,eqRodada))</f>
        <v>SEM EP</v>
      </c>
      <c r="T68" s="130" t="str">
        <f>IF($A68="","",mCEQ.BiasEQ($A68,eqAnoEP,"SIGNED",eqProvedor,eqRodada))</f>
        <v>SEM EP</v>
      </c>
      <c r="U68" s="30" t="str">
        <f>IF(OR($P68="ETp excedido",$P68="Margem critica"),COUNTIF($P$14:$P68,"ETp excedido")+COUNTIF($P$14:$P68,"Margem critica"),"")</f>
        <v/>
      </c>
    </row>
    <row r="69" spans="1:21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26">
        <f>IF($A69="","",EstatPeriodo($A69,$B69,"MEDIA",Estat_Ini_Efetiva,Estat_Fim_Efetiva,Estat_Exclusoes,$H$4))</f>
        <v>18.048818181818181</v>
      </c>
      <c r="E69" s="126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128" t="str">
        <f>IF($A69="","",mCEQ.BiasEQ($A69,eqAnoEP,"ABS",eqProvedor,eqRodada))</f>
        <v>SEM EP</v>
      </c>
      <c r="H69" s="128" t="str">
        <f t="shared" si="5"/>
        <v/>
      </c>
      <c r="I69" s="89" t="str">
        <f>IF($A69="","",IFERROR(INDEX(espFonte,MATCH($A69,Analitos!$A$4:$A$43,0)),""))</f>
        <v>CLIA</v>
      </c>
      <c r="J69" s="128">
        <f>IF($A69="","",IFERROR(INDEX(cvtpOficial,MATCH($A69,Analitos!$A$4:$A$43,0)),""))</f>
        <v>6.666666666666667</v>
      </c>
      <c r="K69" s="128">
        <f>IF($A69="","",IFERROR(INDEX(etpOficial,MATCH($A69,Analitos!$A$4:$A$43,0)),""))</f>
        <v>20</v>
      </c>
      <c r="L69" s="128" t="str">
        <f t="shared" si="6"/>
        <v/>
      </c>
      <c r="M69" s="89" t="str">
        <f>IF(NOT(ISNUMBER($L69)),"",mQualidade.ClassificarSigma($L69))</f>
        <v/>
      </c>
      <c r="N69" s="129" t="str">
        <f t="shared" si="7"/>
        <v/>
      </c>
      <c r="O69" s="130" t="str">
        <f t="shared" si="8"/>
        <v/>
      </c>
      <c r="P69" s="30" t="str">
        <f>IF(NOT(ISNUMBER($O69)),"",mQualidade.ClassificarMargem($O69))</f>
        <v/>
      </c>
      <c r="Q69" s="30" t="str">
        <f t="shared" si="9"/>
        <v>CV acima da meta</v>
      </c>
      <c r="R69" s="30" t="str">
        <f>IF($A69="","",mCEQ.StatusSDIeq($A69,eqAnoEP,eqProvedor,eqRodada))</f>
        <v>SEM EP</v>
      </c>
      <c r="S69" s="30" t="str">
        <f>IF($A69="","",mCEQ.StatusLimitesEQ($A69,eqAnoEP,eqProvedor,eqRodada))</f>
        <v>SEM EP</v>
      </c>
      <c r="T69" s="130" t="str">
        <f>IF($A69="","",mCEQ.BiasEQ($A69,eqAnoEP,"SIGNED",eqProvedor,eqRodada))</f>
        <v>SEM EP</v>
      </c>
      <c r="U69" s="30" t="str">
        <f>IF(OR($P69="ETp excedido",$P69="Margem critica"),COUNTIF($P$14:$P69,"ETp excedido")+COUNTIF($P$14:$P69,"Margem critica"),"")</f>
        <v/>
      </c>
    </row>
    <row r="70" spans="1:21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26">
        <f>IF($A70="","",EstatPeriodo($A70,$B70,"MEDIA",Estat_Ini_Efetiva,Estat_Fim_Efetiva,Estat_Exclusoes,$H$4))</f>
        <v>145.78703703703704</v>
      </c>
      <c r="E70" s="126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128" t="str">
        <f>IF($A70="","",mCEQ.BiasEQ($A70,eqAnoEP,"ABS",eqProvedor,eqRodada))</f>
        <v>SEM EP</v>
      </c>
      <c r="H70" s="128" t="str">
        <f t="shared" si="5"/>
        <v/>
      </c>
      <c r="I70" s="89" t="str">
        <f>IF($A70="","",IFERROR(INDEX(espFonte,MATCH($A70,Analitos!$A$4:$A$43,0)),""))</f>
        <v>CLIA</v>
      </c>
      <c r="J70" s="128">
        <f>IF($A70="","",IFERROR(INDEX(cvtpOficial,MATCH($A70,Analitos!$A$4:$A$43,0)),""))</f>
        <v>1.3333333333333333</v>
      </c>
      <c r="K70" s="128">
        <f>IF($A70="","",IFERROR(INDEX(etpOficial,MATCH($A70,Analitos!$A$4:$A$43,0)),""))</f>
        <v>4</v>
      </c>
      <c r="L70" s="128" t="str">
        <f t="shared" si="6"/>
        <v/>
      </c>
      <c r="M70" s="89" t="str">
        <f>IF(NOT(ISNUMBER($L70)),"",mQualidade.ClassificarSigma($L70))</f>
        <v/>
      </c>
      <c r="N70" s="129" t="str">
        <f t="shared" si="7"/>
        <v/>
      </c>
      <c r="O70" s="130" t="str">
        <f t="shared" si="8"/>
        <v/>
      </c>
      <c r="P70" s="30" t="str">
        <f>IF(NOT(ISNUMBER($O70)),"",mQualidade.ClassificarMargem($O70))</f>
        <v/>
      </c>
      <c r="Q70" s="30" t="str">
        <f t="shared" si="9"/>
        <v>CV acima da meta</v>
      </c>
      <c r="R70" s="30" t="str">
        <f>IF($A70="","",mCEQ.StatusSDIeq($A70,eqAnoEP,eqProvedor,eqRodada))</f>
        <v>SEM EP</v>
      </c>
      <c r="S70" s="30" t="str">
        <f>IF($A70="","",mCEQ.StatusLimitesEQ($A70,eqAnoEP,eqProvedor,eqRodada))</f>
        <v>SEM EP</v>
      </c>
      <c r="T70" s="130" t="str">
        <f>IF($A70="","",mCEQ.BiasEQ($A70,eqAnoEP,"SIGNED",eqProvedor,eqRodada))</f>
        <v>SEM EP</v>
      </c>
      <c r="U70" s="30" t="str">
        <f>IF(OR($P70="ETp excedido",$P70="Margem critica"),COUNTIF($P$14:$P70,"ETp excedido")+COUNTIF($P$14:$P70,"Margem critica"),"")</f>
        <v/>
      </c>
    </row>
    <row r="71" spans="1:21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26">
        <f>IF($A71="","",EstatPeriodo($A71,$B71,"MEDIA",Estat_Ini_Efetiva,Estat_Fim_Efetiva,Estat_Exclusoes,$H$4))</f>
        <v>126.71296296296296</v>
      </c>
      <c r="E71" s="126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128" t="str">
        <f>IF($A71="","",mCEQ.BiasEQ($A71,eqAnoEP,"ABS",eqProvedor,eqRodada))</f>
        <v>SEM EP</v>
      </c>
      <c r="H71" s="128" t="str">
        <f t="shared" si="5"/>
        <v/>
      </c>
      <c r="I71" s="89" t="str">
        <f>IF($A71="","",IFERROR(INDEX(espFonte,MATCH($A71,Analitos!$A$4:$A$43,0)),""))</f>
        <v>CLIA</v>
      </c>
      <c r="J71" s="128">
        <f>IF($A71="","",IFERROR(INDEX(cvtpOficial,MATCH($A71,Analitos!$A$4:$A$43,0)),""))</f>
        <v>1.3333333333333333</v>
      </c>
      <c r="K71" s="128">
        <f>IF($A71="","",IFERROR(INDEX(etpOficial,MATCH($A71,Analitos!$A$4:$A$43,0)),""))</f>
        <v>4</v>
      </c>
      <c r="L71" s="128" t="str">
        <f t="shared" si="6"/>
        <v/>
      </c>
      <c r="M71" s="89" t="str">
        <f>IF(NOT(ISNUMBER($L71)),"",mQualidade.ClassificarSigma($L71))</f>
        <v/>
      </c>
      <c r="N71" s="129" t="str">
        <f t="shared" si="7"/>
        <v/>
      </c>
      <c r="O71" s="130" t="str">
        <f t="shared" si="8"/>
        <v/>
      </c>
      <c r="P71" s="30" t="str">
        <f>IF(NOT(ISNUMBER($O71)),"",mQualidade.ClassificarMargem($O71))</f>
        <v/>
      </c>
      <c r="Q71" s="30" t="str">
        <f t="shared" si="9"/>
        <v>CV acima da meta</v>
      </c>
      <c r="R71" s="30" t="str">
        <f>IF($A71="","",mCEQ.StatusSDIeq($A71,eqAnoEP,eqProvedor,eqRodada))</f>
        <v>SEM EP</v>
      </c>
      <c r="S71" s="30" t="str">
        <f>IF($A71="","",mCEQ.StatusLimitesEQ($A71,eqAnoEP,eqProvedor,eqRodada))</f>
        <v>SEM EP</v>
      </c>
      <c r="T71" s="130" t="str">
        <f>IF($A71="","",mCEQ.BiasEQ($A71,eqAnoEP,"SIGNED",eqProvedor,eqRodada))</f>
        <v>SEM EP</v>
      </c>
      <c r="U71" s="30" t="str">
        <f>IF(OR($P71="ETp excedido",$P71="Margem critica"),COUNTIF($P$14:$P71,"ETp excedido")+COUNTIF($P$14:$P71,"Margem critica"),"")</f>
        <v/>
      </c>
    </row>
    <row r="72" spans="1:21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26">
        <f>IF($A72="","",EstatPeriodo($A72,$B72,"MEDIA",Estat_Ini_Efetiva,Estat_Fim_Efetiva,Estat_Exclusoes,$H$4))</f>
        <v>3.7750000000000004</v>
      </c>
      <c r="E72" s="126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128" t="str">
        <f>IF($A72="","",mCEQ.BiasEQ($A72,eqAnoEP,"ABS",eqProvedor,eqRodada))</f>
        <v>SEM EP</v>
      </c>
      <c r="H72" s="128" t="str">
        <f t="shared" si="5"/>
        <v/>
      </c>
      <c r="I72" s="89" t="str">
        <f>IF($A72="","",IFERROR(INDEX(espFonte,MATCH($A72,Analitos!$A$4:$A$43,0)),""))</f>
        <v>CLIA</v>
      </c>
      <c r="J72" s="128">
        <f>IF($A72="","",IFERROR(INDEX(cvtpOficial,MATCH($A72,Analitos!$A$4:$A$43,0)),""))</f>
        <v>2</v>
      </c>
      <c r="K72" s="128">
        <f>IF($A72="","",IFERROR(INDEX(etpOficial,MATCH($A72,Analitos!$A$4:$A$43,0)),""))</f>
        <v>6</v>
      </c>
      <c r="L72" s="128" t="str">
        <f t="shared" si="6"/>
        <v/>
      </c>
      <c r="M72" s="89" t="str">
        <f>IF(NOT(ISNUMBER($L72)),"",mQualidade.ClassificarSigma($L72))</f>
        <v/>
      </c>
      <c r="N72" s="129" t="str">
        <f t="shared" si="7"/>
        <v/>
      </c>
      <c r="O72" s="130" t="str">
        <f t="shared" si="8"/>
        <v/>
      </c>
      <c r="P72" s="30" t="str">
        <f>IF(NOT(ISNUMBER($O72)),"",mQualidade.ClassificarMargem($O72))</f>
        <v/>
      </c>
      <c r="Q72" s="30" t="str">
        <f t="shared" si="9"/>
        <v>CV acima da meta</v>
      </c>
      <c r="R72" s="30" t="str">
        <f>IF($A72="","",mCEQ.StatusSDIeq($A72,eqAnoEP,eqProvedor,eqRodada))</f>
        <v>SEM EP</v>
      </c>
      <c r="S72" s="30" t="str">
        <f>IF($A72="","",mCEQ.StatusLimitesEQ($A72,eqAnoEP,eqProvedor,eqRodada))</f>
        <v>SEM EP</v>
      </c>
      <c r="T72" s="130" t="str">
        <f>IF($A72="","",mCEQ.BiasEQ($A72,eqAnoEP,"SIGNED",eqProvedor,eqRodada))</f>
        <v>SEM EP</v>
      </c>
      <c r="U72" s="30" t="str">
        <f>IF(OR($P72="ETp excedido",$P72="Margem critica"),COUNTIF($P$14:$P72,"ETp excedido")+COUNTIF($P$14:$P72,"Margem critica"),"")</f>
        <v/>
      </c>
    </row>
    <row r="73" spans="1:21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26">
        <f>IF($A73="","",EstatPeriodo($A73,$B73,"MEDIA",Estat_Ini_Efetiva,Estat_Fim_Efetiva,Estat_Exclusoes,$H$4))</f>
        <v>6.4620370370370379</v>
      </c>
      <c r="E73" s="126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128" t="str">
        <f>IF($A73="","",mCEQ.BiasEQ($A73,eqAnoEP,"ABS",eqProvedor,eqRodada))</f>
        <v>SEM EP</v>
      </c>
      <c r="H73" s="128" t="str">
        <f t="shared" si="5"/>
        <v/>
      </c>
      <c r="I73" s="89" t="str">
        <f>IF($A73="","",IFERROR(INDEX(espFonte,MATCH($A73,Analitos!$A$4:$A$43,0)),""))</f>
        <v>CLIA</v>
      </c>
      <c r="J73" s="128">
        <f>IF($A73="","",IFERROR(INDEX(cvtpOficial,MATCH($A73,Analitos!$A$4:$A$43,0)),""))</f>
        <v>2</v>
      </c>
      <c r="K73" s="128">
        <f>IF($A73="","",IFERROR(INDEX(etpOficial,MATCH($A73,Analitos!$A$4:$A$43,0)),""))</f>
        <v>6</v>
      </c>
      <c r="L73" s="128" t="str">
        <f t="shared" si="6"/>
        <v/>
      </c>
      <c r="M73" s="89" t="str">
        <f>IF(NOT(ISNUMBER($L73)),"",mQualidade.ClassificarSigma($L73))</f>
        <v/>
      </c>
      <c r="N73" s="129" t="str">
        <f t="shared" si="7"/>
        <v/>
      </c>
      <c r="O73" s="130" t="str">
        <f t="shared" si="8"/>
        <v/>
      </c>
      <c r="P73" s="30" t="str">
        <f>IF(NOT(ISNUMBER($O73)),"",mQualidade.ClassificarMargem($O73))</f>
        <v/>
      </c>
      <c r="Q73" s="30" t="str">
        <f t="shared" si="9"/>
        <v>OK</v>
      </c>
      <c r="R73" s="30" t="str">
        <f>IF($A73="","",mCEQ.StatusSDIeq($A73,eqAnoEP,eqProvedor,eqRodada))</f>
        <v>SEM EP</v>
      </c>
      <c r="S73" s="30" t="str">
        <f>IF($A73="","",mCEQ.StatusLimitesEQ($A73,eqAnoEP,eqProvedor,eqRodada))</f>
        <v>SEM EP</v>
      </c>
      <c r="T73" s="130" t="str">
        <f>IF($A73="","",mCEQ.BiasEQ($A73,eqAnoEP,"SIGNED",eqProvedor,eqRodada))</f>
        <v>SEM EP</v>
      </c>
      <c r="U73" s="30" t="str">
        <f>IF(OR($P73="ETp excedido",$P73="Margem critica"),COUNTIF($P$14:$P73,"ETp excedido")+COUNTIF($P$14:$P73,"Margem critica"),"")</f>
        <v/>
      </c>
    </row>
    <row r="74" spans="1:21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26">
        <f>IF($A74="","",EstatPeriodo($A74,$B74,"MEDIA",Estat_Ini_Efetiva,Estat_Fim_Efetiva,Estat_Exclusoes,$H$4))</f>
        <v>115.87037037037037</v>
      </c>
      <c r="E74" s="126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128" t="str">
        <f>IF($A74="","",mCEQ.BiasEQ($A74,eqAnoEP,"ABS",eqProvedor,eqRodada))</f>
        <v>SEM EP</v>
      </c>
      <c r="H74" s="128" t="str">
        <f t="shared" si="5"/>
        <v/>
      </c>
      <c r="I74" s="89" t="str">
        <f>IF($A74="","",IFERROR(INDEX(espFonte,MATCH($A74,Analitos!$A$4:$A$43,0)),""))</f>
        <v>CLIA</v>
      </c>
      <c r="J74" s="128">
        <f>IF($A74="","",IFERROR(INDEX(cvtpOficial,MATCH($A74,Analitos!$A$4:$A$43,0)),""))</f>
        <v>1.6666666666666667</v>
      </c>
      <c r="K74" s="128">
        <f>IF($A74="","",IFERROR(INDEX(etpOficial,MATCH($A74,Analitos!$A$4:$A$43,0)),""))</f>
        <v>5</v>
      </c>
      <c r="L74" s="128" t="str">
        <f t="shared" si="6"/>
        <v/>
      </c>
      <c r="M74" s="89" t="str">
        <f>IF(NOT(ISNUMBER($L74)),"",mQualidade.ClassificarSigma($L74))</f>
        <v/>
      </c>
      <c r="N74" s="129" t="str">
        <f t="shared" si="7"/>
        <v/>
      </c>
      <c r="O74" s="130" t="str">
        <f t="shared" si="8"/>
        <v/>
      </c>
      <c r="P74" s="30" t="str">
        <f>IF(NOT(ISNUMBER($O74)),"",mQualidade.ClassificarMargem($O74))</f>
        <v/>
      </c>
      <c r="Q74" s="30" t="str">
        <f t="shared" si="9"/>
        <v>CV acima da meta</v>
      </c>
      <c r="R74" s="30" t="str">
        <f>IF($A74="","",mCEQ.StatusSDIeq($A74,eqAnoEP,eqProvedor,eqRodada))</f>
        <v>SEM EP</v>
      </c>
      <c r="S74" s="30" t="str">
        <f>IF($A74="","",mCEQ.StatusLimitesEQ($A74,eqAnoEP,eqProvedor,eqRodada))</f>
        <v>SEM EP</v>
      </c>
      <c r="T74" s="130" t="str">
        <f>IF($A74="","",mCEQ.BiasEQ($A74,eqAnoEP,"SIGNED",eqProvedor,eqRodada))</f>
        <v>SEM EP</v>
      </c>
      <c r="U74" s="30" t="str">
        <f>IF(OR($P74="ETp excedido",$P74="Margem critica"),COUNTIF($P$14:$P74,"ETp excedido")+COUNTIF($P$14:$P74,"Margem critica"),"")</f>
        <v/>
      </c>
    </row>
    <row r="75" spans="1:21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26">
        <f>IF($A75="","",EstatPeriodo($A75,$B75,"MEDIA",Estat_Ini_Efetiva,Estat_Fim_Efetiva,Estat_Exclusoes,$H$4))</f>
        <v>93.777777777777771</v>
      </c>
      <c r="E75" s="126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128" t="str">
        <f>IF($A75="","",mCEQ.BiasEQ($A75,eqAnoEP,"ABS",eqProvedor,eqRodada))</f>
        <v>SEM EP</v>
      </c>
      <c r="H75" s="128" t="str">
        <f t="shared" si="5"/>
        <v/>
      </c>
      <c r="I75" s="89" t="str">
        <f>IF($A75="","",IFERROR(INDEX(espFonte,MATCH($A75,Analitos!$A$4:$A$43,0)),""))</f>
        <v>CLIA</v>
      </c>
      <c r="J75" s="128">
        <f>IF($A75="","",IFERROR(INDEX(cvtpOficial,MATCH($A75,Analitos!$A$4:$A$43,0)),""))</f>
        <v>1.6666666666666667</v>
      </c>
      <c r="K75" s="128">
        <f>IF($A75="","",IFERROR(INDEX(etpOficial,MATCH($A75,Analitos!$A$4:$A$43,0)),""))</f>
        <v>5</v>
      </c>
      <c r="L75" s="128" t="str">
        <f t="shared" si="6"/>
        <v/>
      </c>
      <c r="M75" s="89" t="str">
        <f>IF(NOT(ISNUMBER($L75)),"",mQualidade.ClassificarSigma($L75))</f>
        <v/>
      </c>
      <c r="N75" s="129" t="str">
        <f t="shared" si="7"/>
        <v/>
      </c>
      <c r="O75" s="130" t="str">
        <f t="shared" si="8"/>
        <v/>
      </c>
      <c r="P75" s="30" t="str">
        <f>IF(NOT(ISNUMBER($O75)),"",mQualidade.ClassificarMargem($O75))</f>
        <v/>
      </c>
      <c r="Q75" s="30" t="str">
        <f t="shared" si="9"/>
        <v>CV acima da meta</v>
      </c>
      <c r="R75" s="30" t="str">
        <f>IF($A75="","",mCEQ.StatusSDIeq($A75,eqAnoEP,eqProvedor,eqRodada))</f>
        <v>SEM EP</v>
      </c>
      <c r="S75" s="30" t="str">
        <f>IF($A75="","",mCEQ.StatusLimitesEQ($A75,eqAnoEP,eqProvedor,eqRodada))</f>
        <v>SEM EP</v>
      </c>
      <c r="T75" s="130" t="str">
        <f>IF($A75="","",mCEQ.BiasEQ($A75,eqAnoEP,"SIGNED",eqProvedor,eqRodada))</f>
        <v>SEM EP</v>
      </c>
      <c r="U75" s="30" t="str">
        <f>IF(OR($P75="ETp excedido",$P75="Margem critica"),COUNTIF($P$14:$P75,"ETp excedido")+COUNTIF($P$14:$P75,"Margem critica"),"")</f>
        <v/>
      </c>
    </row>
    <row r="76" spans="1:21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26" t="str">
        <f>IF($A76="","",EstatPeriodo($A76,$B76,"MEDIA",Estat_Ini_Efetiva,Estat_Fim_Efetiva,Estat_Exclusoes,$H$4))</f>
        <v/>
      </c>
      <c r="E76" s="126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128" t="str">
        <f>IF($A76="","",mCEQ.BiasEQ($A76,eqAnoEP,"ABS",eqProvedor,eqRodada))</f>
        <v>SEM EP</v>
      </c>
      <c r="H76" s="128" t="str">
        <f t="shared" si="5"/>
        <v/>
      </c>
      <c r="I76" s="89" t="str">
        <f>IF($A76="","",IFERROR(INDEX(espFonte,MATCH($A76,Analitos!$A$4:$A$43,0)),""))</f>
        <v/>
      </c>
      <c r="J76" s="128" t="str">
        <f>IF($A76="","",IFERROR(INDEX(cvtpOficial,MATCH($A76,Analitos!$A$4:$A$43,0)),""))</f>
        <v/>
      </c>
      <c r="K76" s="128" t="str">
        <f>IF($A76="","",IFERROR(INDEX(etpOficial,MATCH($A76,Analitos!$A$4:$A$43,0)),""))</f>
        <v/>
      </c>
      <c r="L76" s="128" t="str">
        <f t="shared" si="6"/>
        <v/>
      </c>
      <c r="M76" s="89" t="str">
        <f>IF(NOT(ISNUMBER($L76)),"",mQualidade.ClassificarSigma($L76))</f>
        <v/>
      </c>
      <c r="N76" s="129" t="str">
        <f t="shared" si="7"/>
        <v/>
      </c>
      <c r="O76" s="130" t="str">
        <f t="shared" si="8"/>
        <v/>
      </c>
      <c r="P76" s="30" t="str">
        <f>IF(NOT(ISNUMBER($O76)),"",mQualidade.ClassificarMargem($O76))</f>
        <v/>
      </c>
      <c r="Q76" s="30" t="str">
        <f t="shared" si="9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30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</row>
    <row r="77" spans="1:21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26" t="str">
        <f>IF($A77="","",EstatPeriodo($A77,$B77,"MEDIA",Estat_Ini_Efetiva,Estat_Fim_Efetiva,Estat_Exclusoes,$H$4))</f>
        <v/>
      </c>
      <c r="E77" s="126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128" t="str">
        <f>IF($A77="","",mCEQ.BiasEQ($A77,eqAnoEP,"ABS",eqProvedor,eqRodada))</f>
        <v>SEM EP</v>
      </c>
      <c r="H77" s="128" t="str">
        <f t="shared" si="5"/>
        <v/>
      </c>
      <c r="I77" s="89" t="str">
        <f>IF($A77="","",IFERROR(INDEX(espFonte,MATCH($A77,Analitos!$A$4:$A$43,0)),""))</f>
        <v/>
      </c>
      <c r="J77" s="128" t="str">
        <f>IF($A77="","",IFERROR(INDEX(cvtpOficial,MATCH($A77,Analitos!$A$4:$A$43,0)),""))</f>
        <v/>
      </c>
      <c r="K77" s="128" t="str">
        <f>IF($A77="","",IFERROR(INDEX(etpOficial,MATCH($A77,Analitos!$A$4:$A$43,0)),""))</f>
        <v/>
      </c>
      <c r="L77" s="128" t="str">
        <f t="shared" si="6"/>
        <v/>
      </c>
      <c r="M77" s="89" t="str">
        <f>IF(NOT(ISNUMBER($L77)),"",mQualidade.ClassificarSigma($L77))</f>
        <v/>
      </c>
      <c r="N77" s="129" t="str">
        <f t="shared" si="7"/>
        <v/>
      </c>
      <c r="O77" s="130" t="str">
        <f t="shared" si="8"/>
        <v/>
      </c>
      <c r="P77" s="30" t="str">
        <f>IF(NOT(ISNUMBER($O77)),"",mQualidade.ClassificarMargem($O77))</f>
        <v/>
      </c>
      <c r="Q77" s="30" t="str">
        <f t="shared" si="9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30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</row>
    <row r="78" spans="1:21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26" t="str">
        <f>IF($A78="","",EstatPeriodo($A78,$B78,"MEDIA",Estat_Ini_Efetiva,Estat_Fim_Efetiva,Estat_Exclusoes,$H$4))</f>
        <v/>
      </c>
      <c r="E78" s="126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128" t="str">
        <f>IF($A78="","",mCEQ.BiasEQ($A78,eqAnoEP,"ABS",eqProvedor,eqRodada))</f>
        <v>SEM EP</v>
      </c>
      <c r="H78" s="128" t="str">
        <f t="shared" ref="H78:H93" si="10">IF(OR(NOT(ISNUMBER($F78)),NOT(ISNUMBER($G78))),"",1.65*$F78+ABS($G78))</f>
        <v/>
      </c>
      <c r="I78" s="89" t="str">
        <f>IF($A78="","",IFERROR(INDEX(espFonte,MATCH($A78,Analitos!$A$4:$A$43,0)),""))</f>
        <v/>
      </c>
      <c r="J78" s="128" t="str">
        <f>IF($A78="","",IFERROR(INDEX(cvtpOficial,MATCH($A78,Analitos!$A$4:$A$43,0)),""))</f>
        <v/>
      </c>
      <c r="K78" s="128" t="str">
        <f>IF($A78="","",IFERROR(INDEX(etpOficial,MATCH($A78,Analitos!$A$4:$A$43,0)),""))</f>
        <v/>
      </c>
      <c r="L78" s="128" t="str">
        <f t="shared" ref="L78:L93" si="11">IF(OR(NOT(ISNUMBER($F78)),$F78=0,NOT(ISNUMBER($G78)),NOT(ISNUMBER($K78))),"",($K78-ABS($G78))/$F78)</f>
        <v/>
      </c>
      <c r="M78" s="89" t="str">
        <f>IF(NOT(ISNUMBER($L78)),"",mQualidade.ClassificarSigma($L78))</f>
        <v/>
      </c>
      <c r="N78" s="129" t="str">
        <f t="shared" ref="N78:N93" si="12">IF(OR(NOT(ISNUMBER($K78)),NOT(ISNUMBER($H78))),"",$K78-$H78)</f>
        <v/>
      </c>
      <c r="O78" s="130" t="str">
        <f t="shared" ref="O78:O93" si="13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14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30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</row>
    <row r="79" spans="1:21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26" t="str">
        <f>IF($A79="","",EstatPeriodo($A79,$B79,"MEDIA",Estat_Ini_Efetiva,Estat_Fim_Efetiva,Estat_Exclusoes,$H$4))</f>
        <v/>
      </c>
      <c r="E79" s="126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128" t="str">
        <f>IF($A79="","",mCEQ.BiasEQ($A79,eqAnoEP,"ABS",eqProvedor,eqRodada))</f>
        <v>SEM EP</v>
      </c>
      <c r="H79" s="128" t="str">
        <f t="shared" si="10"/>
        <v/>
      </c>
      <c r="I79" s="89" t="str">
        <f>IF($A79="","",IFERROR(INDEX(espFonte,MATCH($A79,Analitos!$A$4:$A$43,0)),""))</f>
        <v/>
      </c>
      <c r="J79" s="128" t="str">
        <f>IF($A79="","",IFERROR(INDEX(cvtpOficial,MATCH($A79,Analitos!$A$4:$A$43,0)),""))</f>
        <v/>
      </c>
      <c r="K79" s="128" t="str">
        <f>IF($A79="","",IFERROR(INDEX(etpOficial,MATCH($A79,Analitos!$A$4:$A$43,0)),""))</f>
        <v/>
      </c>
      <c r="L79" s="128" t="str">
        <f t="shared" si="11"/>
        <v/>
      </c>
      <c r="M79" s="89" t="str">
        <f>IF(NOT(ISNUMBER($L79)),"",mQualidade.ClassificarSigma($L79))</f>
        <v/>
      </c>
      <c r="N79" s="129" t="str">
        <f t="shared" si="12"/>
        <v/>
      </c>
      <c r="O79" s="130" t="str">
        <f t="shared" si="13"/>
        <v/>
      </c>
      <c r="P79" s="30" t="str">
        <f>IF(NOT(ISNUMBER($O79)),"",mQualidade.ClassificarMargem($O79))</f>
        <v/>
      </c>
      <c r="Q79" s="30" t="str">
        <f t="shared" si="14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30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</row>
    <row r="80" spans="1:21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26" t="str">
        <f>IF($A80="","",EstatPeriodo($A80,$B80,"MEDIA",Estat_Ini_Efetiva,Estat_Fim_Efetiva,Estat_Exclusoes,$H$4))</f>
        <v/>
      </c>
      <c r="E80" s="126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128" t="str">
        <f>IF($A80="","",mCEQ.BiasEQ($A80,eqAnoEP,"ABS",eqProvedor,eqRodada))</f>
        <v>SEM EP</v>
      </c>
      <c r="H80" s="128" t="str">
        <f t="shared" si="10"/>
        <v/>
      </c>
      <c r="I80" s="89" t="str">
        <f>IF($A80="","",IFERROR(INDEX(espFonte,MATCH($A80,Analitos!$A$4:$A$43,0)),""))</f>
        <v/>
      </c>
      <c r="J80" s="128" t="str">
        <f>IF($A80="","",IFERROR(INDEX(cvtpOficial,MATCH($A80,Analitos!$A$4:$A$43,0)),""))</f>
        <v/>
      </c>
      <c r="K80" s="128" t="str">
        <f>IF($A80="","",IFERROR(INDEX(etpOficial,MATCH($A80,Analitos!$A$4:$A$43,0)),""))</f>
        <v/>
      </c>
      <c r="L80" s="128" t="str">
        <f t="shared" si="11"/>
        <v/>
      </c>
      <c r="M80" s="89" t="str">
        <f>IF(NOT(ISNUMBER($L80)),"",mQualidade.ClassificarSigma($L80))</f>
        <v/>
      </c>
      <c r="N80" s="129" t="str">
        <f t="shared" si="12"/>
        <v/>
      </c>
      <c r="O80" s="130" t="str">
        <f t="shared" si="13"/>
        <v/>
      </c>
      <c r="P80" s="30" t="str">
        <f>IF(NOT(ISNUMBER($O80)),"",mQualidade.ClassificarMargem($O80))</f>
        <v/>
      </c>
      <c r="Q80" s="30" t="str">
        <f t="shared" si="14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30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</row>
    <row r="81" spans="1:21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26" t="str">
        <f>IF($A81="","",EstatPeriodo($A81,$B81,"MEDIA",Estat_Ini_Efetiva,Estat_Fim_Efetiva,Estat_Exclusoes,$H$4))</f>
        <v/>
      </c>
      <c r="E81" s="126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128" t="str">
        <f>IF($A81="","",mCEQ.BiasEQ($A81,eqAnoEP,"ABS",eqProvedor,eqRodada))</f>
        <v>SEM EP</v>
      </c>
      <c r="H81" s="128" t="str">
        <f t="shared" si="10"/>
        <v/>
      </c>
      <c r="I81" s="89" t="str">
        <f>IF($A81="","",IFERROR(INDEX(espFonte,MATCH($A81,Analitos!$A$4:$A$43,0)),""))</f>
        <v/>
      </c>
      <c r="J81" s="128" t="str">
        <f>IF($A81="","",IFERROR(INDEX(cvtpOficial,MATCH($A81,Analitos!$A$4:$A$43,0)),""))</f>
        <v/>
      </c>
      <c r="K81" s="128" t="str">
        <f>IF($A81="","",IFERROR(INDEX(etpOficial,MATCH($A81,Analitos!$A$4:$A$43,0)),""))</f>
        <v/>
      </c>
      <c r="L81" s="128" t="str">
        <f t="shared" si="11"/>
        <v/>
      </c>
      <c r="M81" s="89" t="str">
        <f>IF(NOT(ISNUMBER($L81)),"",mQualidade.ClassificarSigma($L81))</f>
        <v/>
      </c>
      <c r="N81" s="129" t="str">
        <f t="shared" si="12"/>
        <v/>
      </c>
      <c r="O81" s="130" t="str">
        <f t="shared" si="13"/>
        <v/>
      </c>
      <c r="P81" s="30" t="str">
        <f>IF(NOT(ISNUMBER($O81)),"",mQualidade.ClassificarMargem($O81))</f>
        <v/>
      </c>
      <c r="Q81" s="30" t="str">
        <f t="shared" si="14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30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</row>
    <row r="82" spans="1:21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26" t="str">
        <f>IF($A82="","",EstatPeriodo($A82,$B82,"MEDIA",Estat_Ini_Efetiva,Estat_Fim_Efetiva,Estat_Exclusoes,$H$4))</f>
        <v/>
      </c>
      <c r="E82" s="126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128" t="str">
        <f>IF($A82="","",mCEQ.BiasEQ($A82,eqAnoEP,"ABS",eqProvedor,eqRodada))</f>
        <v>SEM EP</v>
      </c>
      <c r="H82" s="128" t="str">
        <f t="shared" si="10"/>
        <v/>
      </c>
      <c r="I82" s="89" t="str">
        <f>IF($A82="","",IFERROR(INDEX(espFonte,MATCH($A82,Analitos!$A$4:$A$43,0)),""))</f>
        <v/>
      </c>
      <c r="J82" s="128" t="str">
        <f>IF($A82="","",IFERROR(INDEX(cvtpOficial,MATCH($A82,Analitos!$A$4:$A$43,0)),""))</f>
        <v/>
      </c>
      <c r="K82" s="128" t="str">
        <f>IF($A82="","",IFERROR(INDEX(etpOficial,MATCH($A82,Analitos!$A$4:$A$43,0)),""))</f>
        <v/>
      </c>
      <c r="L82" s="128" t="str">
        <f t="shared" si="11"/>
        <v/>
      </c>
      <c r="M82" s="89" t="str">
        <f>IF(NOT(ISNUMBER($L82)),"",mQualidade.ClassificarSigma($L82))</f>
        <v/>
      </c>
      <c r="N82" s="129" t="str">
        <f t="shared" si="12"/>
        <v/>
      </c>
      <c r="O82" s="130" t="str">
        <f t="shared" si="13"/>
        <v/>
      </c>
      <c r="P82" s="30" t="str">
        <f>IF(NOT(ISNUMBER($O82)),"",mQualidade.ClassificarMargem($O82))</f>
        <v/>
      </c>
      <c r="Q82" s="30" t="str">
        <f t="shared" si="14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30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</row>
    <row r="83" spans="1:21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26" t="str">
        <f>IF($A83="","",EstatPeriodo($A83,$B83,"MEDIA",Estat_Ini_Efetiva,Estat_Fim_Efetiva,Estat_Exclusoes,$H$4))</f>
        <v/>
      </c>
      <c r="E83" s="126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128" t="str">
        <f>IF($A83="","",mCEQ.BiasEQ($A83,eqAnoEP,"ABS",eqProvedor,eqRodada))</f>
        <v>SEM EP</v>
      </c>
      <c r="H83" s="128" t="str">
        <f t="shared" si="10"/>
        <v/>
      </c>
      <c r="I83" s="89" t="str">
        <f>IF($A83="","",IFERROR(INDEX(espFonte,MATCH($A83,Analitos!$A$4:$A$43,0)),""))</f>
        <v/>
      </c>
      <c r="J83" s="128" t="str">
        <f>IF($A83="","",IFERROR(INDEX(cvtpOficial,MATCH($A83,Analitos!$A$4:$A$43,0)),""))</f>
        <v/>
      </c>
      <c r="K83" s="128" t="str">
        <f>IF($A83="","",IFERROR(INDEX(etpOficial,MATCH($A83,Analitos!$A$4:$A$43,0)),""))</f>
        <v/>
      </c>
      <c r="L83" s="128" t="str">
        <f t="shared" si="11"/>
        <v/>
      </c>
      <c r="M83" s="89" t="str">
        <f>IF(NOT(ISNUMBER($L83)),"",mQualidade.ClassificarSigma($L83))</f>
        <v/>
      </c>
      <c r="N83" s="129" t="str">
        <f t="shared" si="12"/>
        <v/>
      </c>
      <c r="O83" s="130" t="str">
        <f t="shared" si="13"/>
        <v/>
      </c>
      <c r="P83" s="30" t="str">
        <f>IF(NOT(ISNUMBER($O83)),"",mQualidade.ClassificarMargem($O83))</f>
        <v/>
      </c>
      <c r="Q83" s="30" t="str">
        <f t="shared" si="14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30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</row>
    <row r="84" spans="1:21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26" t="str">
        <f>IF($A84="","",EstatPeriodo($A84,$B84,"MEDIA",Estat_Ini_Efetiva,Estat_Fim_Efetiva,Estat_Exclusoes,$H$4))</f>
        <v/>
      </c>
      <c r="E84" s="126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128" t="str">
        <f>IF($A84="","",mCEQ.BiasEQ($A84,eqAnoEP,"ABS",eqProvedor,eqRodada))</f>
        <v>SEM EP</v>
      </c>
      <c r="H84" s="128" t="str">
        <f t="shared" si="10"/>
        <v/>
      </c>
      <c r="I84" s="89" t="str">
        <f>IF($A84="","",IFERROR(INDEX(espFonte,MATCH($A84,Analitos!$A$4:$A$43,0)),""))</f>
        <v/>
      </c>
      <c r="J84" s="128" t="str">
        <f>IF($A84="","",IFERROR(INDEX(cvtpOficial,MATCH($A84,Analitos!$A$4:$A$43,0)),""))</f>
        <v/>
      </c>
      <c r="K84" s="128" t="str">
        <f>IF($A84="","",IFERROR(INDEX(etpOficial,MATCH($A84,Analitos!$A$4:$A$43,0)),""))</f>
        <v/>
      </c>
      <c r="L84" s="128" t="str">
        <f t="shared" si="11"/>
        <v/>
      </c>
      <c r="M84" s="89" t="str">
        <f>IF(NOT(ISNUMBER($L84)),"",mQualidade.ClassificarSigma($L84))</f>
        <v/>
      </c>
      <c r="N84" s="129" t="str">
        <f t="shared" si="12"/>
        <v/>
      </c>
      <c r="O84" s="130" t="str">
        <f t="shared" si="13"/>
        <v/>
      </c>
      <c r="P84" s="30" t="str">
        <f>IF(NOT(ISNUMBER($O84)),"",mQualidade.ClassificarMargem($O84))</f>
        <v/>
      </c>
      <c r="Q84" s="30" t="str">
        <f t="shared" si="14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30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</row>
    <row r="85" spans="1:21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26" t="str">
        <f>IF($A85="","",EstatPeriodo($A85,$B85,"MEDIA",Estat_Ini_Efetiva,Estat_Fim_Efetiva,Estat_Exclusoes,$H$4))</f>
        <v/>
      </c>
      <c r="E85" s="126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128" t="str">
        <f>IF($A85="","",mCEQ.BiasEQ($A85,eqAnoEP,"ABS",eqProvedor,eqRodada))</f>
        <v>SEM EP</v>
      </c>
      <c r="H85" s="128" t="str">
        <f t="shared" si="10"/>
        <v/>
      </c>
      <c r="I85" s="89" t="str">
        <f>IF($A85="","",IFERROR(INDEX(espFonte,MATCH($A85,Analitos!$A$4:$A$43,0)),""))</f>
        <v/>
      </c>
      <c r="J85" s="128" t="str">
        <f>IF($A85="","",IFERROR(INDEX(cvtpOficial,MATCH($A85,Analitos!$A$4:$A$43,0)),""))</f>
        <v/>
      </c>
      <c r="K85" s="128" t="str">
        <f>IF($A85="","",IFERROR(INDEX(etpOficial,MATCH($A85,Analitos!$A$4:$A$43,0)),""))</f>
        <v/>
      </c>
      <c r="L85" s="128" t="str">
        <f t="shared" si="11"/>
        <v/>
      </c>
      <c r="M85" s="89" t="str">
        <f>IF(NOT(ISNUMBER($L85)),"",mQualidade.ClassificarSigma($L85))</f>
        <v/>
      </c>
      <c r="N85" s="129" t="str">
        <f t="shared" si="12"/>
        <v/>
      </c>
      <c r="O85" s="130" t="str">
        <f t="shared" si="13"/>
        <v/>
      </c>
      <c r="P85" s="30" t="str">
        <f>IF(NOT(ISNUMBER($O85)),"",mQualidade.ClassificarMargem($O85))</f>
        <v/>
      </c>
      <c r="Q85" s="30" t="str">
        <f t="shared" si="14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30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</row>
    <row r="86" spans="1:21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26" t="str">
        <f>IF($A86="","",EstatPeriodo($A86,$B86,"MEDIA",Estat_Ini_Efetiva,Estat_Fim_Efetiva,Estat_Exclusoes,$H$4))</f>
        <v/>
      </c>
      <c r="E86" s="126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128" t="str">
        <f>IF($A86="","",mCEQ.BiasEQ($A86,eqAnoEP,"ABS",eqProvedor,eqRodada))</f>
        <v>SEM EP</v>
      </c>
      <c r="H86" s="128" t="str">
        <f t="shared" si="10"/>
        <v/>
      </c>
      <c r="I86" s="89" t="str">
        <f>IF($A86="","",IFERROR(INDEX(espFonte,MATCH($A86,Analitos!$A$4:$A$43,0)),""))</f>
        <v/>
      </c>
      <c r="J86" s="128" t="str">
        <f>IF($A86="","",IFERROR(INDEX(cvtpOficial,MATCH($A86,Analitos!$A$4:$A$43,0)),""))</f>
        <v/>
      </c>
      <c r="K86" s="128" t="str">
        <f>IF($A86="","",IFERROR(INDEX(etpOficial,MATCH($A86,Analitos!$A$4:$A$43,0)),""))</f>
        <v/>
      </c>
      <c r="L86" s="128" t="str">
        <f t="shared" si="11"/>
        <v/>
      </c>
      <c r="M86" s="89" t="str">
        <f>IF(NOT(ISNUMBER($L86)),"",mQualidade.ClassificarSigma($L86))</f>
        <v/>
      </c>
      <c r="N86" s="129" t="str">
        <f t="shared" si="12"/>
        <v/>
      </c>
      <c r="O86" s="130" t="str">
        <f t="shared" si="13"/>
        <v/>
      </c>
      <c r="P86" s="30" t="str">
        <f>IF(NOT(ISNUMBER($O86)),"",mQualidade.ClassificarMargem($O86))</f>
        <v/>
      </c>
      <c r="Q86" s="30" t="str">
        <f t="shared" si="14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30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</row>
    <row r="87" spans="1:21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26" t="str">
        <f>IF($A87="","",EstatPeriodo($A87,$B87,"MEDIA",Estat_Ini_Efetiva,Estat_Fim_Efetiva,Estat_Exclusoes,$H$4))</f>
        <v/>
      </c>
      <c r="E87" s="126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128" t="str">
        <f>IF($A87="","",mCEQ.BiasEQ($A87,eqAnoEP,"ABS",eqProvedor,eqRodada))</f>
        <v>SEM EP</v>
      </c>
      <c r="H87" s="128" t="str">
        <f t="shared" si="10"/>
        <v/>
      </c>
      <c r="I87" s="89" t="str">
        <f>IF($A87="","",IFERROR(INDEX(espFonte,MATCH($A87,Analitos!$A$4:$A$43,0)),""))</f>
        <v/>
      </c>
      <c r="J87" s="128" t="str">
        <f>IF($A87="","",IFERROR(INDEX(cvtpOficial,MATCH($A87,Analitos!$A$4:$A$43,0)),""))</f>
        <v/>
      </c>
      <c r="K87" s="128" t="str">
        <f>IF($A87="","",IFERROR(INDEX(etpOficial,MATCH($A87,Analitos!$A$4:$A$43,0)),""))</f>
        <v/>
      </c>
      <c r="L87" s="128" t="str">
        <f t="shared" si="11"/>
        <v/>
      </c>
      <c r="M87" s="89" t="str">
        <f>IF(NOT(ISNUMBER($L87)),"",mQualidade.ClassificarSigma($L87))</f>
        <v/>
      </c>
      <c r="N87" s="129" t="str">
        <f t="shared" si="12"/>
        <v/>
      </c>
      <c r="O87" s="130" t="str">
        <f t="shared" si="13"/>
        <v/>
      </c>
      <c r="P87" s="30" t="str">
        <f>IF(NOT(ISNUMBER($O87)),"",mQualidade.ClassificarMargem($O87))</f>
        <v/>
      </c>
      <c r="Q87" s="30" t="str">
        <f t="shared" si="14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30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</row>
    <row r="88" spans="1:21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26" t="str">
        <f>IF($A88="","",EstatPeriodo($A88,$B88,"MEDIA",Estat_Ini_Efetiva,Estat_Fim_Efetiva,Estat_Exclusoes,$H$4))</f>
        <v/>
      </c>
      <c r="E88" s="126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128" t="str">
        <f>IF($A88="","",mCEQ.BiasEQ($A88,eqAnoEP,"ABS",eqProvedor,eqRodada))</f>
        <v>SEM EP</v>
      </c>
      <c r="H88" s="128" t="str">
        <f t="shared" si="10"/>
        <v/>
      </c>
      <c r="I88" s="89" t="str">
        <f>IF($A88="","",IFERROR(INDEX(espFonte,MATCH($A88,Analitos!$A$4:$A$43,0)),""))</f>
        <v/>
      </c>
      <c r="J88" s="128" t="str">
        <f>IF($A88="","",IFERROR(INDEX(cvtpOficial,MATCH($A88,Analitos!$A$4:$A$43,0)),""))</f>
        <v/>
      </c>
      <c r="K88" s="128" t="str">
        <f>IF($A88="","",IFERROR(INDEX(etpOficial,MATCH($A88,Analitos!$A$4:$A$43,0)),""))</f>
        <v/>
      </c>
      <c r="L88" s="128" t="str">
        <f t="shared" si="11"/>
        <v/>
      </c>
      <c r="M88" s="89" t="str">
        <f>IF(NOT(ISNUMBER($L88)),"",mQualidade.ClassificarSigma($L88))</f>
        <v/>
      </c>
      <c r="N88" s="129" t="str">
        <f t="shared" si="12"/>
        <v/>
      </c>
      <c r="O88" s="130" t="str">
        <f t="shared" si="13"/>
        <v/>
      </c>
      <c r="P88" s="30" t="str">
        <f>IF(NOT(ISNUMBER($O88)),"",mQualidade.ClassificarMargem($O88))</f>
        <v/>
      </c>
      <c r="Q88" s="30" t="str">
        <f t="shared" si="14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30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</row>
    <row r="89" spans="1:21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26" t="str">
        <f>IF($A89="","",EstatPeriodo($A89,$B89,"MEDIA",Estat_Ini_Efetiva,Estat_Fim_Efetiva,Estat_Exclusoes,$H$4))</f>
        <v/>
      </c>
      <c r="E89" s="126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128" t="str">
        <f>IF($A89="","",mCEQ.BiasEQ($A89,eqAnoEP,"ABS",eqProvedor,eqRodada))</f>
        <v>SEM EP</v>
      </c>
      <c r="H89" s="128" t="str">
        <f t="shared" si="10"/>
        <v/>
      </c>
      <c r="I89" s="89" t="str">
        <f>IF($A89="","",IFERROR(INDEX(espFonte,MATCH($A89,Analitos!$A$4:$A$43,0)),""))</f>
        <v/>
      </c>
      <c r="J89" s="128" t="str">
        <f>IF($A89="","",IFERROR(INDEX(cvtpOficial,MATCH($A89,Analitos!$A$4:$A$43,0)),""))</f>
        <v/>
      </c>
      <c r="K89" s="128" t="str">
        <f>IF($A89="","",IFERROR(INDEX(etpOficial,MATCH($A89,Analitos!$A$4:$A$43,0)),""))</f>
        <v/>
      </c>
      <c r="L89" s="128" t="str">
        <f t="shared" si="11"/>
        <v/>
      </c>
      <c r="M89" s="89" t="str">
        <f>IF(NOT(ISNUMBER($L89)),"",mQualidade.ClassificarSigma($L89))</f>
        <v/>
      </c>
      <c r="N89" s="129" t="str">
        <f t="shared" si="12"/>
        <v/>
      </c>
      <c r="O89" s="130" t="str">
        <f t="shared" si="13"/>
        <v/>
      </c>
      <c r="P89" s="30" t="str">
        <f>IF(NOT(ISNUMBER($O89)),"",mQualidade.ClassificarMargem($O89))</f>
        <v/>
      </c>
      <c r="Q89" s="30" t="str">
        <f t="shared" si="14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30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</row>
    <row r="90" spans="1:21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26" t="str">
        <f>IF($A90="","",EstatPeriodo($A90,$B90,"MEDIA",Estat_Ini_Efetiva,Estat_Fim_Efetiva,Estat_Exclusoes,$H$4))</f>
        <v/>
      </c>
      <c r="E90" s="126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128" t="str">
        <f>IF($A90="","",mCEQ.BiasEQ($A90,eqAnoEP,"ABS",eqProvedor,eqRodada))</f>
        <v>SEM EP</v>
      </c>
      <c r="H90" s="128" t="str">
        <f t="shared" si="10"/>
        <v/>
      </c>
      <c r="I90" s="89" t="str">
        <f>IF($A90="","",IFERROR(INDEX(espFonte,MATCH($A90,Analitos!$A$4:$A$43,0)),""))</f>
        <v/>
      </c>
      <c r="J90" s="128" t="str">
        <f>IF($A90="","",IFERROR(INDEX(cvtpOficial,MATCH($A90,Analitos!$A$4:$A$43,0)),""))</f>
        <v/>
      </c>
      <c r="K90" s="128" t="str">
        <f>IF($A90="","",IFERROR(INDEX(etpOficial,MATCH($A90,Analitos!$A$4:$A$43,0)),""))</f>
        <v/>
      </c>
      <c r="L90" s="128" t="str">
        <f t="shared" si="11"/>
        <v/>
      </c>
      <c r="M90" s="89" t="str">
        <f>IF(NOT(ISNUMBER($L90)),"",mQualidade.ClassificarSigma($L90))</f>
        <v/>
      </c>
      <c r="N90" s="129" t="str">
        <f t="shared" si="12"/>
        <v/>
      </c>
      <c r="O90" s="130" t="str">
        <f t="shared" si="13"/>
        <v/>
      </c>
      <c r="P90" s="30" t="str">
        <f>IF(NOT(ISNUMBER($O90)),"",mQualidade.ClassificarMargem($O90))</f>
        <v/>
      </c>
      <c r="Q90" s="30" t="str">
        <f t="shared" si="14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30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</row>
    <row r="91" spans="1:21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26" t="str">
        <f>IF($A91="","",EstatPeriodo($A91,$B91,"MEDIA",Estat_Ini_Efetiva,Estat_Fim_Efetiva,Estat_Exclusoes,$H$4))</f>
        <v/>
      </c>
      <c r="E91" s="126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128" t="str">
        <f>IF($A91="","",mCEQ.BiasEQ($A91,eqAnoEP,"ABS",eqProvedor,eqRodada))</f>
        <v>SEM EP</v>
      </c>
      <c r="H91" s="128" t="str">
        <f t="shared" si="10"/>
        <v/>
      </c>
      <c r="I91" s="89" t="str">
        <f>IF($A91="","",IFERROR(INDEX(espFonte,MATCH($A91,Analitos!$A$4:$A$43,0)),""))</f>
        <v/>
      </c>
      <c r="J91" s="128" t="str">
        <f>IF($A91="","",IFERROR(INDEX(cvtpOficial,MATCH($A91,Analitos!$A$4:$A$43,0)),""))</f>
        <v/>
      </c>
      <c r="K91" s="128" t="str">
        <f>IF($A91="","",IFERROR(INDEX(etpOficial,MATCH($A91,Analitos!$A$4:$A$43,0)),""))</f>
        <v/>
      </c>
      <c r="L91" s="128" t="str">
        <f t="shared" si="11"/>
        <v/>
      </c>
      <c r="M91" s="89" t="str">
        <f>IF(NOT(ISNUMBER($L91)),"",mQualidade.ClassificarSigma($L91))</f>
        <v/>
      </c>
      <c r="N91" s="129" t="str">
        <f t="shared" si="12"/>
        <v/>
      </c>
      <c r="O91" s="130" t="str">
        <f t="shared" si="13"/>
        <v/>
      </c>
      <c r="P91" s="30" t="str">
        <f>IF(NOT(ISNUMBER($O91)),"",mQualidade.ClassificarMargem($O91))</f>
        <v/>
      </c>
      <c r="Q91" s="30" t="str">
        <f t="shared" si="14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30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</row>
    <row r="92" spans="1:21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26" t="str">
        <f>IF($A92="","",EstatPeriodo($A92,$B92,"MEDIA",Estat_Ini_Efetiva,Estat_Fim_Efetiva,Estat_Exclusoes,$H$4))</f>
        <v/>
      </c>
      <c r="E92" s="126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128" t="str">
        <f>IF($A92="","",mCEQ.BiasEQ($A92,eqAnoEP,"ABS",eqProvedor,eqRodada))</f>
        <v>SEM EP</v>
      </c>
      <c r="H92" s="128" t="str">
        <f t="shared" si="10"/>
        <v/>
      </c>
      <c r="I92" s="89" t="str">
        <f>IF($A92="","",IFERROR(INDEX(espFonte,MATCH($A92,Analitos!$A$4:$A$43,0)),""))</f>
        <v/>
      </c>
      <c r="J92" s="128" t="str">
        <f>IF($A92="","",IFERROR(INDEX(cvtpOficial,MATCH($A92,Analitos!$A$4:$A$43,0)),""))</f>
        <v/>
      </c>
      <c r="K92" s="128" t="str">
        <f>IF($A92="","",IFERROR(INDEX(etpOficial,MATCH($A92,Analitos!$A$4:$A$43,0)),""))</f>
        <v/>
      </c>
      <c r="L92" s="128" t="str">
        <f t="shared" si="11"/>
        <v/>
      </c>
      <c r="M92" s="89" t="str">
        <f>IF(NOT(ISNUMBER($L92)),"",mQualidade.ClassificarSigma($L92))</f>
        <v/>
      </c>
      <c r="N92" s="129" t="str">
        <f t="shared" si="12"/>
        <v/>
      </c>
      <c r="O92" s="130" t="str">
        <f t="shared" si="13"/>
        <v/>
      </c>
      <c r="P92" s="30" t="str">
        <f>IF(NOT(ISNUMBER($O92)),"",mQualidade.ClassificarMargem($O92))</f>
        <v/>
      </c>
      <c r="Q92" s="30" t="str">
        <f t="shared" si="14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30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</row>
    <row r="93" spans="1:21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26" t="str">
        <f>IF($A93="","",EstatPeriodo($A93,$B93,"MEDIA",Estat_Ini_Efetiva,Estat_Fim_Efetiva,Estat_Exclusoes,$H$4))</f>
        <v/>
      </c>
      <c r="E93" s="126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128" t="str">
        <f>IF($A93="","",mCEQ.BiasEQ($A93,eqAnoEP,"ABS",eqProvedor,eqRodada))</f>
        <v>SEM EP</v>
      </c>
      <c r="H93" s="128" t="str">
        <f t="shared" si="10"/>
        <v/>
      </c>
      <c r="I93" s="89" t="str">
        <f>IF($A93="","",IFERROR(INDEX(espFonte,MATCH($A93,Analitos!$A$4:$A$43,0)),""))</f>
        <v/>
      </c>
      <c r="J93" s="128" t="str">
        <f>IF($A93="","",IFERROR(INDEX(cvtpOficial,MATCH($A93,Analitos!$A$4:$A$43,0)),""))</f>
        <v/>
      </c>
      <c r="K93" s="128" t="str">
        <f>IF($A93="","",IFERROR(INDEX(etpOficial,MATCH($A93,Analitos!$A$4:$A$43,0)),""))</f>
        <v/>
      </c>
      <c r="L93" s="128" t="str">
        <f t="shared" si="11"/>
        <v/>
      </c>
      <c r="M93" s="89" t="str">
        <f>IF(NOT(ISNUMBER($L93)),"",mQualidade.ClassificarSigma($L93))</f>
        <v/>
      </c>
      <c r="N93" s="129" t="str">
        <f t="shared" si="12"/>
        <v/>
      </c>
      <c r="O93" s="130" t="str">
        <f t="shared" si="13"/>
        <v/>
      </c>
      <c r="P93" s="30" t="str">
        <f>IF(NOT(ISNUMBER($O93)),"",mQualidade.ClassificarMargem($O93))</f>
        <v/>
      </c>
      <c r="Q93" s="30" t="str">
        <f t="shared" si="14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30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</row>
    <row r="96" spans="1:21" x14ac:dyDescent="0.3">
      <c r="A96" s="100" t="s">
        <v>418</v>
      </c>
      <c r="E96" s="30" t="s">
        <v>419</v>
      </c>
    </row>
    <row r="97" spans="1:8" x14ac:dyDescent="0.3">
      <c r="A97" s="100" t="s">
        <v>420</v>
      </c>
      <c r="B97" s="66" t="s">
        <v>213</v>
      </c>
      <c r="D97" s="66" t="s">
        <v>421</v>
      </c>
      <c r="F97" s="66" t="s">
        <v>213</v>
      </c>
    </row>
    <row r="98" spans="1:8" x14ac:dyDescent="0.3">
      <c r="A98" s="1" t="s">
        <v>422</v>
      </c>
      <c r="B98" s="30">
        <f>COUNTIF($M$14:$M$93,$A98)</f>
        <v>0</v>
      </c>
      <c r="D98" s="30" t="s">
        <v>427</v>
      </c>
      <c r="F98" s="30">
        <f>COUNTIF($P$14:$P$93,$D98)</f>
        <v>0</v>
      </c>
    </row>
    <row r="99" spans="1:8" x14ac:dyDescent="0.3">
      <c r="A99" s="1" t="s">
        <v>423</v>
      </c>
      <c r="B99" s="30">
        <f>COUNTIF($M$14:$M$93,$A99)</f>
        <v>0</v>
      </c>
      <c r="D99" s="30" t="s">
        <v>428</v>
      </c>
      <c r="F99" s="30">
        <f>COUNTIF($P$14:$P$93,$D99)</f>
        <v>0</v>
      </c>
    </row>
    <row r="100" spans="1:8" x14ac:dyDescent="0.3">
      <c r="A100" s="1" t="s">
        <v>424</v>
      </c>
      <c r="B100" s="30">
        <f>COUNTIF($M$14:$M$93,$A100)</f>
        <v>0</v>
      </c>
      <c r="D100" s="30" t="s">
        <v>429</v>
      </c>
      <c r="F100" s="30">
        <f>COUNTIF($P$14:$P$93,$D100)</f>
        <v>0</v>
      </c>
    </row>
    <row r="101" spans="1:8" x14ac:dyDescent="0.3">
      <c r="A101" s="1" t="s">
        <v>425</v>
      </c>
      <c r="B101" s="30">
        <f>COUNTIF($M$14:$M$93,$A101)</f>
        <v>0</v>
      </c>
    </row>
    <row r="102" spans="1:8" x14ac:dyDescent="0.3">
      <c r="A102" s="1" t="s">
        <v>426</v>
      </c>
      <c r="B102" s="30">
        <f>COUNTIF($M$14:$M$93,$A102)</f>
        <v>0</v>
      </c>
    </row>
    <row r="103" spans="1:8" x14ac:dyDescent="0.3">
      <c r="A103" s="1" t="s">
        <v>430</v>
      </c>
      <c r="B103" s="30">
        <f>COUNTIF($G$14:$G$93,"SEM EP")</f>
        <v>80</v>
      </c>
    </row>
    <row r="106" spans="1:8" x14ac:dyDescent="0.3">
      <c r="A106" s="100" t="s">
        <v>431</v>
      </c>
    </row>
    <row r="107" spans="1:8" x14ac:dyDescent="0.3">
      <c r="A107" s="100" t="s">
        <v>88</v>
      </c>
      <c r="B107" s="66" t="s">
        <v>157</v>
      </c>
      <c r="C107" s="66" t="s">
        <v>219</v>
      </c>
      <c r="D107" s="66" t="s">
        <v>217</v>
      </c>
      <c r="E107" s="66" t="s">
        <v>432</v>
      </c>
      <c r="F107" s="66" t="s">
        <v>433</v>
      </c>
      <c r="G107" s="66" t="s">
        <v>220</v>
      </c>
      <c r="H107" s="66" t="s">
        <v>407</v>
      </c>
    </row>
    <row r="108" spans="1:8" x14ac:dyDescent="0.3">
      <c r="A108" s="1" t="str">
        <f>IFERROR(INDEX($A$14:$A$93,MATCH(1,$U$14:$U$93,0)),"")</f>
        <v/>
      </c>
      <c r="B108" s="30" t="str">
        <f>IFERROR(INDEX($B$14:$B$93,MATCH(1,$U$14:$U$93,0)),"")</f>
        <v/>
      </c>
      <c r="C108" s="130" t="str">
        <f>IFERROR(INDEX($H$14:$H$93,MATCH(1,$U$14:$U$93,0)),"")</f>
        <v/>
      </c>
      <c r="D108" s="130" t="str">
        <f>IFERROR(INDEX($K$14:$K$93,MATCH(1,$U$14:$U$93,0)),"")</f>
        <v/>
      </c>
      <c r="E108" s="130" t="str">
        <f>IFERROR(INDEX($O$14:$O$93,MATCH(1,$U$14:$U$93,0)),"")</f>
        <v/>
      </c>
      <c r="F108" s="30" t="str">
        <f>IFERROR(INDEX($P$14:$P$93,MATCH(1,$U$14:$U$93,0)),"")</f>
        <v/>
      </c>
      <c r="G108" s="130" t="str">
        <f>IFERROR(INDEX($L$14:$L$93,MATCH(1,$U$14:$U$93,0)),"")</f>
        <v/>
      </c>
      <c r="H108" s="30" t="str">
        <f>IFERROR(INDEX($M$14:$M$93,MATCH(1,$U$14:$U$93,0)),"")</f>
        <v/>
      </c>
    </row>
    <row r="109" spans="1:8" x14ac:dyDescent="0.3">
      <c r="A109" s="1" t="str">
        <f>IFERROR(INDEX($A$14:$A$93,MATCH(2,$U$14:$U$93,0)),"")</f>
        <v/>
      </c>
      <c r="B109" s="30" t="str">
        <f>IFERROR(INDEX($B$14:$B$93,MATCH(2,$U$14:$U$93,0)),"")</f>
        <v/>
      </c>
      <c r="C109" s="130" t="str">
        <f>IFERROR(INDEX($H$14:$H$93,MATCH(2,$U$14:$U$93,0)),"")</f>
        <v/>
      </c>
      <c r="D109" s="130" t="str">
        <f>IFERROR(INDEX($K$14:$K$93,MATCH(2,$U$14:$U$93,0)),"")</f>
        <v/>
      </c>
      <c r="E109" s="130" t="str">
        <f>IFERROR(INDEX($O$14:$O$93,MATCH(2,$U$14:$U$93,0)),"")</f>
        <v/>
      </c>
      <c r="F109" s="30" t="str">
        <f>IFERROR(INDEX($P$14:$P$93,MATCH(2,$U$14:$U$93,0)),"")</f>
        <v/>
      </c>
      <c r="G109" s="130" t="str">
        <f>IFERROR(INDEX($L$14:$L$93,MATCH(2,$U$14:$U$93,0)),"")</f>
        <v/>
      </c>
      <c r="H109" s="30" t="str">
        <f>IFERROR(INDEX($M$14:$M$93,MATCH(2,$U$14:$U$93,0)),"")</f>
        <v/>
      </c>
    </row>
    <row r="110" spans="1:8" x14ac:dyDescent="0.3">
      <c r="A110" s="1" t="str">
        <f>IFERROR(INDEX($A$14:$A$93,MATCH(3,$U$14:$U$93,0)),"")</f>
        <v/>
      </c>
      <c r="B110" s="30" t="str">
        <f>IFERROR(INDEX($B$14:$B$93,MATCH(3,$U$14:$U$93,0)),"")</f>
        <v/>
      </c>
      <c r="C110" s="130" t="str">
        <f>IFERROR(INDEX($H$14:$H$93,MATCH(3,$U$14:$U$93,0)),"")</f>
        <v/>
      </c>
      <c r="D110" s="130" t="str">
        <f>IFERROR(INDEX($K$14:$K$93,MATCH(3,$U$14:$U$93,0)),"")</f>
        <v/>
      </c>
      <c r="E110" s="130" t="str">
        <f>IFERROR(INDEX($O$14:$O$93,MATCH(3,$U$14:$U$93,0)),"")</f>
        <v/>
      </c>
      <c r="F110" s="30" t="str">
        <f>IFERROR(INDEX($P$14:$P$93,MATCH(3,$U$14:$U$93,0)),"")</f>
        <v/>
      </c>
      <c r="G110" s="130" t="str">
        <f>IFERROR(INDEX($L$14:$L$93,MATCH(3,$U$14:$U$93,0)),"")</f>
        <v/>
      </c>
      <c r="H110" s="30" t="str">
        <f>IFERROR(INDEX($M$14:$M$93,MATCH(3,$U$14:$U$93,0)),"")</f>
        <v/>
      </c>
    </row>
    <row r="111" spans="1:8" x14ac:dyDescent="0.3">
      <c r="A111" s="1" t="str">
        <f>IFERROR(INDEX($A$14:$A$93,MATCH(4,$U$14:$U$93,0)),"")</f>
        <v/>
      </c>
      <c r="B111" s="30" t="str">
        <f>IFERROR(INDEX($B$14:$B$93,MATCH(4,$U$14:$U$93,0)),"")</f>
        <v/>
      </c>
      <c r="C111" s="130" t="str">
        <f>IFERROR(INDEX($H$14:$H$93,MATCH(4,$U$14:$U$93,0)),"")</f>
        <v/>
      </c>
      <c r="D111" s="130" t="str">
        <f>IFERROR(INDEX($K$14:$K$93,MATCH(4,$U$14:$U$93,0)),"")</f>
        <v/>
      </c>
      <c r="E111" s="130" t="str">
        <f>IFERROR(INDEX($O$14:$O$93,MATCH(4,$U$14:$U$93,0)),"")</f>
        <v/>
      </c>
      <c r="F111" s="30" t="str">
        <f>IFERROR(INDEX($P$14:$P$93,MATCH(4,$U$14:$U$93,0)),"")</f>
        <v/>
      </c>
      <c r="G111" s="130" t="str">
        <f>IFERROR(INDEX($L$14:$L$93,MATCH(4,$U$14:$U$93,0)),"")</f>
        <v/>
      </c>
      <c r="H111" s="30" t="str">
        <f>IFERROR(INDEX($M$14:$M$93,MATCH(4,$U$14:$U$93,0)),"")</f>
        <v/>
      </c>
    </row>
    <row r="112" spans="1:8" x14ac:dyDescent="0.3">
      <c r="A112" s="1" t="str">
        <f>IFERROR(INDEX($A$14:$A$93,MATCH(5,$U$14:$U$93,0)),"")</f>
        <v/>
      </c>
      <c r="B112" s="30" t="str">
        <f>IFERROR(INDEX($B$14:$B$93,MATCH(5,$U$14:$U$93,0)),"")</f>
        <v/>
      </c>
      <c r="C112" s="130" t="str">
        <f>IFERROR(INDEX($H$14:$H$93,MATCH(5,$U$14:$U$93,0)),"")</f>
        <v/>
      </c>
      <c r="D112" s="130" t="str">
        <f>IFERROR(INDEX($K$14:$K$93,MATCH(5,$U$14:$U$93,0)),"")</f>
        <v/>
      </c>
      <c r="E112" s="130" t="str">
        <f>IFERROR(INDEX($O$14:$O$93,MATCH(5,$U$14:$U$93,0)),"")</f>
        <v/>
      </c>
      <c r="F112" s="30" t="str">
        <f>IFERROR(INDEX($P$14:$P$93,MATCH(5,$U$14:$U$93,0)),"")</f>
        <v/>
      </c>
      <c r="G112" s="130" t="str">
        <f>IFERROR(INDEX($L$14:$L$93,MATCH(5,$U$14:$U$93,0)),"")</f>
        <v/>
      </c>
      <c r="H112" s="30" t="str">
        <f>IFERROR(INDEX($M$14:$M$93,MATCH(5,$U$14:$U$93,0)),"")</f>
        <v/>
      </c>
    </row>
    <row r="113" spans="1:8" x14ac:dyDescent="0.3">
      <c r="A113" s="1" t="str">
        <f>IFERROR(INDEX($A$14:$A$93,MATCH(6,$U$14:$U$93,0)),"")</f>
        <v/>
      </c>
      <c r="B113" s="30" t="str">
        <f>IFERROR(INDEX($B$14:$B$93,MATCH(6,$U$14:$U$93,0)),"")</f>
        <v/>
      </c>
      <c r="C113" s="130" t="str">
        <f>IFERROR(INDEX($H$14:$H$93,MATCH(6,$U$14:$U$93,0)),"")</f>
        <v/>
      </c>
      <c r="D113" s="130" t="str">
        <f>IFERROR(INDEX($K$14:$K$93,MATCH(6,$U$14:$U$93,0)),"")</f>
        <v/>
      </c>
      <c r="E113" s="130" t="str">
        <f>IFERROR(INDEX($O$14:$O$93,MATCH(6,$U$14:$U$93,0)),"")</f>
        <v/>
      </c>
      <c r="F113" s="30" t="str">
        <f>IFERROR(INDEX($P$14:$P$93,MATCH(6,$U$14:$U$93,0)),"")</f>
        <v/>
      </c>
      <c r="G113" s="130" t="str">
        <f>IFERROR(INDEX($L$14:$L$93,MATCH(6,$U$14:$U$93,0)),"")</f>
        <v/>
      </c>
      <c r="H113" s="30" t="str">
        <f>IFERROR(INDEX($M$14:$M$93,MATCH(6,$U$14:$U$93,0)),"")</f>
        <v/>
      </c>
    </row>
    <row r="114" spans="1:8" x14ac:dyDescent="0.3">
      <c r="A114" s="1" t="str">
        <f>IFERROR(INDEX($A$14:$A$93,MATCH(7,$U$14:$U$93,0)),"")</f>
        <v/>
      </c>
      <c r="B114" s="30" t="str">
        <f>IFERROR(INDEX($B$14:$B$93,MATCH(7,$U$14:$U$93,0)),"")</f>
        <v/>
      </c>
      <c r="C114" s="130" t="str">
        <f>IFERROR(INDEX($H$14:$H$93,MATCH(7,$U$14:$U$93,0)),"")</f>
        <v/>
      </c>
      <c r="D114" s="130" t="str">
        <f>IFERROR(INDEX($K$14:$K$93,MATCH(7,$U$14:$U$93,0)),"")</f>
        <v/>
      </c>
      <c r="E114" s="130" t="str">
        <f>IFERROR(INDEX($O$14:$O$93,MATCH(7,$U$14:$U$93,0)),"")</f>
        <v/>
      </c>
      <c r="F114" s="30" t="str">
        <f>IFERROR(INDEX($P$14:$P$93,MATCH(7,$U$14:$U$93,0)),"")</f>
        <v/>
      </c>
      <c r="G114" s="130" t="str">
        <f>IFERROR(INDEX($L$14:$L$93,MATCH(7,$U$14:$U$93,0)),"")</f>
        <v/>
      </c>
      <c r="H114" s="30" t="str">
        <f>IFERROR(INDEX($M$14:$M$93,MATCH(7,$U$14:$U$93,0)),"")</f>
        <v/>
      </c>
    </row>
    <row r="115" spans="1:8" x14ac:dyDescent="0.3">
      <c r="A115" s="1" t="str">
        <f>IFERROR(INDEX($A$14:$A$93,MATCH(8,$U$14:$U$93,0)),"")</f>
        <v/>
      </c>
      <c r="B115" s="30" t="str">
        <f>IFERROR(INDEX($B$14:$B$93,MATCH(8,$U$14:$U$93,0)),"")</f>
        <v/>
      </c>
      <c r="C115" s="130" t="str">
        <f>IFERROR(INDEX($H$14:$H$93,MATCH(8,$U$14:$U$93,0)),"")</f>
        <v/>
      </c>
      <c r="D115" s="130" t="str">
        <f>IFERROR(INDEX($K$14:$K$93,MATCH(8,$U$14:$U$93,0)),"")</f>
        <v/>
      </c>
      <c r="E115" s="130" t="str">
        <f>IFERROR(INDEX($O$14:$O$93,MATCH(8,$U$14:$U$93,0)),"")</f>
        <v/>
      </c>
      <c r="F115" s="30" t="str">
        <f>IFERROR(INDEX($P$14:$P$93,MATCH(8,$U$14:$U$93,0)),"")</f>
        <v/>
      </c>
      <c r="G115" s="130" t="str">
        <f>IFERROR(INDEX($L$14:$L$93,MATCH(8,$U$14:$U$93,0)),"")</f>
        <v/>
      </c>
      <c r="H115" s="30" t="str">
        <f>IFERROR(INDEX($M$14:$M$93,MATCH(8,$U$14:$U$93,0)),"")</f>
        <v/>
      </c>
    </row>
    <row r="116" spans="1:8" x14ac:dyDescent="0.3">
      <c r="A116" s="1" t="str">
        <f>IFERROR(INDEX($A$14:$A$93,MATCH(9,$U$14:$U$93,0)),"")</f>
        <v/>
      </c>
      <c r="B116" s="30" t="str">
        <f>IFERROR(INDEX($B$14:$B$93,MATCH(9,$U$14:$U$93,0)),"")</f>
        <v/>
      </c>
      <c r="C116" s="130" t="str">
        <f>IFERROR(INDEX($H$14:$H$93,MATCH(9,$U$14:$U$93,0)),"")</f>
        <v/>
      </c>
      <c r="D116" s="130" t="str">
        <f>IFERROR(INDEX($K$14:$K$93,MATCH(9,$U$14:$U$93,0)),"")</f>
        <v/>
      </c>
      <c r="E116" s="130" t="str">
        <f>IFERROR(INDEX($O$14:$O$93,MATCH(9,$U$14:$U$93,0)),"")</f>
        <v/>
      </c>
      <c r="F116" s="30" t="str">
        <f>IFERROR(INDEX($P$14:$P$93,MATCH(9,$U$14:$U$93,0)),"")</f>
        <v/>
      </c>
      <c r="G116" s="130" t="str">
        <f>IFERROR(INDEX($L$14:$L$93,MATCH(9,$U$14:$U$93,0)),"")</f>
        <v/>
      </c>
      <c r="H116" s="30" t="str">
        <f>IFERROR(INDEX($M$14:$M$93,MATCH(9,$U$14:$U$93,0)),"")</f>
        <v/>
      </c>
    </row>
    <row r="117" spans="1:8" x14ac:dyDescent="0.3">
      <c r="A117" s="1" t="str">
        <f>IFERROR(INDEX($A$14:$A$93,MATCH(10,$U$14:$U$93,0)),"")</f>
        <v/>
      </c>
      <c r="B117" s="30" t="str">
        <f>IFERROR(INDEX($B$14:$B$93,MATCH(10,$U$14:$U$93,0)),"")</f>
        <v/>
      </c>
      <c r="C117" s="130" t="str">
        <f>IFERROR(INDEX($H$14:$H$93,MATCH(10,$U$14:$U$93,0)),"")</f>
        <v/>
      </c>
      <c r="D117" s="130" t="str">
        <f>IFERROR(INDEX($K$14:$K$93,MATCH(10,$U$14:$U$93,0)),"")</f>
        <v/>
      </c>
      <c r="E117" s="130" t="str">
        <f>IFERROR(INDEX($O$14:$O$93,MATCH(10,$U$14:$U$93,0)),"")</f>
        <v/>
      </c>
      <c r="F117" s="30" t="str">
        <f>IFERROR(INDEX($P$14:$P$93,MATCH(10,$U$14:$U$93,0)),"")</f>
        <v/>
      </c>
      <c r="G117" s="130" t="str">
        <f>IFERROR(INDEX($L$14:$L$93,MATCH(10,$U$14:$U$93,0)),"")</f>
        <v/>
      </c>
      <c r="H117" s="30" t="str">
        <f>IFERROR(INDEX($M$14:$M$93,MATCH(10,$U$14:$U$93,0)),"")</f>
        <v/>
      </c>
    </row>
    <row r="118" spans="1:8" x14ac:dyDescent="0.3">
      <c r="A118" s="1" t="str">
        <f>IFERROR(INDEX($A$14:$A$93,MATCH(11,$U$14:$U$93,0)),"")</f>
        <v/>
      </c>
      <c r="B118" s="30" t="str">
        <f>IFERROR(INDEX($B$14:$B$93,MATCH(11,$U$14:$U$93,0)),"")</f>
        <v/>
      </c>
      <c r="C118" s="130" t="str">
        <f>IFERROR(INDEX($H$14:$H$93,MATCH(11,$U$14:$U$93,0)),"")</f>
        <v/>
      </c>
      <c r="D118" s="130" t="str">
        <f>IFERROR(INDEX($K$14:$K$93,MATCH(11,$U$14:$U$93,0)),"")</f>
        <v/>
      </c>
      <c r="E118" s="130" t="str">
        <f>IFERROR(INDEX($O$14:$O$93,MATCH(11,$U$14:$U$93,0)),"")</f>
        <v/>
      </c>
      <c r="F118" s="30" t="str">
        <f>IFERROR(INDEX($P$14:$P$93,MATCH(11,$U$14:$U$93,0)),"")</f>
        <v/>
      </c>
      <c r="G118" s="130" t="str">
        <f>IFERROR(INDEX($L$14:$L$93,MATCH(11,$U$14:$U$93,0)),"")</f>
        <v/>
      </c>
      <c r="H118" s="30" t="str">
        <f>IFERROR(INDEX($M$14:$M$93,MATCH(11,$U$14:$U$93,0)),"")</f>
        <v/>
      </c>
    </row>
    <row r="119" spans="1:8" x14ac:dyDescent="0.3">
      <c r="A119" s="1" t="str">
        <f>IFERROR(INDEX($A$14:$A$93,MATCH(12,$U$14:$U$93,0)),"")</f>
        <v/>
      </c>
      <c r="B119" s="30" t="str">
        <f>IFERROR(INDEX($B$14:$B$93,MATCH(12,$U$14:$U$93,0)),"")</f>
        <v/>
      </c>
      <c r="C119" s="130" t="str">
        <f>IFERROR(INDEX($H$14:$H$93,MATCH(12,$U$14:$U$93,0)),"")</f>
        <v/>
      </c>
      <c r="D119" s="130" t="str">
        <f>IFERROR(INDEX($K$14:$K$93,MATCH(12,$U$14:$U$93,0)),"")</f>
        <v/>
      </c>
      <c r="E119" s="130" t="str">
        <f>IFERROR(INDEX($O$14:$O$93,MATCH(12,$U$14:$U$93,0)),"")</f>
        <v/>
      </c>
      <c r="F119" s="30" t="str">
        <f>IFERROR(INDEX($P$14:$P$93,MATCH(12,$U$14:$U$93,0)),"")</f>
        <v/>
      </c>
      <c r="G119" s="130" t="str">
        <f>IFERROR(INDEX($L$14:$L$93,MATCH(12,$U$14:$U$93,0)),"")</f>
        <v/>
      </c>
      <c r="H119" s="30" t="str">
        <f>IFERROR(INDEX($M$14:$M$93,MATCH(12,$U$14:$U$93,0)),"")</f>
        <v/>
      </c>
    </row>
    <row r="120" spans="1:8" x14ac:dyDescent="0.3">
      <c r="A120" s="1" t="str">
        <f>IFERROR(INDEX($A$14:$A$93,MATCH(13,$U$14:$U$93,0)),"")</f>
        <v/>
      </c>
      <c r="B120" s="30" t="str">
        <f>IFERROR(INDEX($B$14:$B$93,MATCH(13,$U$14:$U$93,0)),"")</f>
        <v/>
      </c>
      <c r="C120" s="130" t="str">
        <f>IFERROR(INDEX($H$14:$H$93,MATCH(13,$U$14:$U$93,0)),"")</f>
        <v/>
      </c>
      <c r="D120" s="130" t="str">
        <f>IFERROR(INDEX($K$14:$K$93,MATCH(13,$U$14:$U$93,0)),"")</f>
        <v/>
      </c>
      <c r="E120" s="130" t="str">
        <f>IFERROR(INDEX($O$14:$O$93,MATCH(13,$U$14:$U$93,0)),"")</f>
        <v/>
      </c>
      <c r="F120" s="30" t="str">
        <f>IFERROR(INDEX($P$14:$P$93,MATCH(13,$U$14:$U$93,0)),"")</f>
        <v/>
      </c>
      <c r="G120" s="130" t="str">
        <f>IFERROR(INDEX($L$14:$L$93,MATCH(13,$U$14:$U$93,0)),"")</f>
        <v/>
      </c>
      <c r="H120" s="30" t="str">
        <f>IFERROR(INDEX($M$14:$M$93,MATCH(13,$U$14:$U$93,0)),"")</f>
        <v/>
      </c>
    </row>
    <row r="121" spans="1:8" x14ac:dyDescent="0.3">
      <c r="A121" s="1" t="str">
        <f>IFERROR(INDEX($A$14:$A$93,MATCH(14,$U$14:$U$93,0)),"")</f>
        <v/>
      </c>
      <c r="B121" s="30" t="str">
        <f>IFERROR(INDEX($B$14:$B$93,MATCH(14,$U$14:$U$93,0)),"")</f>
        <v/>
      </c>
      <c r="C121" s="130" t="str">
        <f>IFERROR(INDEX($H$14:$H$93,MATCH(14,$U$14:$U$93,0)),"")</f>
        <v/>
      </c>
      <c r="D121" s="130" t="str">
        <f>IFERROR(INDEX($K$14:$K$93,MATCH(14,$U$14:$U$93,0)),"")</f>
        <v/>
      </c>
      <c r="E121" s="130" t="str">
        <f>IFERROR(INDEX($O$14:$O$93,MATCH(14,$U$14:$U$93,0)),"")</f>
        <v/>
      </c>
      <c r="F121" s="30" t="str">
        <f>IFERROR(INDEX($P$14:$P$93,MATCH(14,$U$14:$U$93,0)),"")</f>
        <v/>
      </c>
      <c r="G121" s="130" t="str">
        <f>IFERROR(INDEX($L$14:$L$93,MATCH(14,$U$14:$U$93,0)),"")</f>
        <v/>
      </c>
      <c r="H121" s="30" t="str">
        <f>IFERROR(INDEX($M$14:$M$93,MATCH(14,$U$14:$U$93,0)),"")</f>
        <v/>
      </c>
    </row>
    <row r="122" spans="1:8" x14ac:dyDescent="0.3">
      <c r="A122" s="1" t="str">
        <f>IFERROR(INDEX($A$14:$A$93,MATCH(15,$U$14:$U$93,0)),"")</f>
        <v/>
      </c>
      <c r="B122" s="30" t="str">
        <f>IFERROR(INDEX($B$14:$B$93,MATCH(15,$U$14:$U$93,0)),"")</f>
        <v/>
      </c>
      <c r="C122" s="130" t="str">
        <f>IFERROR(INDEX($H$14:$H$93,MATCH(15,$U$14:$U$93,0)),"")</f>
        <v/>
      </c>
      <c r="D122" s="130" t="str">
        <f>IFERROR(INDEX($K$14:$K$93,MATCH(15,$U$14:$U$93,0)),"")</f>
        <v/>
      </c>
      <c r="E122" s="130" t="str">
        <f>IFERROR(INDEX($O$14:$O$93,MATCH(15,$U$14:$U$93,0)),"")</f>
        <v/>
      </c>
      <c r="F122" s="30" t="str">
        <f>IFERROR(INDEX($P$14:$P$93,MATCH(15,$U$14:$U$93,0)),"")</f>
        <v/>
      </c>
      <c r="G122" s="130" t="str">
        <f>IFERROR(INDEX($L$14:$L$93,MATCH(15,$U$14:$U$93,0)),"")</f>
        <v/>
      </c>
      <c r="H122" s="30" t="str">
        <f>IFERROR(INDEX($M$14:$M$93,MATCH(15,$U$14:$U$93,0)),"")</f>
        <v/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30" t="str">
        <f>IFERROR(INDEX($H$14:$H$93,MATCH(16,$U$14:$U$93,0)),"")</f>
        <v/>
      </c>
      <c r="D123" s="130" t="str">
        <f>IFERROR(INDEX($K$14:$K$93,MATCH(16,$U$14:$U$93,0)),"")</f>
        <v/>
      </c>
      <c r="E123" s="130" t="str">
        <f>IFERROR(INDEX($O$14:$O$93,MATCH(16,$U$14:$U$93,0)),"")</f>
        <v/>
      </c>
      <c r="F123" s="30" t="str">
        <f>IFERROR(INDEX($P$14:$P$93,MATCH(16,$U$14:$U$93,0)),"")</f>
        <v/>
      </c>
      <c r="G123" s="130" t="str">
        <f>IFERROR(INDEX($L$14:$L$93,MATCH(16,$U$14:$U$93,0)),"")</f>
        <v/>
      </c>
      <c r="H123" s="30" t="str">
        <f>IFERROR(INDEX($M$14:$M$93,MATCH(16,$U$14:$U$93,0)),"")</f>
        <v/>
      </c>
    </row>
  </sheetData>
  <mergeCells count="1">
    <mergeCell ref="B11:G11"/>
  </mergeCells>
  <dataValidations disablePrompts="1"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L4" xr:uid="{D24AA2E1-EC3C-41BA-B9D2-9A5C69A956D3}">
      <formula1>"Controllab,CAP"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P4" xr:uid="{5E60BA16-3AE2-48BD-922D-CF644BDCF385}">
      <formula1>"TODAS,A,B,C,D"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39" t="s">
        <v>259</v>
      </c>
      <c r="B1" s="135"/>
      <c r="C1" s="135"/>
      <c r="D1" s="135"/>
      <c r="E1" s="135"/>
      <c r="F1" s="135"/>
      <c r="G1" s="135"/>
      <c r="H1" s="135"/>
      <c r="I1" s="135"/>
      <c r="J1" s="135"/>
      <c r="M1" s="48" t="s">
        <v>260</v>
      </c>
      <c r="N1" s="102" t="s">
        <v>269</v>
      </c>
    </row>
    <row r="2" spans="1:14" ht="19.95" customHeight="1" x14ac:dyDescent="0.3">
      <c r="A2" s="140" t="s">
        <v>261</v>
      </c>
      <c r="B2" s="135"/>
      <c r="C2" s="135"/>
      <c r="D2" s="135"/>
      <c r="E2" s="135"/>
      <c r="F2" s="135"/>
      <c r="G2" s="135"/>
      <c r="H2" s="135"/>
      <c r="I2" s="135"/>
      <c r="J2" s="135"/>
      <c r="M2" s="48" t="s">
        <v>262</v>
      </c>
      <c r="N2" s="102" t="s">
        <v>271</v>
      </c>
    </row>
    <row r="3" spans="1:14" ht="28.2" customHeight="1" x14ac:dyDescent="0.3">
      <c r="A3" s="103" t="s">
        <v>263</v>
      </c>
      <c r="B3" s="57" t="s">
        <v>264</v>
      </c>
      <c r="C3" s="57" t="s">
        <v>265</v>
      </c>
      <c r="D3" s="57" t="s">
        <v>266</v>
      </c>
      <c r="E3" s="57" t="s">
        <v>267</v>
      </c>
      <c r="G3" s="168" t="s">
        <v>268</v>
      </c>
      <c r="H3" s="135"/>
      <c r="I3" s="135"/>
      <c r="J3" s="135"/>
    </row>
    <row r="4" spans="1:14" ht="40.200000000000003" customHeight="1" x14ac:dyDescent="0.3">
      <c r="A4" s="27" t="s">
        <v>269</v>
      </c>
      <c r="B4" s="6" t="s">
        <v>270</v>
      </c>
      <c r="C4" s="8" t="s">
        <v>271</v>
      </c>
      <c r="D4" s="104" t="s">
        <v>272</v>
      </c>
      <c r="E4" s="17" t="s">
        <v>273</v>
      </c>
    </row>
    <row r="5" spans="1:14" ht="40.200000000000003" customHeight="1" x14ac:dyDescent="0.3">
      <c r="A5" s="28" t="s">
        <v>274</v>
      </c>
      <c r="B5" s="6" t="s">
        <v>275</v>
      </c>
      <c r="C5" s="16" t="s">
        <v>274</v>
      </c>
      <c r="D5" s="104" t="s">
        <v>276</v>
      </c>
      <c r="E5" s="18" t="s">
        <v>277</v>
      </c>
      <c r="G5" s="84" t="s">
        <v>263</v>
      </c>
      <c r="H5" s="20" t="s">
        <v>303</v>
      </c>
    </row>
    <row r="6" spans="1:14" ht="22.2" customHeight="1" x14ac:dyDescent="0.3">
      <c r="A6" s="29" t="s">
        <v>300</v>
      </c>
      <c r="B6" s="12" t="s">
        <v>301</v>
      </c>
      <c r="C6" s="10" t="s">
        <v>271</v>
      </c>
      <c r="D6" s="19" t="s">
        <v>302</v>
      </c>
      <c r="E6" s="19"/>
      <c r="G6" s="84" t="s">
        <v>264</v>
      </c>
      <c r="H6" s="20" t="s">
        <v>304</v>
      </c>
    </row>
    <row r="7" spans="1:14" ht="22.2" customHeight="1" x14ac:dyDescent="0.3">
      <c r="A7" s="29" t="s">
        <v>303</v>
      </c>
      <c r="B7" s="12" t="s">
        <v>304</v>
      </c>
      <c r="C7" s="10" t="s">
        <v>271</v>
      </c>
      <c r="D7" s="19" t="s">
        <v>302</v>
      </c>
      <c r="E7" s="19"/>
      <c r="G7" s="84" t="s">
        <v>278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265</v>
      </c>
      <c r="H8" s="20" t="s">
        <v>271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67" t="s">
        <v>305</v>
      </c>
      <c r="H11" s="135"/>
      <c r="I11" s="135"/>
      <c r="J11" s="135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39" t="s">
        <v>279</v>
      </c>
      <c r="B1" s="135"/>
      <c r="C1" s="135"/>
      <c r="D1" s="135"/>
      <c r="E1" s="135"/>
      <c r="F1" s="135"/>
      <c r="H1" s="169" t="str">
        <f>"Assinaturas do lote em uso: "&amp;loteAtivo</f>
        <v>Assinaturas do lote em uso: 8974</v>
      </c>
      <c r="I1" s="137"/>
      <c r="J1" s="138"/>
    </row>
    <row r="2" spans="1:10" ht="19.95" customHeight="1" x14ac:dyDescent="0.3">
      <c r="A2" s="140" t="s">
        <v>280</v>
      </c>
      <c r="B2" s="135"/>
      <c r="C2" s="135"/>
      <c r="D2" s="135"/>
      <c r="E2" s="135"/>
      <c r="F2" s="135"/>
    </row>
    <row r="3" spans="1:10" ht="28.2" customHeight="1" x14ac:dyDescent="0.3">
      <c r="A3" s="57" t="s">
        <v>296</v>
      </c>
      <c r="B3" s="57" t="s">
        <v>156</v>
      </c>
      <c r="C3" s="57" t="s">
        <v>281</v>
      </c>
      <c r="D3" s="57" t="s">
        <v>282</v>
      </c>
      <c r="E3" s="57" t="s">
        <v>283</v>
      </c>
      <c r="F3" s="57" t="s">
        <v>284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285</v>
      </c>
      <c r="F1" s="67" t="s">
        <v>286</v>
      </c>
      <c r="G1" s="67" t="s">
        <v>287</v>
      </c>
      <c r="H1" s="67" t="s">
        <v>288</v>
      </c>
      <c r="I1" s="67" t="s">
        <v>289</v>
      </c>
      <c r="J1" s="67" t="s">
        <v>290</v>
      </c>
      <c r="K1" s="67" t="s">
        <v>291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70" t="s">
        <v>299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</row>
    <row r="2" spans="1:27" ht="19.95" customHeight="1" x14ac:dyDescent="0.3">
      <c r="A2" s="171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</row>
    <row r="3" spans="1:27" ht="24" customHeight="1" x14ac:dyDescent="0.3">
      <c r="A3" s="105" t="s">
        <v>296</v>
      </c>
      <c r="B3" s="105" t="s">
        <v>156</v>
      </c>
      <c r="C3" s="105" t="s">
        <v>138</v>
      </c>
      <c r="D3" s="105" t="s">
        <v>88</v>
      </c>
      <c r="E3" s="105" t="s">
        <v>297</v>
      </c>
      <c r="F3" s="105" t="s">
        <v>221</v>
      </c>
      <c r="K3" s="105" t="s">
        <v>296</v>
      </c>
      <c r="L3" s="105" t="s">
        <v>156</v>
      </c>
      <c r="M3" s="105" t="s">
        <v>138</v>
      </c>
      <c r="N3" s="105" t="s">
        <v>88</v>
      </c>
      <c r="O3" s="105" t="s">
        <v>297</v>
      </c>
      <c r="P3" s="105" t="s">
        <v>221</v>
      </c>
    </row>
    <row r="4" spans="1:27" x14ac:dyDescent="0.3">
      <c r="A4" s="24">
        <v>1</v>
      </c>
      <c r="B4" s="106">
        <v>46027</v>
      </c>
      <c r="C4" s="25" t="s">
        <v>358</v>
      </c>
      <c r="D4" s="107" t="s">
        <v>341</v>
      </c>
      <c r="E4" s="26">
        <v>4.66</v>
      </c>
      <c r="F4" s="26" t="s">
        <v>295</v>
      </c>
      <c r="K4" s="24">
        <v>1</v>
      </c>
      <c r="L4" s="106">
        <v>46027</v>
      </c>
      <c r="M4" s="25" t="s">
        <v>359</v>
      </c>
      <c r="N4" s="107" t="s">
        <v>341</v>
      </c>
      <c r="O4" s="26">
        <v>1.24</v>
      </c>
      <c r="P4" s="26" t="s">
        <v>295</v>
      </c>
    </row>
    <row r="5" spans="1:27" x14ac:dyDescent="0.3">
      <c r="A5" s="24">
        <v>1</v>
      </c>
      <c r="B5" s="106">
        <v>46027</v>
      </c>
      <c r="C5" s="25" t="s">
        <v>358</v>
      </c>
      <c r="D5" s="107" t="s">
        <v>118</v>
      </c>
      <c r="E5" s="26">
        <v>4.4000000000000004</v>
      </c>
      <c r="F5" s="26" t="s">
        <v>295</v>
      </c>
      <c r="K5" s="24">
        <v>1</v>
      </c>
      <c r="L5" s="106">
        <v>46027</v>
      </c>
      <c r="M5" s="25" t="s">
        <v>359</v>
      </c>
      <c r="N5" s="107" t="s">
        <v>118</v>
      </c>
      <c r="O5" s="26">
        <v>9.4</v>
      </c>
      <c r="P5" s="26" t="s">
        <v>295</v>
      </c>
    </row>
    <row r="6" spans="1:27" x14ac:dyDescent="0.3">
      <c r="A6" s="24">
        <v>1</v>
      </c>
      <c r="B6" s="106">
        <v>46027</v>
      </c>
      <c r="C6" s="25" t="s">
        <v>358</v>
      </c>
      <c r="D6" s="107" t="s">
        <v>130</v>
      </c>
      <c r="E6" s="26">
        <v>3.83</v>
      </c>
      <c r="F6" s="26" t="s">
        <v>295</v>
      </c>
      <c r="K6" s="24">
        <v>1</v>
      </c>
      <c r="L6" s="106">
        <v>46027</v>
      </c>
      <c r="M6" s="25" t="s">
        <v>359</v>
      </c>
      <c r="N6" s="107" t="s">
        <v>130</v>
      </c>
      <c r="O6" s="26">
        <v>2.4900000000000002</v>
      </c>
      <c r="P6" s="26" t="s">
        <v>295</v>
      </c>
    </row>
    <row r="7" spans="1:27" x14ac:dyDescent="0.3">
      <c r="A7" s="24">
        <v>1</v>
      </c>
      <c r="B7" s="106">
        <v>46027</v>
      </c>
      <c r="C7" s="25" t="s">
        <v>358</v>
      </c>
      <c r="D7" s="107" t="s">
        <v>343</v>
      </c>
      <c r="E7" s="26">
        <v>0.314</v>
      </c>
      <c r="F7" s="26" t="s">
        <v>295</v>
      </c>
      <c r="K7" s="24">
        <v>1</v>
      </c>
      <c r="L7" s="106">
        <v>46027</v>
      </c>
      <c r="M7" s="25" t="s">
        <v>359</v>
      </c>
      <c r="N7" s="107" t="s">
        <v>343</v>
      </c>
      <c r="O7" s="26">
        <v>1.1299999999999999</v>
      </c>
      <c r="P7" s="26" t="s">
        <v>295</v>
      </c>
    </row>
    <row r="8" spans="1:27" x14ac:dyDescent="0.3">
      <c r="A8" s="24">
        <v>1</v>
      </c>
      <c r="B8" s="106">
        <v>46027</v>
      </c>
      <c r="C8" s="25" t="s">
        <v>358</v>
      </c>
      <c r="D8" s="107" t="s">
        <v>127</v>
      </c>
      <c r="E8" s="26">
        <v>1.21</v>
      </c>
      <c r="F8" s="26" t="s">
        <v>295</v>
      </c>
      <c r="K8" s="24">
        <v>1</v>
      </c>
      <c r="L8" s="106">
        <v>46027</v>
      </c>
      <c r="M8" s="25" t="s">
        <v>359</v>
      </c>
      <c r="N8" s="107" t="s">
        <v>127</v>
      </c>
      <c r="O8" s="26">
        <v>4.6399999999999997</v>
      </c>
      <c r="P8" s="26" t="s">
        <v>295</v>
      </c>
    </row>
    <row r="9" spans="1:27" x14ac:dyDescent="0.3">
      <c r="A9" s="24">
        <v>1</v>
      </c>
      <c r="B9" s="106">
        <v>46027</v>
      </c>
      <c r="C9" s="25" t="s">
        <v>358</v>
      </c>
      <c r="D9" s="107" t="s">
        <v>131</v>
      </c>
      <c r="E9" s="26">
        <v>9</v>
      </c>
      <c r="F9" s="26" t="s">
        <v>295</v>
      </c>
      <c r="K9" s="24">
        <v>1</v>
      </c>
      <c r="L9" s="106">
        <v>46027</v>
      </c>
      <c r="M9" s="25" t="s">
        <v>359</v>
      </c>
      <c r="N9" s="107" t="s">
        <v>131</v>
      </c>
      <c r="O9" s="26">
        <v>12.4</v>
      </c>
      <c r="P9" s="26" t="s">
        <v>295</v>
      </c>
    </row>
    <row r="10" spans="1:27" x14ac:dyDescent="0.3">
      <c r="A10" s="24">
        <v>1</v>
      </c>
      <c r="B10" s="106">
        <v>46027</v>
      </c>
      <c r="C10" s="25" t="s">
        <v>358</v>
      </c>
      <c r="D10" s="107" t="s">
        <v>344</v>
      </c>
      <c r="E10" s="26">
        <v>348</v>
      </c>
      <c r="F10" s="26" t="s">
        <v>295</v>
      </c>
      <c r="K10" s="24">
        <v>1</v>
      </c>
      <c r="L10" s="106">
        <v>46027</v>
      </c>
      <c r="M10" s="25" t="s">
        <v>359</v>
      </c>
      <c r="N10" s="107" t="s">
        <v>344</v>
      </c>
      <c r="O10" s="26">
        <v>209</v>
      </c>
      <c r="P10" s="26" t="s">
        <v>295</v>
      </c>
    </row>
    <row r="11" spans="1:27" x14ac:dyDescent="0.3">
      <c r="A11" s="24">
        <v>1</v>
      </c>
      <c r="B11" s="106">
        <v>46027</v>
      </c>
      <c r="C11" s="25" t="s">
        <v>358</v>
      </c>
      <c r="D11" s="107" t="s">
        <v>119</v>
      </c>
      <c r="E11" s="26">
        <v>237</v>
      </c>
      <c r="F11" s="26" t="s">
        <v>295</v>
      </c>
      <c r="K11" s="24">
        <v>1</v>
      </c>
      <c r="L11" s="106">
        <v>46027</v>
      </c>
      <c r="M11" s="25" t="s">
        <v>359</v>
      </c>
      <c r="N11" s="107" t="s">
        <v>119</v>
      </c>
      <c r="O11" s="26">
        <v>86</v>
      </c>
      <c r="P11" s="26" t="s">
        <v>295</v>
      </c>
    </row>
    <row r="12" spans="1:27" x14ac:dyDescent="0.3">
      <c r="A12" s="24">
        <v>1</v>
      </c>
      <c r="B12" s="106">
        <v>46027</v>
      </c>
      <c r="C12" s="25" t="s">
        <v>358</v>
      </c>
      <c r="D12" s="107" t="s">
        <v>120</v>
      </c>
      <c r="E12" s="26">
        <v>77</v>
      </c>
      <c r="F12" s="26" t="s">
        <v>295</v>
      </c>
      <c r="K12" s="24">
        <v>1</v>
      </c>
      <c r="L12" s="106">
        <v>46027</v>
      </c>
      <c r="M12" s="25" t="s">
        <v>359</v>
      </c>
      <c r="N12" s="107" t="s">
        <v>120</v>
      </c>
      <c r="O12" s="26">
        <v>26</v>
      </c>
      <c r="P12" s="26" t="s">
        <v>295</v>
      </c>
    </row>
    <row r="13" spans="1:27" x14ac:dyDescent="0.3">
      <c r="A13" s="24">
        <v>1</v>
      </c>
      <c r="B13" s="106">
        <v>46027</v>
      </c>
      <c r="C13" s="25" t="s">
        <v>358</v>
      </c>
      <c r="D13" s="107" t="s">
        <v>117</v>
      </c>
      <c r="E13" s="26">
        <v>2.58</v>
      </c>
      <c r="F13" s="26" t="s">
        <v>295</v>
      </c>
      <c r="K13" s="24">
        <v>1</v>
      </c>
      <c r="L13" s="106">
        <v>46027</v>
      </c>
      <c r="M13" s="25" t="s">
        <v>359</v>
      </c>
      <c r="N13" s="107" t="s">
        <v>117</v>
      </c>
      <c r="O13" s="26">
        <v>6.26</v>
      </c>
      <c r="P13" s="26" t="s">
        <v>295</v>
      </c>
    </row>
    <row r="14" spans="1:27" x14ac:dyDescent="0.3">
      <c r="A14" s="24">
        <v>1</v>
      </c>
      <c r="B14" s="106">
        <v>46027</v>
      </c>
      <c r="C14" s="25" t="s">
        <v>358</v>
      </c>
      <c r="D14" s="107" t="s">
        <v>346</v>
      </c>
      <c r="E14" s="26">
        <v>231</v>
      </c>
      <c r="F14" s="26" t="s">
        <v>295</v>
      </c>
      <c r="K14" s="24">
        <v>1</v>
      </c>
      <c r="L14" s="106">
        <v>46027</v>
      </c>
      <c r="M14" s="25" t="s">
        <v>359</v>
      </c>
      <c r="N14" s="107" t="s">
        <v>346</v>
      </c>
      <c r="O14" s="26">
        <v>69</v>
      </c>
      <c r="P14" s="26" t="s">
        <v>295</v>
      </c>
    </row>
    <row r="15" spans="1:27" x14ac:dyDescent="0.3">
      <c r="A15" s="24">
        <v>1</v>
      </c>
      <c r="B15" s="106">
        <v>46027</v>
      </c>
      <c r="C15" s="25" t="s">
        <v>358</v>
      </c>
      <c r="D15" s="107" t="s">
        <v>132</v>
      </c>
      <c r="E15" s="26">
        <v>3.45</v>
      </c>
      <c r="F15" s="26" t="s">
        <v>295</v>
      </c>
      <c r="K15" s="24">
        <v>1</v>
      </c>
      <c r="L15" s="106">
        <v>46027</v>
      </c>
      <c r="M15" s="25" t="s">
        <v>359</v>
      </c>
      <c r="N15" s="107" t="s">
        <v>132</v>
      </c>
      <c r="O15" s="26">
        <v>7.29</v>
      </c>
      <c r="P15" s="26" t="s">
        <v>295</v>
      </c>
    </row>
    <row r="16" spans="1:27" x14ac:dyDescent="0.3">
      <c r="A16" s="24">
        <v>1</v>
      </c>
      <c r="B16" s="106">
        <v>46027</v>
      </c>
      <c r="C16" s="25" t="s">
        <v>358</v>
      </c>
      <c r="D16" s="107" t="s">
        <v>111</v>
      </c>
      <c r="E16" s="26">
        <v>89</v>
      </c>
      <c r="F16" s="26" t="s">
        <v>295</v>
      </c>
      <c r="K16" s="24">
        <v>1</v>
      </c>
      <c r="L16" s="106">
        <v>46027</v>
      </c>
      <c r="M16" s="25" t="s">
        <v>359</v>
      </c>
      <c r="N16" s="107" t="s">
        <v>111</v>
      </c>
      <c r="O16" s="26">
        <v>290</v>
      </c>
      <c r="P16" s="26" t="s">
        <v>295</v>
      </c>
    </row>
    <row r="17" spans="1:16" x14ac:dyDescent="0.3">
      <c r="A17" s="24">
        <v>1</v>
      </c>
      <c r="B17" s="106">
        <v>46027</v>
      </c>
      <c r="C17" s="25" t="s">
        <v>358</v>
      </c>
      <c r="D17" s="107" t="s">
        <v>347</v>
      </c>
      <c r="E17" s="26">
        <v>5.0999999999999996</v>
      </c>
      <c r="F17" s="26" t="s">
        <v>295</v>
      </c>
      <c r="K17" s="24">
        <v>1</v>
      </c>
      <c r="L17" s="106">
        <v>46027</v>
      </c>
      <c r="M17" s="25" t="s">
        <v>359</v>
      </c>
      <c r="N17" s="107" t="s">
        <v>347</v>
      </c>
      <c r="O17" s="26">
        <v>10.1</v>
      </c>
      <c r="P17" s="26" t="s">
        <v>295</v>
      </c>
    </row>
    <row r="18" spans="1:16" x14ac:dyDescent="0.3">
      <c r="A18" s="24">
        <v>1</v>
      </c>
      <c r="B18" s="106">
        <v>46027</v>
      </c>
      <c r="C18" s="25" t="s">
        <v>358</v>
      </c>
      <c r="D18" s="107" t="s">
        <v>349</v>
      </c>
      <c r="E18" s="26">
        <v>2.15</v>
      </c>
      <c r="F18" s="26" t="s">
        <v>295</v>
      </c>
      <c r="K18" s="24">
        <v>1</v>
      </c>
      <c r="L18" s="106">
        <v>46027</v>
      </c>
      <c r="M18" s="25" t="s">
        <v>359</v>
      </c>
      <c r="N18" s="107" t="s">
        <v>349</v>
      </c>
      <c r="O18" s="26">
        <v>4.67</v>
      </c>
      <c r="P18" s="26" t="s">
        <v>295</v>
      </c>
    </row>
    <row r="19" spans="1:16" x14ac:dyDescent="0.3">
      <c r="A19" s="24">
        <v>1</v>
      </c>
      <c r="B19" s="106">
        <v>46027</v>
      </c>
      <c r="C19" s="25" t="s">
        <v>358</v>
      </c>
      <c r="D19" s="107" t="s">
        <v>128</v>
      </c>
      <c r="E19" s="26">
        <v>7.1</v>
      </c>
      <c r="F19" s="26" t="s">
        <v>295</v>
      </c>
      <c r="K19" s="24">
        <v>1</v>
      </c>
      <c r="L19" s="106">
        <v>46027</v>
      </c>
      <c r="M19" s="25" t="s">
        <v>359</v>
      </c>
      <c r="N19" s="107" t="s">
        <v>128</v>
      </c>
      <c r="O19" s="26">
        <v>4.5999999999999996</v>
      </c>
      <c r="P19" s="26" t="s">
        <v>295</v>
      </c>
    </row>
    <row r="20" spans="1:16" x14ac:dyDescent="0.3">
      <c r="A20" s="24">
        <v>1</v>
      </c>
      <c r="B20" s="106">
        <v>46027</v>
      </c>
      <c r="C20" s="25" t="s">
        <v>358</v>
      </c>
      <c r="D20" s="107" t="s">
        <v>121</v>
      </c>
      <c r="E20" s="26">
        <v>163</v>
      </c>
      <c r="F20" s="26" t="s">
        <v>295</v>
      </c>
      <c r="K20" s="24">
        <v>1</v>
      </c>
      <c r="L20" s="106">
        <v>46027</v>
      </c>
      <c r="M20" s="25" t="s">
        <v>359</v>
      </c>
      <c r="N20" s="107" t="s">
        <v>121</v>
      </c>
      <c r="O20" s="26">
        <v>82</v>
      </c>
      <c r="P20" s="26" t="s">
        <v>295</v>
      </c>
    </row>
    <row r="21" spans="1:16" x14ac:dyDescent="0.3">
      <c r="A21" s="24">
        <v>1</v>
      </c>
      <c r="B21" s="106">
        <v>46027</v>
      </c>
      <c r="C21" s="25" t="s">
        <v>358</v>
      </c>
      <c r="D21" s="107" t="s">
        <v>115</v>
      </c>
      <c r="E21" s="26">
        <v>34</v>
      </c>
      <c r="F21" s="26" t="s">
        <v>295</v>
      </c>
      <c r="K21" s="24">
        <v>1</v>
      </c>
      <c r="L21" s="106">
        <v>46027</v>
      </c>
      <c r="M21" s="25" t="s">
        <v>359</v>
      </c>
      <c r="N21" s="107" t="s">
        <v>115</v>
      </c>
      <c r="O21" s="26">
        <v>100</v>
      </c>
      <c r="P21" s="26" t="s">
        <v>295</v>
      </c>
    </row>
    <row r="22" spans="1:16" x14ac:dyDescent="0.3">
      <c r="A22" s="24">
        <v>1</v>
      </c>
      <c r="B22" s="106">
        <v>46027</v>
      </c>
      <c r="C22" s="25" t="s">
        <v>358</v>
      </c>
      <c r="D22" s="107" t="s">
        <v>137</v>
      </c>
      <c r="E22" s="26">
        <v>72</v>
      </c>
      <c r="F22" s="26" t="s">
        <v>295</v>
      </c>
      <c r="K22" s="24">
        <v>1</v>
      </c>
      <c r="L22" s="106">
        <v>46027</v>
      </c>
      <c r="M22" s="25" t="s">
        <v>359</v>
      </c>
      <c r="N22" s="107" t="s">
        <v>137</v>
      </c>
      <c r="O22" s="26">
        <v>470</v>
      </c>
      <c r="P22" s="26" t="s">
        <v>295</v>
      </c>
    </row>
    <row r="23" spans="1:16" x14ac:dyDescent="0.3">
      <c r="A23" s="24">
        <v>1</v>
      </c>
      <c r="B23" s="106">
        <v>46027</v>
      </c>
      <c r="C23" s="25" t="s">
        <v>358</v>
      </c>
      <c r="D23" s="107" t="s">
        <v>350</v>
      </c>
      <c r="E23" s="26">
        <v>150</v>
      </c>
      <c r="F23" s="26" t="s">
        <v>295</v>
      </c>
      <c r="K23" s="24">
        <v>1</v>
      </c>
      <c r="L23" s="106">
        <v>46027</v>
      </c>
      <c r="M23" s="25" t="s">
        <v>359</v>
      </c>
      <c r="N23" s="107" t="s">
        <v>350</v>
      </c>
      <c r="O23" s="26">
        <v>419</v>
      </c>
      <c r="P23" s="26" t="s">
        <v>295</v>
      </c>
    </row>
    <row r="24" spans="1:16" x14ac:dyDescent="0.3">
      <c r="A24" s="24">
        <v>1</v>
      </c>
      <c r="B24" s="106">
        <v>46027</v>
      </c>
      <c r="C24" s="25" t="s">
        <v>358</v>
      </c>
      <c r="D24" s="107" t="s">
        <v>125</v>
      </c>
      <c r="E24" s="26">
        <v>116</v>
      </c>
      <c r="F24" s="26" t="s">
        <v>295</v>
      </c>
      <c r="K24" s="24">
        <v>1</v>
      </c>
      <c r="L24" s="106">
        <v>46027</v>
      </c>
      <c r="M24" s="25" t="s">
        <v>359</v>
      </c>
      <c r="N24" s="107" t="s">
        <v>125</v>
      </c>
      <c r="O24" s="26">
        <v>434</v>
      </c>
      <c r="P24" s="26" t="s">
        <v>295</v>
      </c>
    </row>
    <row r="25" spans="1:16" x14ac:dyDescent="0.3">
      <c r="A25" s="24">
        <v>1</v>
      </c>
      <c r="B25" s="106">
        <v>46027</v>
      </c>
      <c r="C25" s="25" t="s">
        <v>358</v>
      </c>
      <c r="D25" s="107" t="s">
        <v>126</v>
      </c>
      <c r="E25" s="26">
        <v>81</v>
      </c>
      <c r="F25" s="26" t="s">
        <v>295</v>
      </c>
      <c r="K25" s="24">
        <v>1</v>
      </c>
      <c r="L25" s="106">
        <v>46027</v>
      </c>
      <c r="M25" s="25" t="s">
        <v>359</v>
      </c>
      <c r="N25" s="107" t="s">
        <v>126</v>
      </c>
      <c r="O25" s="26">
        <v>154</v>
      </c>
      <c r="P25" s="26" t="s">
        <v>295</v>
      </c>
    </row>
    <row r="26" spans="1:16" x14ac:dyDescent="0.3">
      <c r="A26" s="24">
        <v>1</v>
      </c>
      <c r="B26" s="106">
        <v>46027</v>
      </c>
      <c r="C26" s="25" t="s">
        <v>358</v>
      </c>
      <c r="D26" s="107" t="s">
        <v>351</v>
      </c>
      <c r="E26" s="26">
        <v>149</v>
      </c>
      <c r="F26" s="26" t="s">
        <v>295</v>
      </c>
      <c r="K26" s="24">
        <v>1</v>
      </c>
      <c r="L26" s="106">
        <v>46027</v>
      </c>
      <c r="M26" s="25" t="s">
        <v>359</v>
      </c>
      <c r="N26" s="107" t="s">
        <v>351</v>
      </c>
      <c r="O26" s="26">
        <v>380</v>
      </c>
      <c r="P26" s="26" t="s">
        <v>295</v>
      </c>
    </row>
    <row r="27" spans="1:16" x14ac:dyDescent="0.3">
      <c r="A27" s="24">
        <v>1</v>
      </c>
      <c r="B27" s="106">
        <v>46027</v>
      </c>
      <c r="C27" s="25" t="s">
        <v>358</v>
      </c>
      <c r="D27" s="107" t="s">
        <v>352</v>
      </c>
      <c r="E27" s="26">
        <v>59</v>
      </c>
      <c r="F27" s="26" t="s">
        <v>295</v>
      </c>
      <c r="K27" s="24">
        <v>1</v>
      </c>
      <c r="L27" s="106">
        <v>46027</v>
      </c>
      <c r="M27" s="25" t="s">
        <v>359</v>
      </c>
      <c r="N27" s="107" t="s">
        <v>352</v>
      </c>
      <c r="O27" s="26">
        <v>86</v>
      </c>
      <c r="P27" s="26" t="s">
        <v>295</v>
      </c>
    </row>
    <row r="28" spans="1:16" x14ac:dyDescent="0.3">
      <c r="A28" s="24">
        <v>1</v>
      </c>
      <c r="B28" s="106">
        <v>46027</v>
      </c>
      <c r="C28" s="25" t="s">
        <v>358</v>
      </c>
      <c r="D28" s="107" t="s">
        <v>122</v>
      </c>
      <c r="E28" s="26">
        <v>45</v>
      </c>
      <c r="F28" s="26" t="s">
        <v>295</v>
      </c>
      <c r="K28" s="24">
        <v>1</v>
      </c>
      <c r="L28" s="106">
        <v>46027</v>
      </c>
      <c r="M28" s="25" t="s">
        <v>359</v>
      </c>
      <c r="N28" s="107" t="s">
        <v>122</v>
      </c>
      <c r="O28" s="26">
        <v>213</v>
      </c>
      <c r="P28" s="26" t="s">
        <v>295</v>
      </c>
    </row>
    <row r="29" spans="1:16" x14ac:dyDescent="0.3">
      <c r="A29" s="24">
        <v>1</v>
      </c>
      <c r="B29" s="106">
        <v>46027</v>
      </c>
      <c r="C29" s="25" t="s">
        <v>358</v>
      </c>
      <c r="D29" s="107" t="s">
        <v>124</v>
      </c>
      <c r="E29" s="26">
        <v>36</v>
      </c>
      <c r="F29" s="26" t="s">
        <v>295</v>
      </c>
      <c r="K29" s="24">
        <v>1</v>
      </c>
      <c r="L29" s="106">
        <v>46027</v>
      </c>
      <c r="M29" s="25" t="s">
        <v>359</v>
      </c>
      <c r="N29" s="107" t="s">
        <v>124</v>
      </c>
      <c r="O29" s="26">
        <v>108</v>
      </c>
      <c r="P29" s="26" t="s">
        <v>295</v>
      </c>
    </row>
    <row r="30" spans="1:16" x14ac:dyDescent="0.3">
      <c r="A30" s="24">
        <v>1</v>
      </c>
      <c r="B30" s="106">
        <v>46027</v>
      </c>
      <c r="C30" s="25" t="s">
        <v>358</v>
      </c>
      <c r="D30" s="107" t="s">
        <v>353</v>
      </c>
      <c r="E30" s="26">
        <v>1.05</v>
      </c>
      <c r="F30" s="26" t="s">
        <v>295</v>
      </c>
      <c r="K30" s="24">
        <v>1</v>
      </c>
      <c r="L30" s="106">
        <v>46027</v>
      </c>
      <c r="M30" s="25" t="s">
        <v>359</v>
      </c>
      <c r="N30" s="107" t="s">
        <v>353</v>
      </c>
      <c r="O30" s="26">
        <v>3.85</v>
      </c>
      <c r="P30" s="26" t="s">
        <v>295</v>
      </c>
    </row>
    <row r="31" spans="1:16" x14ac:dyDescent="0.3">
      <c r="A31" s="24">
        <v>1</v>
      </c>
      <c r="B31" s="106">
        <v>46027</v>
      </c>
      <c r="C31" s="25" t="s">
        <v>358</v>
      </c>
      <c r="D31" s="107" t="s">
        <v>355</v>
      </c>
      <c r="E31" s="26">
        <v>34.1</v>
      </c>
      <c r="F31" s="26" t="s">
        <v>295</v>
      </c>
      <c r="K31" s="24">
        <v>1</v>
      </c>
      <c r="L31" s="106">
        <v>46027</v>
      </c>
      <c r="M31" s="25" t="s">
        <v>359</v>
      </c>
      <c r="N31" s="107" t="s">
        <v>355</v>
      </c>
      <c r="O31" s="26">
        <v>17.2</v>
      </c>
      <c r="P31" s="26" t="s">
        <v>295</v>
      </c>
    </row>
    <row r="32" spans="1:16" x14ac:dyDescent="0.3">
      <c r="A32" s="24">
        <v>1</v>
      </c>
      <c r="B32" s="106">
        <v>46027</v>
      </c>
      <c r="C32" s="25" t="s">
        <v>358</v>
      </c>
      <c r="D32" s="107" t="s">
        <v>133</v>
      </c>
      <c r="E32" s="26">
        <v>142</v>
      </c>
      <c r="F32" s="26" t="s">
        <v>295</v>
      </c>
      <c r="K32" s="24">
        <v>1</v>
      </c>
      <c r="L32" s="106">
        <v>46027</v>
      </c>
      <c r="M32" s="25" t="s">
        <v>359</v>
      </c>
      <c r="N32" s="107" t="s">
        <v>133</v>
      </c>
      <c r="O32" s="26">
        <v>123</v>
      </c>
      <c r="P32" s="26" t="s">
        <v>295</v>
      </c>
    </row>
    <row r="33" spans="1:16" x14ac:dyDescent="0.3">
      <c r="A33" s="24">
        <v>1</v>
      </c>
      <c r="B33" s="106">
        <v>46027</v>
      </c>
      <c r="C33" s="25" t="s">
        <v>358</v>
      </c>
      <c r="D33" s="107" t="s">
        <v>135</v>
      </c>
      <c r="E33" s="26">
        <v>3.6</v>
      </c>
      <c r="F33" s="26" t="s">
        <v>295</v>
      </c>
      <c r="K33" s="24">
        <v>1</v>
      </c>
      <c r="L33" s="106">
        <v>46027</v>
      </c>
      <c r="M33" s="25" t="s">
        <v>359</v>
      </c>
      <c r="N33" s="107" t="s">
        <v>135</v>
      </c>
      <c r="O33" s="26">
        <v>6.2</v>
      </c>
      <c r="P33" s="26" t="s">
        <v>295</v>
      </c>
    </row>
    <row r="34" spans="1:16" x14ac:dyDescent="0.3">
      <c r="A34" s="24">
        <v>1</v>
      </c>
      <c r="B34" s="106">
        <v>46027</v>
      </c>
      <c r="C34" s="25" t="s">
        <v>358</v>
      </c>
      <c r="D34" s="107" t="s">
        <v>136</v>
      </c>
      <c r="E34" s="26">
        <v>121</v>
      </c>
      <c r="F34" s="26" t="s">
        <v>295</v>
      </c>
      <c r="K34" s="24">
        <v>1</v>
      </c>
      <c r="L34" s="106">
        <v>46027</v>
      </c>
      <c r="M34" s="25" t="s">
        <v>359</v>
      </c>
      <c r="N34" s="107" t="s">
        <v>136</v>
      </c>
      <c r="O34" s="26">
        <v>96</v>
      </c>
      <c r="P34" s="26" t="s">
        <v>295</v>
      </c>
    </row>
    <row r="35" spans="1:16" x14ac:dyDescent="0.3">
      <c r="A35" s="24">
        <v>2</v>
      </c>
      <c r="B35" s="106">
        <v>46028</v>
      </c>
      <c r="C35" s="25" t="s">
        <v>358</v>
      </c>
      <c r="D35" s="107" t="s">
        <v>341</v>
      </c>
      <c r="E35" s="26">
        <v>4.91</v>
      </c>
      <c r="F35" s="26" t="s">
        <v>295</v>
      </c>
      <c r="K35" s="24">
        <v>2</v>
      </c>
      <c r="L35" s="106">
        <v>46028</v>
      </c>
      <c r="M35" s="25" t="s">
        <v>359</v>
      </c>
      <c r="N35" s="107" t="s">
        <v>341</v>
      </c>
      <c r="O35" s="26">
        <v>1.31</v>
      </c>
      <c r="P35" s="26" t="s">
        <v>295</v>
      </c>
    </row>
    <row r="36" spans="1:16" x14ac:dyDescent="0.3">
      <c r="A36" s="24">
        <v>2</v>
      </c>
      <c r="B36" s="106">
        <v>46028</v>
      </c>
      <c r="C36" s="25" t="s">
        <v>358</v>
      </c>
      <c r="D36" s="107" t="s">
        <v>118</v>
      </c>
      <c r="E36" s="26">
        <v>4.7</v>
      </c>
      <c r="F36" s="26" t="s">
        <v>295</v>
      </c>
      <c r="K36" s="24">
        <v>2</v>
      </c>
      <c r="L36" s="106">
        <v>46028</v>
      </c>
      <c r="M36" s="25" t="s">
        <v>359</v>
      </c>
      <c r="N36" s="107" t="s">
        <v>118</v>
      </c>
      <c r="O36" s="26">
        <v>9.9</v>
      </c>
      <c r="P36" s="26" t="s">
        <v>295</v>
      </c>
    </row>
    <row r="37" spans="1:16" x14ac:dyDescent="0.3">
      <c r="A37" s="24">
        <v>2</v>
      </c>
      <c r="B37" s="106">
        <v>46028</v>
      </c>
      <c r="C37" s="25" t="s">
        <v>358</v>
      </c>
      <c r="D37" s="107" t="s">
        <v>130</v>
      </c>
      <c r="E37" s="26">
        <v>3.92</v>
      </c>
      <c r="F37" s="26" t="s">
        <v>295</v>
      </c>
      <c r="K37" s="24">
        <v>2</v>
      </c>
      <c r="L37" s="106">
        <v>46028</v>
      </c>
      <c r="M37" s="25" t="s">
        <v>359</v>
      </c>
      <c r="N37" s="107" t="s">
        <v>130</v>
      </c>
      <c r="O37" s="26">
        <v>2.4220000000000002</v>
      </c>
      <c r="P37" s="26" t="s">
        <v>295</v>
      </c>
    </row>
    <row r="38" spans="1:16" x14ac:dyDescent="0.3">
      <c r="A38" s="24">
        <v>2</v>
      </c>
      <c r="B38" s="106">
        <v>46028</v>
      </c>
      <c r="C38" s="25" t="s">
        <v>358</v>
      </c>
      <c r="D38" s="107" t="s">
        <v>343</v>
      </c>
      <c r="E38" s="26">
        <v>0.311</v>
      </c>
      <c r="F38" s="26" t="s">
        <v>295</v>
      </c>
      <c r="K38" s="24">
        <v>2</v>
      </c>
      <c r="L38" s="106">
        <v>46028</v>
      </c>
      <c r="M38" s="25" t="s">
        <v>359</v>
      </c>
      <c r="N38" s="107" t="s">
        <v>343</v>
      </c>
      <c r="O38" s="26">
        <v>1.1319999999999999</v>
      </c>
      <c r="P38" s="26" t="s">
        <v>295</v>
      </c>
    </row>
    <row r="39" spans="1:16" x14ac:dyDescent="0.3">
      <c r="A39" s="24">
        <v>2</v>
      </c>
      <c r="B39" s="106">
        <v>46028</v>
      </c>
      <c r="C39" s="25" t="s">
        <v>358</v>
      </c>
      <c r="D39" s="107" t="s">
        <v>127</v>
      </c>
      <c r="E39" s="26">
        <v>1.2150000000000001</v>
      </c>
      <c r="F39" s="26" t="s">
        <v>295</v>
      </c>
      <c r="K39" s="24">
        <v>2</v>
      </c>
      <c r="L39" s="106">
        <v>46028</v>
      </c>
      <c r="M39" s="25" t="s">
        <v>359</v>
      </c>
      <c r="N39" s="107" t="s">
        <v>127</v>
      </c>
      <c r="O39" s="26">
        <v>4.7190000000000003</v>
      </c>
      <c r="P39" s="26" t="s">
        <v>295</v>
      </c>
    </row>
    <row r="40" spans="1:16" x14ac:dyDescent="0.3">
      <c r="A40" s="24">
        <v>2</v>
      </c>
      <c r="B40" s="106">
        <v>46028</v>
      </c>
      <c r="C40" s="25" t="s">
        <v>358</v>
      </c>
      <c r="D40" s="107" t="s">
        <v>131</v>
      </c>
      <c r="E40" s="26">
        <v>9.1</v>
      </c>
      <c r="F40" s="26" t="s">
        <v>295</v>
      </c>
      <c r="K40" s="24">
        <v>2</v>
      </c>
      <c r="L40" s="106">
        <v>46028</v>
      </c>
      <c r="M40" s="25" t="s">
        <v>359</v>
      </c>
      <c r="N40" s="107" t="s">
        <v>131</v>
      </c>
      <c r="O40" s="26">
        <v>12.6</v>
      </c>
      <c r="P40" s="26" t="s">
        <v>295</v>
      </c>
    </row>
    <row r="41" spans="1:16" x14ac:dyDescent="0.3">
      <c r="A41" s="24">
        <v>2</v>
      </c>
      <c r="B41" s="106">
        <v>46028</v>
      </c>
      <c r="C41" s="25" t="s">
        <v>358</v>
      </c>
      <c r="D41" s="107" t="s">
        <v>344</v>
      </c>
      <c r="E41" s="26">
        <v>316</v>
      </c>
      <c r="F41" s="26" t="s">
        <v>295</v>
      </c>
      <c r="K41" s="24">
        <v>2</v>
      </c>
      <c r="L41" s="106">
        <v>46028</v>
      </c>
      <c r="M41" s="25" t="s">
        <v>359</v>
      </c>
      <c r="N41" s="107" t="s">
        <v>344</v>
      </c>
      <c r="O41" s="26">
        <v>195</v>
      </c>
      <c r="P41" s="26" t="s">
        <v>295</v>
      </c>
    </row>
    <row r="42" spans="1:16" x14ac:dyDescent="0.3">
      <c r="A42" s="24">
        <v>2</v>
      </c>
      <c r="B42" s="106">
        <v>46028</v>
      </c>
      <c r="C42" s="25" t="s">
        <v>358</v>
      </c>
      <c r="D42" s="107" t="s">
        <v>119</v>
      </c>
      <c r="E42" s="26">
        <v>231</v>
      </c>
      <c r="F42" s="26" t="s">
        <v>295</v>
      </c>
      <c r="K42" s="24">
        <v>2</v>
      </c>
      <c r="L42" s="106">
        <v>46028</v>
      </c>
      <c r="M42" s="25" t="s">
        <v>359</v>
      </c>
      <c r="N42" s="107" t="s">
        <v>119</v>
      </c>
      <c r="O42" s="26">
        <v>84</v>
      </c>
      <c r="P42" s="26" t="s">
        <v>295</v>
      </c>
    </row>
    <row r="43" spans="1:16" x14ac:dyDescent="0.3">
      <c r="A43" s="24">
        <v>2</v>
      </c>
      <c r="B43" s="106">
        <v>46028</v>
      </c>
      <c r="C43" s="25" t="s">
        <v>358</v>
      </c>
      <c r="D43" s="107" t="s">
        <v>120</v>
      </c>
      <c r="E43" s="26">
        <v>79</v>
      </c>
      <c r="F43" s="26" t="s">
        <v>295</v>
      </c>
      <c r="K43" s="24">
        <v>2</v>
      </c>
      <c r="L43" s="106">
        <v>46028</v>
      </c>
      <c r="M43" s="25" t="s">
        <v>359</v>
      </c>
      <c r="N43" s="107" t="s">
        <v>120</v>
      </c>
      <c r="O43" s="26">
        <v>26</v>
      </c>
      <c r="P43" s="26" t="s">
        <v>295</v>
      </c>
    </row>
    <row r="44" spans="1:16" x14ac:dyDescent="0.3">
      <c r="A44" s="24">
        <v>2</v>
      </c>
      <c r="B44" s="106">
        <v>46028</v>
      </c>
      <c r="C44" s="25" t="s">
        <v>358</v>
      </c>
      <c r="D44" s="107" t="s">
        <v>117</v>
      </c>
      <c r="E44" s="26">
        <v>2.72</v>
      </c>
      <c r="F44" s="26" t="s">
        <v>295</v>
      </c>
      <c r="K44" s="24">
        <v>2</v>
      </c>
      <c r="L44" s="106">
        <v>46028</v>
      </c>
      <c r="M44" s="25" t="s">
        <v>359</v>
      </c>
      <c r="N44" s="107" t="s">
        <v>117</v>
      </c>
      <c r="O44" s="26">
        <v>6.28</v>
      </c>
      <c r="P44" s="26" t="s">
        <v>295</v>
      </c>
    </row>
    <row r="45" spans="1:16" x14ac:dyDescent="0.3">
      <c r="A45" s="24">
        <v>2</v>
      </c>
      <c r="B45" s="106">
        <v>46028</v>
      </c>
      <c r="C45" s="25" t="s">
        <v>358</v>
      </c>
      <c r="D45" s="107" t="s">
        <v>346</v>
      </c>
      <c r="E45" s="26">
        <v>233</v>
      </c>
      <c r="F45" s="26" t="s">
        <v>295</v>
      </c>
      <c r="K45" s="24">
        <v>2</v>
      </c>
      <c r="L45" s="106">
        <v>46028</v>
      </c>
      <c r="M45" s="25" t="s">
        <v>359</v>
      </c>
      <c r="N45" s="107" t="s">
        <v>346</v>
      </c>
      <c r="O45" s="26">
        <v>68</v>
      </c>
      <c r="P45" s="26" t="s">
        <v>295</v>
      </c>
    </row>
    <row r="46" spans="1:16" x14ac:dyDescent="0.3">
      <c r="A46" s="24">
        <v>2</v>
      </c>
      <c r="B46" s="106">
        <v>46028</v>
      </c>
      <c r="C46" s="25" t="s">
        <v>358</v>
      </c>
      <c r="D46" s="107" t="s">
        <v>132</v>
      </c>
      <c r="E46" s="26">
        <v>3.65</v>
      </c>
      <c r="F46" s="26" t="s">
        <v>295</v>
      </c>
      <c r="K46" s="24">
        <v>2</v>
      </c>
      <c r="L46" s="106">
        <v>46028</v>
      </c>
      <c r="M46" s="25" t="s">
        <v>359</v>
      </c>
      <c r="N46" s="107" t="s">
        <v>132</v>
      </c>
      <c r="O46" s="26">
        <v>7.32</v>
      </c>
      <c r="P46" s="26" t="s">
        <v>295</v>
      </c>
    </row>
    <row r="47" spans="1:16" x14ac:dyDescent="0.3">
      <c r="A47" s="24">
        <v>2</v>
      </c>
      <c r="B47" s="106">
        <v>46028</v>
      </c>
      <c r="C47" s="25" t="s">
        <v>358</v>
      </c>
      <c r="D47" s="107" t="s">
        <v>111</v>
      </c>
      <c r="E47" s="26">
        <v>89</v>
      </c>
      <c r="F47" s="26" t="s">
        <v>295</v>
      </c>
      <c r="K47" s="24">
        <v>2</v>
      </c>
      <c r="L47" s="106">
        <v>46028</v>
      </c>
      <c r="M47" s="25" t="s">
        <v>359</v>
      </c>
      <c r="N47" s="107" t="s">
        <v>111</v>
      </c>
      <c r="O47" s="26">
        <v>287</v>
      </c>
      <c r="P47" s="26" t="s">
        <v>295</v>
      </c>
    </row>
    <row r="48" spans="1:16" x14ac:dyDescent="0.3">
      <c r="A48" s="24">
        <v>2</v>
      </c>
      <c r="B48" s="106">
        <v>46028</v>
      </c>
      <c r="C48" s="25" t="s">
        <v>358</v>
      </c>
      <c r="D48" s="107" t="s">
        <v>347</v>
      </c>
      <c r="E48" s="26">
        <v>5.28</v>
      </c>
      <c r="F48" s="26" t="s">
        <v>295</v>
      </c>
      <c r="K48" s="24">
        <v>2</v>
      </c>
      <c r="L48" s="106">
        <v>46028</v>
      </c>
      <c r="M48" s="25" t="s">
        <v>359</v>
      </c>
      <c r="N48" s="107" t="s">
        <v>347</v>
      </c>
      <c r="O48" s="26">
        <v>9.84</v>
      </c>
      <c r="P48" s="26" t="s">
        <v>295</v>
      </c>
    </row>
    <row r="49" spans="1:16" x14ac:dyDescent="0.3">
      <c r="A49" s="24">
        <v>2</v>
      </c>
      <c r="B49" s="106">
        <v>46028</v>
      </c>
      <c r="C49" s="25" t="s">
        <v>358</v>
      </c>
      <c r="D49" s="107" t="s">
        <v>349</v>
      </c>
      <c r="E49" s="26">
        <v>2.2000000000000002</v>
      </c>
      <c r="F49" s="26" t="s">
        <v>295</v>
      </c>
      <c r="K49" s="24">
        <v>2</v>
      </c>
      <c r="L49" s="106">
        <v>46028</v>
      </c>
      <c r="M49" s="25" t="s">
        <v>359</v>
      </c>
      <c r="N49" s="107" t="s">
        <v>349</v>
      </c>
      <c r="O49" s="26">
        <v>4.8</v>
      </c>
      <c r="P49" s="26" t="s">
        <v>295</v>
      </c>
    </row>
    <row r="50" spans="1:16" x14ac:dyDescent="0.3">
      <c r="A50" s="24">
        <v>2</v>
      </c>
      <c r="B50" s="106">
        <v>46028</v>
      </c>
      <c r="C50" s="25" t="s">
        <v>358</v>
      </c>
      <c r="D50" s="107" t="s">
        <v>128</v>
      </c>
      <c r="E50" s="26">
        <v>6.8</v>
      </c>
      <c r="F50" s="26" t="s">
        <v>295</v>
      </c>
      <c r="K50" s="24">
        <v>2</v>
      </c>
      <c r="L50" s="106">
        <v>46028</v>
      </c>
      <c r="M50" s="25" t="s">
        <v>359</v>
      </c>
      <c r="N50" s="107" t="s">
        <v>128</v>
      </c>
      <c r="O50" s="26">
        <v>4.4000000000000004</v>
      </c>
      <c r="P50" s="26" t="s">
        <v>295</v>
      </c>
    </row>
    <row r="51" spans="1:16" x14ac:dyDescent="0.3">
      <c r="A51" s="24">
        <v>2</v>
      </c>
      <c r="B51" s="106">
        <v>46028</v>
      </c>
      <c r="C51" s="25" t="s">
        <v>358</v>
      </c>
      <c r="D51" s="107" t="s">
        <v>121</v>
      </c>
      <c r="E51" s="26">
        <v>159</v>
      </c>
      <c r="F51" s="26" t="s">
        <v>295</v>
      </c>
      <c r="K51" s="24">
        <v>2</v>
      </c>
      <c r="L51" s="106">
        <v>46028</v>
      </c>
      <c r="M51" s="25" t="s">
        <v>359</v>
      </c>
      <c r="N51" s="107" t="s">
        <v>121</v>
      </c>
      <c r="O51" s="26">
        <v>77</v>
      </c>
      <c r="P51" s="26" t="s">
        <v>295</v>
      </c>
    </row>
    <row r="52" spans="1:16" x14ac:dyDescent="0.3">
      <c r="A52" s="24">
        <v>2</v>
      </c>
      <c r="B52" s="106">
        <v>46028</v>
      </c>
      <c r="C52" s="25" t="s">
        <v>358</v>
      </c>
      <c r="D52" s="107" t="s">
        <v>115</v>
      </c>
      <c r="E52" s="26">
        <v>33</v>
      </c>
      <c r="F52" s="26" t="s">
        <v>295</v>
      </c>
      <c r="K52" s="24">
        <v>2</v>
      </c>
      <c r="L52" s="106">
        <v>46028</v>
      </c>
      <c r="M52" s="25" t="s">
        <v>359</v>
      </c>
      <c r="N52" s="107" t="s">
        <v>115</v>
      </c>
      <c r="O52" s="26">
        <v>94</v>
      </c>
      <c r="P52" s="26" t="s">
        <v>295</v>
      </c>
    </row>
    <row r="53" spans="1:16" x14ac:dyDescent="0.3">
      <c r="A53" s="24">
        <v>2</v>
      </c>
      <c r="B53" s="106">
        <v>46028</v>
      </c>
      <c r="C53" s="25" t="s">
        <v>358</v>
      </c>
      <c r="D53" s="107" t="s">
        <v>137</v>
      </c>
      <c r="E53" s="26">
        <v>75</v>
      </c>
      <c r="F53" s="26" t="s">
        <v>295</v>
      </c>
      <c r="K53" s="24">
        <v>2</v>
      </c>
      <c r="L53" s="106">
        <v>46028</v>
      </c>
      <c r="M53" s="25" t="s">
        <v>359</v>
      </c>
      <c r="N53" s="107" t="s">
        <v>137</v>
      </c>
      <c r="O53" s="26">
        <v>480</v>
      </c>
      <c r="P53" s="26" t="s">
        <v>295</v>
      </c>
    </row>
    <row r="54" spans="1:16" x14ac:dyDescent="0.3">
      <c r="A54" s="24">
        <v>2</v>
      </c>
      <c r="B54" s="106">
        <v>46028</v>
      </c>
      <c r="C54" s="25" t="s">
        <v>358</v>
      </c>
      <c r="D54" s="107" t="s">
        <v>350</v>
      </c>
      <c r="E54" s="26">
        <v>144</v>
      </c>
      <c r="F54" s="26" t="s">
        <v>295</v>
      </c>
      <c r="K54" s="24">
        <v>2</v>
      </c>
      <c r="L54" s="106">
        <v>46028</v>
      </c>
      <c r="M54" s="25" t="s">
        <v>359</v>
      </c>
      <c r="N54" s="107" t="s">
        <v>350</v>
      </c>
      <c r="O54" s="26">
        <v>434</v>
      </c>
      <c r="P54" s="26" t="s">
        <v>295</v>
      </c>
    </row>
    <row r="55" spans="1:16" x14ac:dyDescent="0.3">
      <c r="A55" s="24">
        <v>2</v>
      </c>
      <c r="B55" s="106">
        <v>46028</v>
      </c>
      <c r="C55" s="25" t="s">
        <v>358</v>
      </c>
      <c r="D55" s="107" t="s">
        <v>125</v>
      </c>
      <c r="E55" s="26">
        <v>104</v>
      </c>
      <c r="F55" s="26" t="s">
        <v>295</v>
      </c>
      <c r="K55" s="24">
        <v>2</v>
      </c>
      <c r="L55" s="106">
        <v>46028</v>
      </c>
      <c r="M55" s="25" t="s">
        <v>359</v>
      </c>
      <c r="N55" s="107" t="s">
        <v>125</v>
      </c>
      <c r="O55" s="26">
        <v>428</v>
      </c>
      <c r="P55" s="26" t="s">
        <v>295</v>
      </c>
    </row>
    <row r="56" spans="1:16" x14ac:dyDescent="0.3">
      <c r="A56" s="24">
        <v>2</v>
      </c>
      <c r="B56" s="106">
        <v>46028</v>
      </c>
      <c r="C56" s="25" t="s">
        <v>358</v>
      </c>
      <c r="D56" s="107" t="s">
        <v>126</v>
      </c>
      <c r="E56" s="26">
        <v>80</v>
      </c>
      <c r="F56" s="26" t="s">
        <v>295</v>
      </c>
      <c r="K56" s="24">
        <v>2</v>
      </c>
      <c r="L56" s="106">
        <v>46028</v>
      </c>
      <c r="M56" s="25" t="s">
        <v>359</v>
      </c>
      <c r="N56" s="107" t="s">
        <v>126</v>
      </c>
      <c r="O56" s="26">
        <v>152</v>
      </c>
      <c r="P56" s="26" t="s">
        <v>295</v>
      </c>
    </row>
    <row r="57" spans="1:16" x14ac:dyDescent="0.3">
      <c r="A57" s="24">
        <v>2</v>
      </c>
      <c r="B57" s="106">
        <v>46028</v>
      </c>
      <c r="C57" s="25" t="s">
        <v>358</v>
      </c>
      <c r="D57" s="107" t="s">
        <v>351</v>
      </c>
      <c r="E57" s="26">
        <v>159</v>
      </c>
      <c r="F57" s="26" t="s">
        <v>295</v>
      </c>
      <c r="K57" s="24">
        <v>2</v>
      </c>
      <c r="L57" s="106">
        <v>46028</v>
      </c>
      <c r="M57" s="25" t="s">
        <v>359</v>
      </c>
      <c r="N57" s="107" t="s">
        <v>351</v>
      </c>
      <c r="O57" s="26">
        <v>367</v>
      </c>
      <c r="P57" s="26" t="s">
        <v>295</v>
      </c>
    </row>
    <row r="58" spans="1:16" x14ac:dyDescent="0.3">
      <c r="A58" s="24">
        <v>2</v>
      </c>
      <c r="B58" s="106">
        <v>46028</v>
      </c>
      <c r="C58" s="25" t="s">
        <v>358</v>
      </c>
      <c r="D58" s="107" t="s">
        <v>352</v>
      </c>
      <c r="E58" s="26">
        <v>61</v>
      </c>
      <c r="F58" s="26" t="s">
        <v>295</v>
      </c>
      <c r="K58" s="24">
        <v>2</v>
      </c>
      <c r="L58" s="106">
        <v>46028</v>
      </c>
      <c r="M58" s="25" t="s">
        <v>359</v>
      </c>
      <c r="N58" s="107" t="s">
        <v>352</v>
      </c>
      <c r="O58" s="26">
        <v>85</v>
      </c>
      <c r="P58" s="26" t="s">
        <v>295</v>
      </c>
    </row>
    <row r="59" spans="1:16" x14ac:dyDescent="0.3">
      <c r="A59" s="24">
        <v>2</v>
      </c>
      <c r="B59" s="106">
        <v>46028</v>
      </c>
      <c r="C59" s="25" t="s">
        <v>358</v>
      </c>
      <c r="D59" s="107" t="s">
        <v>122</v>
      </c>
      <c r="E59" s="26">
        <v>48</v>
      </c>
      <c r="F59" s="26" t="s">
        <v>295</v>
      </c>
      <c r="K59" s="24">
        <v>2</v>
      </c>
      <c r="L59" s="106">
        <v>46028</v>
      </c>
      <c r="M59" s="25" t="s">
        <v>359</v>
      </c>
      <c r="N59" s="107" t="s">
        <v>122</v>
      </c>
      <c r="O59" s="26">
        <v>221</v>
      </c>
      <c r="P59" s="26" t="s">
        <v>295</v>
      </c>
    </row>
    <row r="60" spans="1:16" x14ac:dyDescent="0.3">
      <c r="A60" s="24">
        <v>2</v>
      </c>
      <c r="B60" s="106">
        <v>46028</v>
      </c>
      <c r="C60" s="25" t="s">
        <v>358</v>
      </c>
      <c r="D60" s="107" t="s">
        <v>124</v>
      </c>
      <c r="E60" s="26">
        <v>32</v>
      </c>
      <c r="F60" s="26" t="s">
        <v>295</v>
      </c>
      <c r="K60" s="24">
        <v>2</v>
      </c>
      <c r="L60" s="106">
        <v>46028</v>
      </c>
      <c r="M60" s="25" t="s">
        <v>359</v>
      </c>
      <c r="N60" s="107" t="s">
        <v>124</v>
      </c>
      <c r="O60" s="26">
        <v>110</v>
      </c>
      <c r="P60" s="26" t="s">
        <v>295</v>
      </c>
    </row>
    <row r="61" spans="1:16" x14ac:dyDescent="0.3">
      <c r="A61" s="24">
        <v>2</v>
      </c>
      <c r="B61" s="106">
        <v>46028</v>
      </c>
      <c r="C61" s="25" t="s">
        <v>358</v>
      </c>
      <c r="D61" s="107" t="s">
        <v>353</v>
      </c>
      <c r="E61" s="26">
        <v>0.96</v>
      </c>
      <c r="F61" s="26" t="s">
        <v>295</v>
      </c>
      <c r="K61" s="24">
        <v>2</v>
      </c>
      <c r="L61" s="106">
        <v>46028</v>
      </c>
      <c r="M61" s="25" t="s">
        <v>359</v>
      </c>
      <c r="N61" s="107" t="s">
        <v>353</v>
      </c>
      <c r="O61" s="26">
        <v>3.51</v>
      </c>
      <c r="P61" s="26" t="s">
        <v>295</v>
      </c>
    </row>
    <row r="62" spans="1:16" x14ac:dyDescent="0.3">
      <c r="A62" s="24">
        <v>2</v>
      </c>
      <c r="B62" s="106">
        <v>46028</v>
      </c>
      <c r="C62" s="25" t="s">
        <v>358</v>
      </c>
      <c r="D62" s="107" t="s">
        <v>355</v>
      </c>
      <c r="E62" s="26">
        <v>42</v>
      </c>
      <c r="F62" s="26" t="s">
        <v>295</v>
      </c>
      <c r="K62" s="24">
        <v>2</v>
      </c>
      <c r="L62" s="106">
        <v>46028</v>
      </c>
      <c r="M62" s="25" t="s">
        <v>359</v>
      </c>
      <c r="N62" s="107" t="s">
        <v>355</v>
      </c>
      <c r="O62" s="26">
        <v>29.2</v>
      </c>
      <c r="P62" s="26" t="s">
        <v>295</v>
      </c>
    </row>
    <row r="63" spans="1:16" x14ac:dyDescent="0.3">
      <c r="A63" s="24">
        <v>2</v>
      </c>
      <c r="B63" s="106">
        <v>46028</v>
      </c>
      <c r="C63" s="25" t="s">
        <v>358</v>
      </c>
      <c r="D63" s="107" t="s">
        <v>133</v>
      </c>
      <c r="E63" s="26">
        <v>146</v>
      </c>
      <c r="F63" s="26" t="s">
        <v>295</v>
      </c>
      <c r="K63" s="24">
        <v>2</v>
      </c>
      <c r="L63" s="106">
        <v>46028</v>
      </c>
      <c r="M63" s="25" t="s">
        <v>359</v>
      </c>
      <c r="N63" s="107" t="s">
        <v>133</v>
      </c>
      <c r="O63" s="26">
        <v>125</v>
      </c>
      <c r="P63" s="26" t="s">
        <v>295</v>
      </c>
    </row>
    <row r="64" spans="1:16" x14ac:dyDescent="0.3">
      <c r="A64" s="24">
        <v>2</v>
      </c>
      <c r="B64" s="106">
        <v>46028</v>
      </c>
      <c r="C64" s="25" t="s">
        <v>358</v>
      </c>
      <c r="D64" s="107" t="s">
        <v>135</v>
      </c>
      <c r="E64" s="26">
        <v>3.7</v>
      </c>
      <c r="F64" s="26" t="s">
        <v>295</v>
      </c>
      <c r="K64" s="24">
        <v>2</v>
      </c>
      <c r="L64" s="106">
        <v>46028</v>
      </c>
      <c r="M64" s="25" t="s">
        <v>359</v>
      </c>
      <c r="N64" s="107" t="s">
        <v>135</v>
      </c>
      <c r="O64" s="26">
        <v>6.4</v>
      </c>
      <c r="P64" s="26" t="s">
        <v>295</v>
      </c>
    </row>
    <row r="65" spans="1:16" x14ac:dyDescent="0.3">
      <c r="A65" s="24">
        <v>2</v>
      </c>
      <c r="B65" s="106">
        <v>46028</v>
      </c>
      <c r="C65" s="25" t="s">
        <v>358</v>
      </c>
      <c r="D65" s="107" t="s">
        <v>136</v>
      </c>
      <c r="E65" s="26">
        <v>116</v>
      </c>
      <c r="F65" s="26" t="s">
        <v>295</v>
      </c>
      <c r="K65" s="24">
        <v>2</v>
      </c>
      <c r="L65" s="106">
        <v>46028</v>
      </c>
      <c r="M65" s="25" t="s">
        <v>359</v>
      </c>
      <c r="N65" s="107" t="s">
        <v>136</v>
      </c>
      <c r="O65" s="26">
        <v>95</v>
      </c>
      <c r="P65" s="26" t="s">
        <v>295</v>
      </c>
    </row>
    <row r="66" spans="1:16" x14ac:dyDescent="0.3">
      <c r="A66" s="24">
        <v>3</v>
      </c>
      <c r="B66" s="106">
        <v>46029</v>
      </c>
      <c r="C66" s="25" t="s">
        <v>358</v>
      </c>
      <c r="D66" s="107" t="s">
        <v>341</v>
      </c>
      <c r="E66" s="26">
        <v>4.67</v>
      </c>
      <c r="F66" s="26" t="s">
        <v>295</v>
      </c>
      <c r="K66" s="24">
        <v>3</v>
      </c>
      <c r="L66" s="106">
        <v>46029</v>
      </c>
      <c r="M66" s="25" t="s">
        <v>359</v>
      </c>
      <c r="N66" s="107" t="s">
        <v>341</v>
      </c>
      <c r="O66" s="26">
        <v>1.1599999999999999</v>
      </c>
      <c r="P66" s="26" t="s">
        <v>295</v>
      </c>
    </row>
    <row r="67" spans="1:16" x14ac:dyDescent="0.3">
      <c r="A67" s="24">
        <v>3</v>
      </c>
      <c r="B67" s="106">
        <v>46029</v>
      </c>
      <c r="C67" s="25" t="s">
        <v>358</v>
      </c>
      <c r="D67" s="107" t="s">
        <v>118</v>
      </c>
      <c r="E67" s="26">
        <v>4.8</v>
      </c>
      <c r="F67" s="26" t="s">
        <v>295</v>
      </c>
      <c r="K67" s="24">
        <v>3</v>
      </c>
      <c r="L67" s="106">
        <v>46029</v>
      </c>
      <c r="M67" s="25" t="s">
        <v>359</v>
      </c>
      <c r="N67" s="107" t="s">
        <v>118</v>
      </c>
      <c r="O67" s="26">
        <v>9.9</v>
      </c>
      <c r="P67" s="26" t="s">
        <v>295</v>
      </c>
    </row>
    <row r="68" spans="1:16" x14ac:dyDescent="0.3">
      <c r="A68" s="24">
        <v>3</v>
      </c>
      <c r="B68" s="106">
        <v>46029</v>
      </c>
      <c r="C68" s="25" t="s">
        <v>358</v>
      </c>
      <c r="D68" s="107" t="s">
        <v>130</v>
      </c>
      <c r="E68" s="26">
        <v>3.96</v>
      </c>
      <c r="F68" s="26" t="s">
        <v>295</v>
      </c>
      <c r="K68" s="24">
        <v>3</v>
      </c>
      <c r="L68" s="106">
        <v>46029</v>
      </c>
      <c r="M68" s="25" t="s">
        <v>359</v>
      </c>
      <c r="N68" s="107" t="s">
        <v>130</v>
      </c>
      <c r="O68" s="26">
        <v>2.54</v>
      </c>
      <c r="P68" s="26" t="s">
        <v>295</v>
      </c>
    </row>
    <row r="69" spans="1:16" x14ac:dyDescent="0.3">
      <c r="A69" s="24">
        <v>3</v>
      </c>
      <c r="B69" s="106">
        <v>46029</v>
      </c>
      <c r="C69" s="25" t="s">
        <v>358</v>
      </c>
      <c r="D69" s="107" t="s">
        <v>343</v>
      </c>
      <c r="E69" s="26">
        <v>0.316</v>
      </c>
      <c r="F69" s="26" t="s">
        <v>295</v>
      </c>
      <c r="K69" s="24">
        <v>3</v>
      </c>
      <c r="L69" s="106">
        <v>46029</v>
      </c>
      <c r="M69" s="25" t="s">
        <v>359</v>
      </c>
      <c r="N69" s="107" t="s">
        <v>343</v>
      </c>
      <c r="O69" s="26">
        <v>1.1579999999999999</v>
      </c>
      <c r="P69" s="26" t="s">
        <v>295</v>
      </c>
    </row>
    <row r="70" spans="1:16" x14ac:dyDescent="0.3">
      <c r="A70" s="24">
        <v>3</v>
      </c>
      <c r="B70" s="106">
        <v>46029</v>
      </c>
      <c r="C70" s="25" t="s">
        <v>358</v>
      </c>
      <c r="D70" s="107" t="s">
        <v>127</v>
      </c>
      <c r="E70" s="26">
        <v>1.196</v>
      </c>
      <c r="F70" s="26" t="s">
        <v>295</v>
      </c>
      <c r="K70" s="24">
        <v>3</v>
      </c>
      <c r="L70" s="106">
        <v>46029</v>
      </c>
      <c r="M70" s="25" t="s">
        <v>359</v>
      </c>
      <c r="N70" s="107" t="s">
        <v>127</v>
      </c>
      <c r="O70" s="26">
        <v>4.6989999999999998</v>
      </c>
      <c r="P70" s="26" t="s">
        <v>295</v>
      </c>
    </row>
    <row r="71" spans="1:16" x14ac:dyDescent="0.3">
      <c r="A71" s="24">
        <v>3</v>
      </c>
      <c r="B71" s="106">
        <v>46029</v>
      </c>
      <c r="C71" s="25" t="s">
        <v>358</v>
      </c>
      <c r="D71" s="107" t="s">
        <v>131</v>
      </c>
      <c r="E71" s="26">
        <v>8.8000000000000007</v>
      </c>
      <c r="F71" s="26" t="s">
        <v>295</v>
      </c>
      <c r="K71" s="24">
        <v>3</v>
      </c>
      <c r="L71" s="106">
        <v>46029</v>
      </c>
      <c r="M71" s="25" t="s">
        <v>359</v>
      </c>
      <c r="N71" s="107" t="s">
        <v>131</v>
      </c>
      <c r="O71" s="26">
        <v>12.4</v>
      </c>
      <c r="P71" s="26" t="s">
        <v>295</v>
      </c>
    </row>
    <row r="72" spans="1:16" x14ac:dyDescent="0.3">
      <c r="A72" s="24">
        <v>3</v>
      </c>
      <c r="B72" s="106">
        <v>46029</v>
      </c>
      <c r="C72" s="25" t="s">
        <v>358</v>
      </c>
      <c r="D72" s="107" t="s">
        <v>344</v>
      </c>
      <c r="E72" s="26">
        <v>325</v>
      </c>
      <c r="F72" s="26" t="s">
        <v>295</v>
      </c>
      <c r="K72" s="24">
        <v>3</v>
      </c>
      <c r="L72" s="106">
        <v>46029</v>
      </c>
      <c r="M72" s="25" t="s">
        <v>359</v>
      </c>
      <c r="N72" s="107" t="s">
        <v>344</v>
      </c>
      <c r="O72" s="26">
        <v>199</v>
      </c>
      <c r="P72" s="26" t="s">
        <v>295</v>
      </c>
    </row>
    <row r="73" spans="1:16" x14ac:dyDescent="0.3">
      <c r="A73" s="24">
        <v>3</v>
      </c>
      <c r="B73" s="106">
        <v>46029</v>
      </c>
      <c r="C73" s="25" t="s">
        <v>358</v>
      </c>
      <c r="D73" s="107" t="s">
        <v>119</v>
      </c>
      <c r="E73" s="26">
        <v>238</v>
      </c>
      <c r="F73" s="26" t="s">
        <v>295</v>
      </c>
      <c r="K73" s="24">
        <v>3</v>
      </c>
      <c r="L73" s="106">
        <v>46029</v>
      </c>
      <c r="M73" s="25" t="s">
        <v>359</v>
      </c>
      <c r="N73" s="107" t="s">
        <v>119</v>
      </c>
      <c r="O73" s="26">
        <v>88</v>
      </c>
      <c r="P73" s="26" t="s">
        <v>295</v>
      </c>
    </row>
    <row r="74" spans="1:16" x14ac:dyDescent="0.3">
      <c r="A74" s="24">
        <v>3</v>
      </c>
      <c r="B74" s="106">
        <v>46029</v>
      </c>
      <c r="C74" s="25" t="s">
        <v>358</v>
      </c>
      <c r="D74" s="107" t="s">
        <v>120</v>
      </c>
      <c r="E74" s="26">
        <v>80</v>
      </c>
      <c r="F74" s="26" t="s">
        <v>295</v>
      </c>
      <c r="K74" s="24">
        <v>3</v>
      </c>
      <c r="L74" s="106">
        <v>46029</v>
      </c>
      <c r="M74" s="25" t="s">
        <v>359</v>
      </c>
      <c r="N74" s="107" t="s">
        <v>120</v>
      </c>
      <c r="O74" s="26">
        <v>26</v>
      </c>
      <c r="P74" s="26" t="s">
        <v>295</v>
      </c>
    </row>
    <row r="75" spans="1:16" x14ac:dyDescent="0.3">
      <c r="A75" s="24">
        <v>3</v>
      </c>
      <c r="B75" s="106">
        <v>46029</v>
      </c>
      <c r="C75" s="25" t="s">
        <v>358</v>
      </c>
      <c r="D75" s="107" t="s">
        <v>117</v>
      </c>
      <c r="E75" s="26">
        <v>2.78</v>
      </c>
      <c r="F75" s="26" t="s">
        <v>295</v>
      </c>
      <c r="K75" s="24">
        <v>3</v>
      </c>
      <c r="L75" s="106">
        <v>46029</v>
      </c>
      <c r="M75" s="25" t="s">
        <v>359</v>
      </c>
      <c r="N75" s="107" t="s">
        <v>117</v>
      </c>
      <c r="O75" s="26">
        <v>6.22</v>
      </c>
      <c r="P75" s="26" t="s">
        <v>295</v>
      </c>
    </row>
    <row r="76" spans="1:16" x14ac:dyDescent="0.3">
      <c r="A76" s="24">
        <v>3</v>
      </c>
      <c r="B76" s="106">
        <v>46029</v>
      </c>
      <c r="C76" s="25" t="s">
        <v>358</v>
      </c>
      <c r="D76" s="107" t="s">
        <v>346</v>
      </c>
      <c r="E76" s="26">
        <v>234</v>
      </c>
      <c r="F76" s="26" t="s">
        <v>295</v>
      </c>
      <c r="K76" s="24">
        <v>3</v>
      </c>
      <c r="L76" s="106">
        <v>46029</v>
      </c>
      <c r="M76" s="25" t="s">
        <v>359</v>
      </c>
      <c r="N76" s="107" t="s">
        <v>346</v>
      </c>
      <c r="O76" s="26">
        <v>68</v>
      </c>
      <c r="P76" s="26" t="s">
        <v>295</v>
      </c>
    </row>
    <row r="77" spans="1:16" x14ac:dyDescent="0.3">
      <c r="A77" s="24">
        <v>3</v>
      </c>
      <c r="B77" s="106">
        <v>46029</v>
      </c>
      <c r="C77" s="25" t="s">
        <v>358</v>
      </c>
      <c r="D77" s="107" t="s">
        <v>132</v>
      </c>
      <c r="E77" s="26">
        <v>3.61</v>
      </c>
      <c r="F77" s="26" t="s">
        <v>295</v>
      </c>
      <c r="K77" s="24">
        <v>3</v>
      </c>
      <c r="L77" s="106">
        <v>46029</v>
      </c>
      <c r="M77" s="25" t="s">
        <v>359</v>
      </c>
      <c r="N77" s="107" t="s">
        <v>132</v>
      </c>
      <c r="O77" s="26">
        <v>7.45</v>
      </c>
      <c r="P77" s="26" t="s">
        <v>295</v>
      </c>
    </row>
    <row r="78" spans="1:16" x14ac:dyDescent="0.3">
      <c r="A78" s="24">
        <v>3</v>
      </c>
      <c r="B78" s="106">
        <v>46029</v>
      </c>
      <c r="C78" s="25" t="s">
        <v>358</v>
      </c>
      <c r="D78" s="107" t="s">
        <v>111</v>
      </c>
      <c r="E78" s="26">
        <v>90</v>
      </c>
      <c r="F78" s="26" t="s">
        <v>295</v>
      </c>
      <c r="K78" s="24">
        <v>3</v>
      </c>
      <c r="L78" s="106">
        <v>46029</v>
      </c>
      <c r="M78" s="25" t="s">
        <v>359</v>
      </c>
      <c r="N78" s="107" t="s">
        <v>111</v>
      </c>
      <c r="O78" s="26">
        <v>283</v>
      </c>
      <c r="P78" s="26" t="s">
        <v>295</v>
      </c>
    </row>
    <row r="79" spans="1:16" x14ac:dyDescent="0.3">
      <c r="A79" s="24">
        <v>3</v>
      </c>
      <c r="B79" s="106">
        <v>46029</v>
      </c>
      <c r="C79" s="25" t="s">
        <v>358</v>
      </c>
      <c r="D79" s="107" t="s">
        <v>347</v>
      </c>
      <c r="E79" s="26">
        <v>5.19</v>
      </c>
      <c r="F79" s="26" t="s">
        <v>295</v>
      </c>
      <c r="K79" s="24">
        <v>3</v>
      </c>
      <c r="L79" s="106">
        <v>46029</v>
      </c>
      <c r="M79" s="25" t="s">
        <v>359</v>
      </c>
      <c r="N79" s="107" t="s">
        <v>347</v>
      </c>
      <c r="O79" s="26">
        <v>9.82</v>
      </c>
      <c r="P79" s="26" t="s">
        <v>295</v>
      </c>
    </row>
    <row r="80" spans="1:16" x14ac:dyDescent="0.3">
      <c r="A80" s="24">
        <v>3</v>
      </c>
      <c r="B80" s="106">
        <v>46029</v>
      </c>
      <c r="C80" s="25" t="s">
        <v>358</v>
      </c>
      <c r="D80" s="107" t="s">
        <v>349</v>
      </c>
      <c r="E80" s="26">
        <v>2.2000000000000002</v>
      </c>
      <c r="F80" s="26" t="s">
        <v>295</v>
      </c>
      <c r="K80" s="24">
        <v>3</v>
      </c>
      <c r="L80" s="106">
        <v>46029</v>
      </c>
      <c r="M80" s="25" t="s">
        <v>359</v>
      </c>
      <c r="N80" s="107" t="s">
        <v>349</v>
      </c>
      <c r="O80" s="26">
        <v>4.6500000000000004</v>
      </c>
      <c r="P80" s="26" t="s">
        <v>295</v>
      </c>
    </row>
    <row r="81" spans="1:16" x14ac:dyDescent="0.3">
      <c r="A81" s="24">
        <v>3</v>
      </c>
      <c r="B81" s="106">
        <v>46029</v>
      </c>
      <c r="C81" s="25" t="s">
        <v>358</v>
      </c>
      <c r="D81" s="107" t="s">
        <v>128</v>
      </c>
      <c r="E81" s="26">
        <v>6.7</v>
      </c>
      <c r="F81" s="26" t="s">
        <v>295</v>
      </c>
      <c r="K81" s="24">
        <v>3</v>
      </c>
      <c r="L81" s="106">
        <v>46029</v>
      </c>
      <c r="M81" s="25" t="s">
        <v>359</v>
      </c>
      <c r="N81" s="107" t="s">
        <v>128</v>
      </c>
      <c r="O81" s="26">
        <v>4.4000000000000004</v>
      </c>
      <c r="P81" s="26" t="s">
        <v>295</v>
      </c>
    </row>
    <row r="82" spans="1:16" x14ac:dyDescent="0.3">
      <c r="A82" s="24">
        <v>3</v>
      </c>
      <c r="B82" s="106">
        <v>46029</v>
      </c>
      <c r="C82" s="25" t="s">
        <v>358</v>
      </c>
      <c r="D82" s="107" t="s">
        <v>121</v>
      </c>
      <c r="E82" s="26">
        <v>158</v>
      </c>
      <c r="F82" s="26" t="s">
        <v>295</v>
      </c>
      <c r="K82" s="24">
        <v>3</v>
      </c>
      <c r="L82" s="106">
        <v>46029</v>
      </c>
      <c r="M82" s="25" t="s">
        <v>359</v>
      </c>
      <c r="N82" s="107" t="s">
        <v>121</v>
      </c>
      <c r="O82" s="26">
        <v>79</v>
      </c>
      <c r="P82" s="26" t="s">
        <v>295</v>
      </c>
    </row>
    <row r="83" spans="1:16" x14ac:dyDescent="0.3">
      <c r="A83" s="24">
        <v>3</v>
      </c>
      <c r="B83" s="106">
        <v>46029</v>
      </c>
      <c r="C83" s="25" t="s">
        <v>358</v>
      </c>
      <c r="D83" s="107" t="s">
        <v>115</v>
      </c>
      <c r="E83" s="26">
        <v>32</v>
      </c>
      <c r="F83" s="26" t="s">
        <v>295</v>
      </c>
      <c r="K83" s="24">
        <v>3</v>
      </c>
      <c r="L83" s="106">
        <v>46029</v>
      </c>
      <c r="M83" s="25" t="s">
        <v>359</v>
      </c>
      <c r="N83" s="107" t="s">
        <v>115</v>
      </c>
      <c r="O83" s="26">
        <v>96</v>
      </c>
      <c r="P83" s="26" t="s">
        <v>295</v>
      </c>
    </row>
    <row r="84" spans="1:16" x14ac:dyDescent="0.3">
      <c r="A84" s="24">
        <v>3</v>
      </c>
      <c r="B84" s="106">
        <v>46029</v>
      </c>
      <c r="C84" s="25" t="s">
        <v>358</v>
      </c>
      <c r="D84" s="107" t="s">
        <v>137</v>
      </c>
      <c r="E84" s="26">
        <v>74</v>
      </c>
      <c r="F84" s="26" t="s">
        <v>295</v>
      </c>
      <c r="K84" s="24">
        <v>3</v>
      </c>
      <c r="L84" s="106">
        <v>46029</v>
      </c>
      <c r="M84" s="25" t="s">
        <v>359</v>
      </c>
      <c r="N84" s="107" t="s">
        <v>137</v>
      </c>
      <c r="O84" s="26">
        <v>480</v>
      </c>
      <c r="P84" s="26" t="s">
        <v>295</v>
      </c>
    </row>
    <row r="85" spans="1:16" x14ac:dyDescent="0.3">
      <c r="A85" s="24">
        <v>3</v>
      </c>
      <c r="B85" s="106">
        <v>46029</v>
      </c>
      <c r="C85" s="25" t="s">
        <v>358</v>
      </c>
      <c r="D85" s="107" t="s">
        <v>350</v>
      </c>
      <c r="E85" s="26">
        <v>148</v>
      </c>
      <c r="F85" s="26" t="s">
        <v>295</v>
      </c>
      <c r="K85" s="24">
        <v>3</v>
      </c>
      <c r="L85" s="106">
        <v>46029</v>
      </c>
      <c r="M85" s="25" t="s">
        <v>359</v>
      </c>
      <c r="N85" s="107" t="s">
        <v>350</v>
      </c>
      <c r="O85" s="26">
        <v>442</v>
      </c>
      <c r="P85" s="26" t="s">
        <v>295</v>
      </c>
    </row>
    <row r="86" spans="1:16" x14ac:dyDescent="0.3">
      <c r="A86" s="24">
        <v>3</v>
      </c>
      <c r="B86" s="106">
        <v>46029</v>
      </c>
      <c r="C86" s="25" t="s">
        <v>358</v>
      </c>
      <c r="D86" s="107" t="s">
        <v>125</v>
      </c>
      <c r="E86" s="26">
        <v>106</v>
      </c>
      <c r="F86" s="26" t="s">
        <v>295</v>
      </c>
      <c r="K86" s="24">
        <v>3</v>
      </c>
      <c r="L86" s="106">
        <v>46029</v>
      </c>
      <c r="M86" s="25" t="s">
        <v>359</v>
      </c>
      <c r="N86" s="107" t="s">
        <v>125</v>
      </c>
      <c r="O86" s="26">
        <v>424</v>
      </c>
      <c r="P86" s="26" t="s">
        <v>295</v>
      </c>
    </row>
    <row r="87" spans="1:16" x14ac:dyDescent="0.3">
      <c r="A87" s="24">
        <v>3</v>
      </c>
      <c r="B87" s="106">
        <v>46029</v>
      </c>
      <c r="C87" s="25" t="s">
        <v>358</v>
      </c>
      <c r="D87" s="107" t="s">
        <v>126</v>
      </c>
      <c r="E87" s="26">
        <v>76</v>
      </c>
      <c r="F87" s="26" t="s">
        <v>295</v>
      </c>
      <c r="K87" s="24">
        <v>3</v>
      </c>
      <c r="L87" s="106">
        <v>46029</v>
      </c>
      <c r="M87" s="25" t="s">
        <v>359</v>
      </c>
      <c r="N87" s="107" t="s">
        <v>126</v>
      </c>
      <c r="O87" s="26">
        <v>147</v>
      </c>
      <c r="P87" s="26" t="s">
        <v>295</v>
      </c>
    </row>
    <row r="88" spans="1:16" x14ac:dyDescent="0.3">
      <c r="A88" s="24">
        <v>3</v>
      </c>
      <c r="B88" s="106">
        <v>46029</v>
      </c>
      <c r="C88" s="25" t="s">
        <v>358</v>
      </c>
      <c r="D88" s="107" t="s">
        <v>351</v>
      </c>
      <c r="E88" s="26">
        <v>150</v>
      </c>
      <c r="F88" s="26" t="s">
        <v>295</v>
      </c>
      <c r="K88" s="24">
        <v>3</v>
      </c>
      <c r="L88" s="106">
        <v>46029</v>
      </c>
      <c r="M88" s="25" t="s">
        <v>359</v>
      </c>
      <c r="N88" s="107" t="s">
        <v>351</v>
      </c>
      <c r="O88" s="26">
        <v>365</v>
      </c>
      <c r="P88" s="26" t="s">
        <v>295</v>
      </c>
    </row>
    <row r="89" spans="1:16" x14ac:dyDescent="0.3">
      <c r="A89" s="24">
        <v>3</v>
      </c>
      <c r="B89" s="106">
        <v>46029</v>
      </c>
      <c r="C89" s="25" t="s">
        <v>358</v>
      </c>
      <c r="D89" s="107" t="s">
        <v>352</v>
      </c>
      <c r="E89" s="26">
        <v>60</v>
      </c>
      <c r="F89" s="26" t="s">
        <v>295</v>
      </c>
      <c r="K89" s="24">
        <v>3</v>
      </c>
      <c r="L89" s="106">
        <v>46029</v>
      </c>
      <c r="M89" s="25" t="s">
        <v>359</v>
      </c>
      <c r="N89" s="107" t="s">
        <v>352</v>
      </c>
      <c r="O89" s="26">
        <v>84</v>
      </c>
      <c r="P89" s="26" t="s">
        <v>295</v>
      </c>
    </row>
    <row r="90" spans="1:16" x14ac:dyDescent="0.3">
      <c r="A90" s="24">
        <v>3</v>
      </c>
      <c r="B90" s="106">
        <v>46029</v>
      </c>
      <c r="C90" s="25" t="s">
        <v>358</v>
      </c>
      <c r="D90" s="107" t="s">
        <v>122</v>
      </c>
      <c r="E90" s="26">
        <v>46</v>
      </c>
      <c r="F90" s="26" t="s">
        <v>295</v>
      </c>
      <c r="K90" s="24">
        <v>3</v>
      </c>
      <c r="L90" s="106">
        <v>46029</v>
      </c>
      <c r="M90" s="25" t="s">
        <v>359</v>
      </c>
      <c r="N90" s="107" t="s">
        <v>122</v>
      </c>
      <c r="O90" s="26">
        <v>212</v>
      </c>
      <c r="P90" s="26" t="s">
        <v>295</v>
      </c>
    </row>
    <row r="91" spans="1:16" x14ac:dyDescent="0.3">
      <c r="A91" s="24">
        <v>3</v>
      </c>
      <c r="B91" s="106">
        <v>46029</v>
      </c>
      <c r="C91" s="25" t="s">
        <v>358</v>
      </c>
      <c r="D91" s="107" t="s">
        <v>124</v>
      </c>
      <c r="E91" s="26">
        <v>31</v>
      </c>
      <c r="F91" s="26" t="s">
        <v>295</v>
      </c>
      <c r="K91" s="24">
        <v>3</v>
      </c>
      <c r="L91" s="106">
        <v>46029</v>
      </c>
      <c r="M91" s="25" t="s">
        <v>359</v>
      </c>
      <c r="N91" s="107" t="s">
        <v>124</v>
      </c>
      <c r="O91" s="26">
        <v>106</v>
      </c>
      <c r="P91" s="26" t="s">
        <v>295</v>
      </c>
    </row>
    <row r="92" spans="1:16" x14ac:dyDescent="0.3">
      <c r="A92" s="24">
        <v>3</v>
      </c>
      <c r="B92" s="106">
        <v>46029</v>
      </c>
      <c r="C92" s="25" t="s">
        <v>358</v>
      </c>
      <c r="D92" s="107" t="s">
        <v>353</v>
      </c>
      <c r="E92" s="26">
        <v>0.98</v>
      </c>
      <c r="F92" s="26" t="s">
        <v>295</v>
      </c>
      <c r="K92" s="24">
        <v>3</v>
      </c>
      <c r="L92" s="106">
        <v>46029</v>
      </c>
      <c r="M92" s="25" t="s">
        <v>359</v>
      </c>
      <c r="N92" s="107" t="s">
        <v>353</v>
      </c>
      <c r="O92" s="26">
        <v>3.41</v>
      </c>
      <c r="P92" s="26" t="s">
        <v>295</v>
      </c>
    </row>
    <row r="93" spans="1:16" x14ac:dyDescent="0.3">
      <c r="A93" s="24">
        <v>3</v>
      </c>
      <c r="B93" s="106">
        <v>46029</v>
      </c>
      <c r="C93" s="25" t="s">
        <v>358</v>
      </c>
      <c r="D93" s="107" t="s">
        <v>355</v>
      </c>
      <c r="E93" s="26">
        <v>35.299999999999997</v>
      </c>
      <c r="F93" s="26" t="s">
        <v>295</v>
      </c>
      <c r="K93" s="24">
        <v>3</v>
      </c>
      <c r="L93" s="106">
        <v>46029</v>
      </c>
      <c r="M93" s="25" t="s">
        <v>359</v>
      </c>
      <c r="N93" s="107" t="s">
        <v>355</v>
      </c>
      <c r="O93" s="26">
        <v>19.600000000000001</v>
      </c>
      <c r="P93" s="26" t="s">
        <v>295</v>
      </c>
    </row>
    <row r="94" spans="1:16" x14ac:dyDescent="0.3">
      <c r="A94" s="24">
        <v>3</v>
      </c>
      <c r="B94" s="106">
        <v>46029</v>
      </c>
      <c r="C94" s="25" t="s">
        <v>358</v>
      </c>
      <c r="D94" s="107" t="s">
        <v>133</v>
      </c>
      <c r="E94" s="26">
        <v>145</v>
      </c>
      <c r="F94" s="26" t="s">
        <v>295</v>
      </c>
      <c r="K94" s="24">
        <v>3</v>
      </c>
      <c r="L94" s="106">
        <v>46029</v>
      </c>
      <c r="M94" s="25" t="s">
        <v>359</v>
      </c>
      <c r="N94" s="107" t="s">
        <v>133</v>
      </c>
      <c r="O94" s="26">
        <v>125</v>
      </c>
      <c r="P94" s="26" t="s">
        <v>295</v>
      </c>
    </row>
    <row r="95" spans="1:16" x14ac:dyDescent="0.3">
      <c r="A95" s="24">
        <v>3</v>
      </c>
      <c r="B95" s="106">
        <v>46029</v>
      </c>
      <c r="C95" s="25" t="s">
        <v>358</v>
      </c>
      <c r="D95" s="107" t="s">
        <v>135</v>
      </c>
      <c r="E95" s="26">
        <v>3.7</v>
      </c>
      <c r="F95" s="26" t="s">
        <v>295</v>
      </c>
      <c r="K95" s="24">
        <v>3</v>
      </c>
      <c r="L95" s="106">
        <v>46029</v>
      </c>
      <c r="M95" s="25" t="s">
        <v>359</v>
      </c>
      <c r="N95" s="107" t="s">
        <v>135</v>
      </c>
      <c r="O95" s="26">
        <v>6.3</v>
      </c>
      <c r="P95" s="26" t="s">
        <v>295</v>
      </c>
    </row>
    <row r="96" spans="1:16" x14ac:dyDescent="0.3">
      <c r="A96" s="24">
        <v>3</v>
      </c>
      <c r="B96" s="106">
        <v>46029</v>
      </c>
      <c r="C96" s="25" t="s">
        <v>358</v>
      </c>
      <c r="D96" s="107" t="s">
        <v>136</v>
      </c>
      <c r="E96" s="26">
        <v>119</v>
      </c>
      <c r="F96" s="26" t="s">
        <v>295</v>
      </c>
      <c r="K96" s="24">
        <v>3</v>
      </c>
      <c r="L96" s="106">
        <v>46029</v>
      </c>
      <c r="M96" s="25" t="s">
        <v>359</v>
      </c>
      <c r="N96" s="107" t="s">
        <v>136</v>
      </c>
      <c r="O96" s="26">
        <v>97</v>
      </c>
      <c r="P96" s="26" t="s">
        <v>295</v>
      </c>
    </row>
    <row r="97" spans="1:16" x14ac:dyDescent="0.3">
      <c r="A97" s="24">
        <v>4</v>
      </c>
      <c r="B97" s="106">
        <v>46030</v>
      </c>
      <c r="C97" s="25" t="s">
        <v>358</v>
      </c>
      <c r="D97" s="107" t="s">
        <v>341</v>
      </c>
      <c r="E97" s="26">
        <v>4.49</v>
      </c>
      <c r="F97" s="26" t="s">
        <v>295</v>
      </c>
      <c r="K97" s="24">
        <v>4</v>
      </c>
      <c r="L97" s="106">
        <v>46030</v>
      </c>
      <c r="M97" s="25" t="s">
        <v>359</v>
      </c>
      <c r="N97" s="107" t="s">
        <v>341</v>
      </c>
      <c r="O97" s="26">
        <v>1.08</v>
      </c>
      <c r="P97" s="26" t="s">
        <v>295</v>
      </c>
    </row>
    <row r="98" spans="1:16" x14ac:dyDescent="0.3">
      <c r="A98" s="24">
        <v>4</v>
      </c>
      <c r="B98" s="106">
        <v>46030</v>
      </c>
      <c r="C98" s="25" t="s">
        <v>358</v>
      </c>
      <c r="D98" s="107" t="s">
        <v>118</v>
      </c>
      <c r="E98" s="26">
        <v>4.5999999999999996</v>
      </c>
      <c r="F98" s="26" t="s">
        <v>295</v>
      </c>
      <c r="K98" s="24">
        <v>4</v>
      </c>
      <c r="L98" s="106">
        <v>46030</v>
      </c>
      <c r="M98" s="25" t="s">
        <v>359</v>
      </c>
      <c r="N98" s="107" t="s">
        <v>118</v>
      </c>
      <c r="O98" s="26">
        <v>9.6</v>
      </c>
      <c r="P98" s="26" t="s">
        <v>295</v>
      </c>
    </row>
    <row r="99" spans="1:16" x14ac:dyDescent="0.3">
      <c r="A99" s="24">
        <v>4</v>
      </c>
      <c r="B99" s="106">
        <v>46030</v>
      </c>
      <c r="C99" s="25" t="s">
        <v>358</v>
      </c>
      <c r="D99" s="107" t="s">
        <v>130</v>
      </c>
      <c r="E99" s="26">
        <v>3.92</v>
      </c>
      <c r="F99" s="26" t="s">
        <v>295</v>
      </c>
      <c r="K99" s="24">
        <v>4</v>
      </c>
      <c r="L99" s="106">
        <v>46030</v>
      </c>
      <c r="M99" s="25" t="s">
        <v>359</v>
      </c>
      <c r="N99" s="107" t="s">
        <v>130</v>
      </c>
      <c r="O99" s="26">
        <v>2.4350000000000001</v>
      </c>
      <c r="P99" s="26" t="s">
        <v>295</v>
      </c>
    </row>
    <row r="100" spans="1:16" x14ac:dyDescent="0.3">
      <c r="A100" s="24">
        <v>4</v>
      </c>
      <c r="B100" s="106">
        <v>46030</v>
      </c>
      <c r="C100" s="25" t="s">
        <v>358</v>
      </c>
      <c r="D100" s="107" t="s">
        <v>343</v>
      </c>
      <c r="E100" s="26">
        <v>0.31</v>
      </c>
      <c r="F100" s="26" t="s">
        <v>295</v>
      </c>
      <c r="K100" s="24">
        <v>4</v>
      </c>
      <c r="L100" s="106">
        <v>46030</v>
      </c>
      <c r="M100" s="25" t="s">
        <v>359</v>
      </c>
      <c r="N100" s="107" t="s">
        <v>343</v>
      </c>
      <c r="O100" s="26">
        <v>1.1779999999999999</v>
      </c>
      <c r="P100" s="26" t="s">
        <v>295</v>
      </c>
    </row>
    <row r="101" spans="1:16" x14ac:dyDescent="0.3">
      <c r="A101" s="24">
        <v>4</v>
      </c>
      <c r="B101" s="106">
        <v>46030</v>
      </c>
      <c r="C101" s="25" t="s">
        <v>358</v>
      </c>
      <c r="D101" s="107" t="s">
        <v>127</v>
      </c>
      <c r="E101" s="26">
        <v>1.1779999999999999</v>
      </c>
      <c r="F101" s="26" t="s">
        <v>295</v>
      </c>
      <c r="K101" s="24">
        <v>4</v>
      </c>
      <c r="L101" s="106">
        <v>46030</v>
      </c>
      <c r="M101" s="25" t="s">
        <v>359</v>
      </c>
      <c r="N101" s="107" t="s">
        <v>127</v>
      </c>
      <c r="O101" s="26">
        <v>4.6529999999999996</v>
      </c>
      <c r="P101" s="26" t="s">
        <v>295</v>
      </c>
    </row>
    <row r="102" spans="1:16" x14ac:dyDescent="0.3">
      <c r="A102" s="24">
        <v>4</v>
      </c>
      <c r="B102" s="106">
        <v>46030</v>
      </c>
      <c r="C102" s="25" t="s">
        <v>358</v>
      </c>
      <c r="D102" s="107" t="s">
        <v>131</v>
      </c>
      <c r="E102" s="26">
        <v>8.9</v>
      </c>
      <c r="F102" s="26" t="s">
        <v>295</v>
      </c>
      <c r="K102" s="24">
        <v>4</v>
      </c>
      <c r="L102" s="106">
        <v>46030</v>
      </c>
      <c r="M102" s="25" t="s">
        <v>359</v>
      </c>
      <c r="N102" s="107" t="s">
        <v>131</v>
      </c>
      <c r="O102" s="26">
        <v>12.3</v>
      </c>
      <c r="P102" s="26" t="s">
        <v>295</v>
      </c>
    </row>
    <row r="103" spans="1:16" x14ac:dyDescent="0.3">
      <c r="A103" s="24">
        <v>4</v>
      </c>
      <c r="B103" s="106">
        <v>46030</v>
      </c>
      <c r="C103" s="25" t="s">
        <v>358</v>
      </c>
      <c r="D103" s="107" t="s">
        <v>344</v>
      </c>
      <c r="E103" s="26">
        <v>332</v>
      </c>
      <c r="F103" s="26" t="s">
        <v>295</v>
      </c>
      <c r="K103" s="24">
        <v>4</v>
      </c>
      <c r="L103" s="106">
        <v>46030</v>
      </c>
      <c r="M103" s="25" t="s">
        <v>359</v>
      </c>
      <c r="N103" s="107" t="s">
        <v>344</v>
      </c>
      <c r="O103" s="26">
        <v>190</v>
      </c>
      <c r="P103" s="26" t="s">
        <v>295</v>
      </c>
    </row>
    <row r="104" spans="1:16" x14ac:dyDescent="0.3">
      <c r="A104" s="24">
        <v>4</v>
      </c>
      <c r="B104" s="106">
        <v>46030</v>
      </c>
      <c r="C104" s="25" t="s">
        <v>358</v>
      </c>
      <c r="D104" s="107" t="s">
        <v>119</v>
      </c>
      <c r="E104" s="26">
        <v>236</v>
      </c>
      <c r="F104" s="26" t="s">
        <v>295</v>
      </c>
      <c r="K104" s="24">
        <v>4</v>
      </c>
      <c r="L104" s="106">
        <v>46030</v>
      </c>
      <c r="M104" s="25" t="s">
        <v>359</v>
      </c>
      <c r="N104" s="107" t="s">
        <v>119</v>
      </c>
      <c r="O104" s="26">
        <v>84</v>
      </c>
      <c r="P104" s="26" t="s">
        <v>295</v>
      </c>
    </row>
    <row r="105" spans="1:16" x14ac:dyDescent="0.3">
      <c r="A105" s="24">
        <v>4</v>
      </c>
      <c r="B105" s="106">
        <v>46030</v>
      </c>
      <c r="C105" s="25" t="s">
        <v>358</v>
      </c>
      <c r="D105" s="107" t="s">
        <v>120</v>
      </c>
      <c r="E105" s="26">
        <v>79</v>
      </c>
      <c r="F105" s="26" t="s">
        <v>295</v>
      </c>
      <c r="K105" s="24">
        <v>4</v>
      </c>
      <c r="L105" s="106">
        <v>46030</v>
      </c>
      <c r="M105" s="25" t="s">
        <v>359</v>
      </c>
      <c r="N105" s="107" t="s">
        <v>120</v>
      </c>
      <c r="O105" s="26">
        <v>26</v>
      </c>
      <c r="P105" s="26" t="s">
        <v>295</v>
      </c>
    </row>
    <row r="106" spans="1:16" x14ac:dyDescent="0.3">
      <c r="A106" s="24">
        <v>4</v>
      </c>
      <c r="B106" s="106">
        <v>46030</v>
      </c>
      <c r="C106" s="25" t="s">
        <v>358</v>
      </c>
      <c r="D106" s="107" t="s">
        <v>117</v>
      </c>
      <c r="E106" s="26">
        <v>2.57</v>
      </c>
      <c r="F106" s="26" t="s">
        <v>295</v>
      </c>
      <c r="K106" s="24">
        <v>4</v>
      </c>
      <c r="L106" s="106">
        <v>46030</v>
      </c>
      <c r="M106" s="25" t="s">
        <v>359</v>
      </c>
      <c r="N106" s="107" t="s">
        <v>117</v>
      </c>
      <c r="O106" s="26">
        <v>6.11</v>
      </c>
      <c r="P106" s="26" t="s">
        <v>295</v>
      </c>
    </row>
    <row r="107" spans="1:16" x14ac:dyDescent="0.3">
      <c r="A107" s="24">
        <v>4</v>
      </c>
      <c r="B107" s="106">
        <v>46030</v>
      </c>
      <c r="C107" s="25" t="s">
        <v>358</v>
      </c>
      <c r="D107" s="107" t="s">
        <v>346</v>
      </c>
      <c r="E107" s="26">
        <v>229</v>
      </c>
      <c r="F107" s="26" t="s">
        <v>295</v>
      </c>
      <c r="K107" s="24">
        <v>4</v>
      </c>
      <c r="L107" s="106">
        <v>46030</v>
      </c>
      <c r="M107" s="25" t="s">
        <v>359</v>
      </c>
      <c r="N107" s="107" t="s">
        <v>346</v>
      </c>
      <c r="O107" s="26">
        <v>66</v>
      </c>
      <c r="P107" s="26" t="s">
        <v>295</v>
      </c>
    </row>
    <row r="108" spans="1:16" x14ac:dyDescent="0.3">
      <c r="A108" s="24">
        <v>4</v>
      </c>
      <c r="B108" s="106">
        <v>46030</v>
      </c>
      <c r="C108" s="25" t="s">
        <v>358</v>
      </c>
      <c r="D108" s="107" t="s">
        <v>132</v>
      </c>
      <c r="E108" s="26">
        <v>3.51</v>
      </c>
      <c r="F108" s="26" t="s">
        <v>295</v>
      </c>
      <c r="K108" s="24">
        <v>4</v>
      </c>
      <c r="L108" s="106">
        <v>46030</v>
      </c>
      <c r="M108" s="25" t="s">
        <v>359</v>
      </c>
      <c r="N108" s="107" t="s">
        <v>132</v>
      </c>
      <c r="O108" s="26">
        <v>7.25</v>
      </c>
      <c r="P108" s="26" t="s">
        <v>295</v>
      </c>
    </row>
    <row r="109" spans="1:16" x14ac:dyDescent="0.3">
      <c r="A109" s="24">
        <v>4</v>
      </c>
      <c r="B109" s="106">
        <v>46030</v>
      </c>
      <c r="C109" s="25" t="s">
        <v>358</v>
      </c>
      <c r="D109" s="107" t="s">
        <v>111</v>
      </c>
      <c r="E109" s="26">
        <v>87</v>
      </c>
      <c r="F109" s="26" t="s">
        <v>295</v>
      </c>
      <c r="K109" s="24">
        <v>4</v>
      </c>
      <c r="L109" s="106">
        <v>46030</v>
      </c>
      <c r="M109" s="25" t="s">
        <v>359</v>
      </c>
      <c r="N109" s="107" t="s">
        <v>111</v>
      </c>
      <c r="O109" s="26">
        <v>279</v>
      </c>
      <c r="P109" s="26" t="s">
        <v>295</v>
      </c>
    </row>
    <row r="110" spans="1:16" x14ac:dyDescent="0.3">
      <c r="A110" s="24">
        <v>4</v>
      </c>
      <c r="B110" s="106">
        <v>46030</v>
      </c>
      <c r="C110" s="25" t="s">
        <v>358</v>
      </c>
      <c r="D110" s="107" t="s">
        <v>347</v>
      </c>
      <c r="E110" s="26">
        <v>5.18</v>
      </c>
      <c r="F110" s="26" t="s">
        <v>295</v>
      </c>
      <c r="K110" s="24">
        <v>4</v>
      </c>
      <c r="L110" s="106">
        <v>46030</v>
      </c>
      <c r="M110" s="25" t="s">
        <v>359</v>
      </c>
      <c r="N110" s="107" t="s">
        <v>347</v>
      </c>
      <c r="O110" s="26">
        <v>9.8699999999999992</v>
      </c>
      <c r="P110" s="26" t="s">
        <v>295</v>
      </c>
    </row>
    <row r="111" spans="1:16" x14ac:dyDescent="0.3">
      <c r="A111" s="24">
        <v>4</v>
      </c>
      <c r="B111" s="106">
        <v>46030</v>
      </c>
      <c r="C111" s="25" t="s">
        <v>358</v>
      </c>
      <c r="D111" s="107" t="s">
        <v>349</v>
      </c>
      <c r="E111" s="26">
        <v>2.2000000000000002</v>
      </c>
      <c r="F111" s="26" t="s">
        <v>295</v>
      </c>
      <c r="K111" s="24">
        <v>4</v>
      </c>
      <c r="L111" s="106">
        <v>46030</v>
      </c>
      <c r="M111" s="25" t="s">
        <v>359</v>
      </c>
      <c r="N111" s="107" t="s">
        <v>349</v>
      </c>
      <c r="O111" s="26">
        <v>4.75</v>
      </c>
      <c r="P111" s="26" t="s">
        <v>295</v>
      </c>
    </row>
    <row r="112" spans="1:16" x14ac:dyDescent="0.3">
      <c r="A112" s="24">
        <v>4</v>
      </c>
      <c r="B112" s="106">
        <v>46030</v>
      </c>
      <c r="C112" s="25" t="s">
        <v>358</v>
      </c>
      <c r="D112" s="107" t="s">
        <v>128</v>
      </c>
      <c r="E112" s="26">
        <v>6.9</v>
      </c>
      <c r="F112" s="26" t="s">
        <v>295</v>
      </c>
      <c r="K112" s="24">
        <v>4</v>
      </c>
      <c r="L112" s="106">
        <v>46030</v>
      </c>
      <c r="M112" s="25" t="s">
        <v>359</v>
      </c>
      <c r="N112" s="107" t="s">
        <v>128</v>
      </c>
      <c r="O112" s="26">
        <v>4.43</v>
      </c>
      <c r="P112" s="26" t="s">
        <v>295</v>
      </c>
    </row>
    <row r="113" spans="1:16" x14ac:dyDescent="0.3">
      <c r="A113" s="24">
        <v>4</v>
      </c>
      <c r="B113" s="106">
        <v>46030</v>
      </c>
      <c r="C113" s="25" t="s">
        <v>358</v>
      </c>
      <c r="D113" s="107" t="s">
        <v>121</v>
      </c>
      <c r="E113" s="26">
        <v>160</v>
      </c>
      <c r="F113" s="26" t="s">
        <v>295</v>
      </c>
      <c r="K113" s="24">
        <v>4</v>
      </c>
      <c r="L113" s="106">
        <v>46030</v>
      </c>
      <c r="M113" s="25" t="s">
        <v>359</v>
      </c>
      <c r="N113" s="107" t="s">
        <v>121</v>
      </c>
      <c r="O113" s="26">
        <v>80</v>
      </c>
      <c r="P113" s="26" t="s">
        <v>295</v>
      </c>
    </row>
    <row r="114" spans="1:16" x14ac:dyDescent="0.3">
      <c r="A114" s="24">
        <v>4</v>
      </c>
      <c r="B114" s="106">
        <v>46030</v>
      </c>
      <c r="C114" s="25" t="s">
        <v>358</v>
      </c>
      <c r="D114" s="107" t="s">
        <v>115</v>
      </c>
      <c r="E114" s="26">
        <v>33</v>
      </c>
      <c r="F114" s="26" t="s">
        <v>295</v>
      </c>
      <c r="K114" s="24">
        <v>4</v>
      </c>
      <c r="L114" s="106">
        <v>46030</v>
      </c>
      <c r="M114" s="25" t="s">
        <v>359</v>
      </c>
      <c r="N114" s="107" t="s">
        <v>115</v>
      </c>
      <c r="O114" s="26">
        <v>98</v>
      </c>
      <c r="P114" s="26" t="s">
        <v>295</v>
      </c>
    </row>
    <row r="115" spans="1:16" x14ac:dyDescent="0.3">
      <c r="A115" s="24">
        <v>4</v>
      </c>
      <c r="B115" s="106">
        <v>46030</v>
      </c>
      <c r="C115" s="25" t="s">
        <v>358</v>
      </c>
      <c r="D115" s="107" t="s">
        <v>137</v>
      </c>
      <c r="E115" s="26">
        <v>74</v>
      </c>
      <c r="F115" s="26" t="s">
        <v>295</v>
      </c>
      <c r="K115" s="24">
        <v>4</v>
      </c>
      <c r="L115" s="106">
        <v>46030</v>
      </c>
      <c r="M115" s="25" t="s">
        <v>359</v>
      </c>
      <c r="N115" s="107" t="s">
        <v>137</v>
      </c>
      <c r="O115" s="26">
        <v>478</v>
      </c>
      <c r="P115" s="26" t="s">
        <v>295</v>
      </c>
    </row>
    <row r="116" spans="1:16" x14ac:dyDescent="0.3">
      <c r="A116" s="24">
        <v>4</v>
      </c>
      <c r="B116" s="106">
        <v>46030</v>
      </c>
      <c r="C116" s="25" t="s">
        <v>358</v>
      </c>
      <c r="D116" s="107" t="s">
        <v>350</v>
      </c>
      <c r="E116" s="26">
        <v>150</v>
      </c>
      <c r="F116" s="26" t="s">
        <v>295</v>
      </c>
      <c r="K116" s="24">
        <v>4</v>
      </c>
      <c r="L116" s="106">
        <v>46030</v>
      </c>
      <c r="M116" s="25" t="s">
        <v>359</v>
      </c>
      <c r="N116" s="107" t="s">
        <v>350</v>
      </c>
      <c r="O116" s="26">
        <v>430</v>
      </c>
      <c r="P116" s="26" t="s">
        <v>295</v>
      </c>
    </row>
    <row r="117" spans="1:16" x14ac:dyDescent="0.3">
      <c r="A117" s="24">
        <v>4</v>
      </c>
      <c r="B117" s="106">
        <v>46030</v>
      </c>
      <c r="C117" s="25" t="s">
        <v>358</v>
      </c>
      <c r="D117" s="107" t="s">
        <v>125</v>
      </c>
      <c r="E117" s="26">
        <v>116</v>
      </c>
      <c r="F117" s="26" t="s">
        <v>295</v>
      </c>
      <c r="K117" s="24">
        <v>4</v>
      </c>
      <c r="L117" s="106">
        <v>46030</v>
      </c>
      <c r="M117" s="25" t="s">
        <v>359</v>
      </c>
      <c r="N117" s="107" t="s">
        <v>125</v>
      </c>
      <c r="O117" s="26">
        <v>431</v>
      </c>
      <c r="P117" s="26" t="s">
        <v>295</v>
      </c>
    </row>
    <row r="118" spans="1:16" x14ac:dyDescent="0.3">
      <c r="A118" s="24">
        <v>4</v>
      </c>
      <c r="B118" s="106">
        <v>46030</v>
      </c>
      <c r="C118" s="25" t="s">
        <v>358</v>
      </c>
      <c r="D118" s="107" t="s">
        <v>126</v>
      </c>
      <c r="E118" s="26">
        <v>78</v>
      </c>
      <c r="F118" s="26" t="s">
        <v>295</v>
      </c>
      <c r="K118" s="24">
        <v>4</v>
      </c>
      <c r="L118" s="106">
        <v>46030</v>
      </c>
      <c r="M118" s="25" t="s">
        <v>359</v>
      </c>
      <c r="N118" s="107" t="s">
        <v>126</v>
      </c>
      <c r="O118" s="26">
        <v>150</v>
      </c>
      <c r="P118" s="26" t="s">
        <v>295</v>
      </c>
    </row>
    <row r="119" spans="1:16" x14ac:dyDescent="0.3">
      <c r="A119" s="24">
        <v>4</v>
      </c>
      <c r="B119" s="106">
        <v>46030</v>
      </c>
      <c r="C119" s="25" t="s">
        <v>358</v>
      </c>
      <c r="D119" s="107" t="s">
        <v>351</v>
      </c>
      <c r="E119" s="26">
        <v>156</v>
      </c>
      <c r="F119" s="26" t="s">
        <v>295</v>
      </c>
      <c r="K119" s="24">
        <v>4</v>
      </c>
      <c r="L119" s="106">
        <v>46030</v>
      </c>
      <c r="M119" s="25" t="s">
        <v>359</v>
      </c>
      <c r="N119" s="107" t="s">
        <v>351</v>
      </c>
      <c r="O119" s="26">
        <v>380</v>
      </c>
      <c r="P119" s="26" t="s">
        <v>295</v>
      </c>
    </row>
    <row r="120" spans="1:16" x14ac:dyDescent="0.3">
      <c r="A120" s="24">
        <v>4</v>
      </c>
      <c r="B120" s="106">
        <v>46030</v>
      </c>
      <c r="C120" s="25" t="s">
        <v>358</v>
      </c>
      <c r="D120" s="107" t="s">
        <v>352</v>
      </c>
      <c r="E120" s="26">
        <v>58</v>
      </c>
      <c r="F120" s="26" t="s">
        <v>295</v>
      </c>
      <c r="K120" s="24">
        <v>4</v>
      </c>
      <c r="L120" s="106">
        <v>46030</v>
      </c>
      <c r="M120" s="25" t="s">
        <v>359</v>
      </c>
      <c r="N120" s="107" t="s">
        <v>352</v>
      </c>
      <c r="O120" s="26">
        <v>86</v>
      </c>
      <c r="P120" s="26" t="s">
        <v>295</v>
      </c>
    </row>
    <row r="121" spans="1:16" x14ac:dyDescent="0.3">
      <c r="A121" s="24">
        <v>4</v>
      </c>
      <c r="B121" s="106">
        <v>46030</v>
      </c>
      <c r="C121" s="25" t="s">
        <v>358</v>
      </c>
      <c r="D121" s="107" t="s">
        <v>122</v>
      </c>
      <c r="E121" s="26">
        <v>45</v>
      </c>
      <c r="F121" s="26" t="s">
        <v>295</v>
      </c>
      <c r="K121" s="24">
        <v>4</v>
      </c>
      <c r="L121" s="106">
        <v>46030</v>
      </c>
      <c r="M121" s="25" t="s">
        <v>359</v>
      </c>
      <c r="N121" s="107" t="s">
        <v>122</v>
      </c>
      <c r="O121" s="26">
        <v>211</v>
      </c>
      <c r="P121" s="26" t="s">
        <v>295</v>
      </c>
    </row>
    <row r="122" spans="1:16" x14ac:dyDescent="0.3">
      <c r="A122" s="24">
        <v>4</v>
      </c>
      <c r="B122" s="106">
        <v>46030</v>
      </c>
      <c r="C122" s="25" t="s">
        <v>358</v>
      </c>
      <c r="D122" s="107" t="s">
        <v>124</v>
      </c>
      <c r="E122" s="26">
        <v>31</v>
      </c>
      <c r="F122" s="26" t="s">
        <v>295</v>
      </c>
      <c r="K122" s="24">
        <v>4</v>
      </c>
      <c r="L122" s="106">
        <v>46030</v>
      </c>
      <c r="M122" s="25" t="s">
        <v>359</v>
      </c>
      <c r="N122" s="107" t="s">
        <v>124</v>
      </c>
      <c r="O122" s="26">
        <v>104</v>
      </c>
      <c r="P122" s="26" t="s">
        <v>295</v>
      </c>
    </row>
    <row r="123" spans="1:16" x14ac:dyDescent="0.3">
      <c r="A123" s="24">
        <v>4</v>
      </c>
      <c r="B123" s="106">
        <v>46030</v>
      </c>
      <c r="C123" s="25" t="s">
        <v>358</v>
      </c>
      <c r="D123" s="107" t="s">
        <v>353</v>
      </c>
      <c r="E123" s="26">
        <v>0.99</v>
      </c>
      <c r="F123" s="26" t="s">
        <v>295</v>
      </c>
      <c r="K123" s="24">
        <v>4</v>
      </c>
      <c r="L123" s="106">
        <v>46030</v>
      </c>
      <c r="M123" s="25" t="s">
        <v>359</v>
      </c>
      <c r="N123" s="107" t="s">
        <v>353</v>
      </c>
      <c r="O123" s="26">
        <v>3.91</v>
      </c>
      <c r="P123" s="26" t="s">
        <v>295</v>
      </c>
    </row>
    <row r="124" spans="1:16" x14ac:dyDescent="0.3">
      <c r="A124" s="24">
        <v>4</v>
      </c>
      <c r="B124" s="106">
        <v>46030</v>
      </c>
      <c r="C124" s="25" t="s">
        <v>358</v>
      </c>
      <c r="D124" s="107" t="s">
        <v>355</v>
      </c>
      <c r="E124" s="26">
        <v>34</v>
      </c>
      <c r="F124" s="26" t="s">
        <v>295</v>
      </c>
      <c r="K124" s="24">
        <v>4</v>
      </c>
      <c r="L124" s="106">
        <v>46030</v>
      </c>
      <c r="M124" s="25" t="s">
        <v>359</v>
      </c>
      <c r="N124" s="107" t="s">
        <v>355</v>
      </c>
      <c r="O124" s="26">
        <v>21.7</v>
      </c>
      <c r="P124" s="26" t="s">
        <v>295</v>
      </c>
    </row>
    <row r="125" spans="1:16" x14ac:dyDescent="0.3">
      <c r="A125" s="24">
        <v>4</v>
      </c>
      <c r="B125" s="106">
        <v>46030</v>
      </c>
      <c r="C125" s="25" t="s">
        <v>358</v>
      </c>
      <c r="D125" s="107" t="s">
        <v>133</v>
      </c>
      <c r="E125" s="26">
        <v>144</v>
      </c>
      <c r="F125" s="26" t="s">
        <v>295</v>
      </c>
      <c r="K125" s="24">
        <v>4</v>
      </c>
      <c r="L125" s="106">
        <v>46030</v>
      </c>
      <c r="M125" s="25" t="s">
        <v>359</v>
      </c>
      <c r="N125" s="107" t="s">
        <v>133</v>
      </c>
      <c r="O125" s="26">
        <v>124</v>
      </c>
      <c r="P125" s="26" t="s">
        <v>295</v>
      </c>
    </row>
    <row r="126" spans="1:16" x14ac:dyDescent="0.3">
      <c r="A126" s="24">
        <v>4</v>
      </c>
      <c r="B126" s="106">
        <v>46030</v>
      </c>
      <c r="C126" s="25" t="s">
        <v>358</v>
      </c>
      <c r="D126" s="107" t="s">
        <v>135</v>
      </c>
      <c r="E126" s="26">
        <v>3.8</v>
      </c>
      <c r="F126" s="26" t="s">
        <v>295</v>
      </c>
      <c r="K126" s="24">
        <v>4</v>
      </c>
      <c r="L126" s="106">
        <v>46030</v>
      </c>
      <c r="M126" s="25" t="s">
        <v>359</v>
      </c>
      <c r="N126" s="107" t="s">
        <v>135</v>
      </c>
      <c r="O126" s="26">
        <v>6.2</v>
      </c>
      <c r="P126" s="26" t="s">
        <v>295</v>
      </c>
    </row>
    <row r="127" spans="1:16" x14ac:dyDescent="0.3">
      <c r="A127" s="24">
        <v>4</v>
      </c>
      <c r="B127" s="106">
        <v>46030</v>
      </c>
      <c r="C127" s="25" t="s">
        <v>358</v>
      </c>
      <c r="D127" s="107" t="s">
        <v>136</v>
      </c>
      <c r="E127" s="26">
        <v>118</v>
      </c>
      <c r="F127" s="26" t="s">
        <v>295</v>
      </c>
      <c r="K127" s="24">
        <v>4</v>
      </c>
      <c r="L127" s="106">
        <v>46030</v>
      </c>
      <c r="M127" s="25" t="s">
        <v>359</v>
      </c>
      <c r="N127" s="107" t="s">
        <v>136</v>
      </c>
      <c r="O127" s="26">
        <v>96</v>
      </c>
      <c r="P127" s="26" t="s">
        <v>295</v>
      </c>
    </row>
    <row r="128" spans="1:16" x14ac:dyDescent="0.3">
      <c r="A128" s="24">
        <v>5</v>
      </c>
      <c r="B128" s="106">
        <v>46031</v>
      </c>
      <c r="C128" s="25" t="s">
        <v>358</v>
      </c>
      <c r="D128" s="107" t="s">
        <v>341</v>
      </c>
      <c r="E128" s="26">
        <v>4.45</v>
      </c>
      <c r="F128" s="26" t="s">
        <v>295</v>
      </c>
      <c r="K128" s="24">
        <v>5</v>
      </c>
      <c r="L128" s="106">
        <v>46031</v>
      </c>
      <c r="M128" s="25" t="s">
        <v>359</v>
      </c>
      <c r="N128" s="107" t="s">
        <v>341</v>
      </c>
      <c r="O128" s="26">
        <v>1.1000000000000001</v>
      </c>
      <c r="P128" s="26" t="s">
        <v>295</v>
      </c>
    </row>
    <row r="129" spans="1:16" x14ac:dyDescent="0.3">
      <c r="A129" s="24">
        <v>5</v>
      </c>
      <c r="B129" s="106">
        <v>46031</v>
      </c>
      <c r="C129" s="25" t="s">
        <v>358</v>
      </c>
      <c r="D129" s="107" t="s">
        <v>118</v>
      </c>
      <c r="E129" s="26">
        <v>4.7</v>
      </c>
      <c r="F129" s="26" t="s">
        <v>295</v>
      </c>
      <c r="K129" s="24">
        <v>5</v>
      </c>
      <c r="L129" s="106">
        <v>46031</v>
      </c>
      <c r="M129" s="25" t="s">
        <v>359</v>
      </c>
      <c r="N129" s="107" t="s">
        <v>118</v>
      </c>
      <c r="O129" s="26">
        <v>9.6999999999999993</v>
      </c>
      <c r="P129" s="26" t="s">
        <v>295</v>
      </c>
    </row>
    <row r="130" spans="1:16" x14ac:dyDescent="0.3">
      <c r="A130" s="24">
        <v>5</v>
      </c>
      <c r="B130" s="106">
        <v>46031</v>
      </c>
      <c r="C130" s="25" t="s">
        <v>358</v>
      </c>
      <c r="D130" s="107" t="s">
        <v>130</v>
      </c>
      <c r="E130" s="26">
        <v>4.016</v>
      </c>
      <c r="F130" s="26" t="s">
        <v>295</v>
      </c>
      <c r="K130" s="24">
        <v>5</v>
      </c>
      <c r="L130" s="106">
        <v>46031</v>
      </c>
      <c r="M130" s="25" t="s">
        <v>359</v>
      </c>
      <c r="N130" s="107" t="s">
        <v>130</v>
      </c>
      <c r="O130" s="26">
        <v>2.4969999999999999</v>
      </c>
      <c r="P130" s="26" t="s">
        <v>295</v>
      </c>
    </row>
    <row r="131" spans="1:16" x14ac:dyDescent="0.3">
      <c r="A131" s="24">
        <v>5</v>
      </c>
      <c r="B131" s="106">
        <v>46031</v>
      </c>
      <c r="C131" s="25" t="s">
        <v>358</v>
      </c>
      <c r="D131" s="107" t="s">
        <v>343</v>
      </c>
      <c r="E131" s="26">
        <v>0.3</v>
      </c>
      <c r="F131" s="26" t="s">
        <v>295</v>
      </c>
      <c r="K131" s="24">
        <v>5</v>
      </c>
      <c r="L131" s="106">
        <v>46031</v>
      </c>
      <c r="M131" s="25" t="s">
        <v>359</v>
      </c>
      <c r="N131" s="107" t="s">
        <v>343</v>
      </c>
      <c r="O131" s="26">
        <v>1.143</v>
      </c>
      <c r="P131" s="26" t="s">
        <v>295</v>
      </c>
    </row>
    <row r="132" spans="1:16" x14ac:dyDescent="0.3">
      <c r="A132" s="24">
        <v>5</v>
      </c>
      <c r="B132" s="106">
        <v>46031</v>
      </c>
      <c r="C132" s="25" t="s">
        <v>358</v>
      </c>
      <c r="D132" s="107" t="s">
        <v>127</v>
      </c>
      <c r="E132" s="26">
        <v>1.177</v>
      </c>
      <c r="F132" s="26" t="s">
        <v>295</v>
      </c>
      <c r="K132" s="24">
        <v>5</v>
      </c>
      <c r="L132" s="106">
        <v>46031</v>
      </c>
      <c r="M132" s="25" t="s">
        <v>359</v>
      </c>
      <c r="N132" s="107" t="s">
        <v>127</v>
      </c>
      <c r="O132" s="26">
        <v>4.617</v>
      </c>
      <c r="P132" s="26" t="s">
        <v>295</v>
      </c>
    </row>
    <row r="133" spans="1:16" x14ac:dyDescent="0.3">
      <c r="A133" s="24">
        <v>5</v>
      </c>
      <c r="B133" s="106">
        <v>46031</v>
      </c>
      <c r="C133" s="25" t="s">
        <v>358</v>
      </c>
      <c r="D133" s="107" t="s">
        <v>131</v>
      </c>
      <c r="E133" s="26">
        <v>8.4</v>
      </c>
      <c r="F133" s="26" t="s">
        <v>295</v>
      </c>
      <c r="K133" s="24">
        <v>5</v>
      </c>
      <c r="L133" s="106">
        <v>46031</v>
      </c>
      <c r="M133" s="25" t="s">
        <v>359</v>
      </c>
      <c r="N133" s="107" t="s">
        <v>131</v>
      </c>
      <c r="O133" s="26">
        <v>12</v>
      </c>
      <c r="P133" s="26" t="s">
        <v>295</v>
      </c>
    </row>
    <row r="134" spans="1:16" x14ac:dyDescent="0.3">
      <c r="A134" s="24">
        <v>5</v>
      </c>
      <c r="B134" s="106">
        <v>46031</v>
      </c>
      <c r="C134" s="25" t="s">
        <v>358</v>
      </c>
      <c r="D134" s="107" t="s">
        <v>344</v>
      </c>
      <c r="E134" s="26">
        <v>321</v>
      </c>
      <c r="F134" s="26" t="s">
        <v>295</v>
      </c>
      <c r="K134" s="24">
        <v>5</v>
      </c>
      <c r="L134" s="106">
        <v>46031</v>
      </c>
      <c r="M134" s="25" t="s">
        <v>359</v>
      </c>
      <c r="N134" s="107" t="s">
        <v>344</v>
      </c>
      <c r="O134" s="26">
        <v>195</v>
      </c>
      <c r="P134" s="26" t="s">
        <v>295</v>
      </c>
    </row>
    <row r="135" spans="1:16" x14ac:dyDescent="0.3">
      <c r="A135" s="24">
        <v>5</v>
      </c>
      <c r="B135" s="106">
        <v>46031</v>
      </c>
      <c r="C135" s="25" t="s">
        <v>358</v>
      </c>
      <c r="D135" s="107" t="s">
        <v>119</v>
      </c>
      <c r="E135" s="26">
        <v>237</v>
      </c>
      <c r="F135" s="26" t="s">
        <v>295</v>
      </c>
      <c r="K135" s="24">
        <v>5</v>
      </c>
      <c r="L135" s="106">
        <v>46031</v>
      </c>
      <c r="M135" s="25" t="s">
        <v>359</v>
      </c>
      <c r="N135" s="107" t="s">
        <v>119</v>
      </c>
      <c r="O135" s="26">
        <v>87</v>
      </c>
      <c r="P135" s="26" t="s">
        <v>295</v>
      </c>
    </row>
    <row r="136" spans="1:16" x14ac:dyDescent="0.3">
      <c r="A136" s="24">
        <v>5</v>
      </c>
      <c r="B136" s="106">
        <v>46031</v>
      </c>
      <c r="C136" s="25" t="s">
        <v>358</v>
      </c>
      <c r="D136" s="107" t="s">
        <v>120</v>
      </c>
      <c r="E136" s="26">
        <v>80</v>
      </c>
      <c r="F136" s="26" t="s">
        <v>295</v>
      </c>
      <c r="K136" s="24">
        <v>5</v>
      </c>
      <c r="L136" s="106">
        <v>46031</v>
      </c>
      <c r="M136" s="25" t="s">
        <v>359</v>
      </c>
      <c r="N136" s="107" t="s">
        <v>120</v>
      </c>
      <c r="O136" s="26">
        <v>26</v>
      </c>
      <c r="P136" s="26" t="s">
        <v>295</v>
      </c>
    </row>
    <row r="137" spans="1:16" x14ac:dyDescent="0.3">
      <c r="A137" s="24">
        <v>5</v>
      </c>
      <c r="B137" s="106">
        <v>46031</v>
      </c>
      <c r="C137" s="25" t="s">
        <v>358</v>
      </c>
      <c r="D137" s="107" t="s">
        <v>117</v>
      </c>
      <c r="E137" s="26">
        <v>2.63</v>
      </c>
      <c r="F137" s="26" t="s">
        <v>295</v>
      </c>
      <c r="K137" s="24">
        <v>5</v>
      </c>
      <c r="L137" s="106">
        <v>46031</v>
      </c>
      <c r="M137" s="25" t="s">
        <v>359</v>
      </c>
      <c r="N137" s="107" t="s">
        <v>117</v>
      </c>
      <c r="O137" s="26">
        <v>6.05</v>
      </c>
      <c r="P137" s="26" t="s">
        <v>295</v>
      </c>
    </row>
    <row r="138" spans="1:16" x14ac:dyDescent="0.3">
      <c r="A138" s="24">
        <v>5</v>
      </c>
      <c r="B138" s="106">
        <v>46031</v>
      </c>
      <c r="C138" s="25" t="s">
        <v>358</v>
      </c>
      <c r="D138" s="107" t="s">
        <v>346</v>
      </c>
      <c r="E138" s="26">
        <v>232</v>
      </c>
      <c r="F138" s="26" t="s">
        <v>295</v>
      </c>
      <c r="K138" s="24">
        <v>5</v>
      </c>
      <c r="L138" s="106">
        <v>46031</v>
      </c>
      <c r="M138" s="25" t="s">
        <v>359</v>
      </c>
      <c r="N138" s="107" t="s">
        <v>346</v>
      </c>
      <c r="O138" s="26">
        <v>67</v>
      </c>
      <c r="P138" s="26" t="s">
        <v>295</v>
      </c>
    </row>
    <row r="139" spans="1:16" x14ac:dyDescent="0.3">
      <c r="A139" s="24">
        <v>5</v>
      </c>
      <c r="B139" s="106">
        <v>46031</v>
      </c>
      <c r="C139" s="25" t="s">
        <v>358</v>
      </c>
      <c r="D139" s="107" t="s">
        <v>132</v>
      </c>
      <c r="E139" s="26">
        <v>3.61</v>
      </c>
      <c r="F139" s="26" t="s">
        <v>295</v>
      </c>
      <c r="K139" s="24">
        <v>5</v>
      </c>
      <c r="L139" s="106">
        <v>46031</v>
      </c>
      <c r="M139" s="25" t="s">
        <v>359</v>
      </c>
      <c r="N139" s="107" t="s">
        <v>132</v>
      </c>
      <c r="O139" s="26">
        <v>7.39</v>
      </c>
      <c r="P139" s="26" t="s">
        <v>295</v>
      </c>
    </row>
    <row r="140" spans="1:16" x14ac:dyDescent="0.3">
      <c r="A140" s="24">
        <v>5</v>
      </c>
      <c r="B140" s="106">
        <v>46031</v>
      </c>
      <c r="C140" s="25" t="s">
        <v>358</v>
      </c>
      <c r="D140" s="107" t="s">
        <v>111</v>
      </c>
      <c r="E140" s="26">
        <v>87</v>
      </c>
      <c r="F140" s="26" t="s">
        <v>295</v>
      </c>
      <c r="K140" s="24">
        <v>5</v>
      </c>
      <c r="L140" s="106">
        <v>46031</v>
      </c>
      <c r="M140" s="25" t="s">
        <v>359</v>
      </c>
      <c r="N140" s="107" t="s">
        <v>111</v>
      </c>
      <c r="O140" s="26">
        <v>280</v>
      </c>
      <c r="P140" s="26" t="s">
        <v>295</v>
      </c>
    </row>
    <row r="141" spans="1:16" x14ac:dyDescent="0.3">
      <c r="A141" s="24">
        <v>5</v>
      </c>
      <c r="B141" s="106">
        <v>46031</v>
      </c>
      <c r="C141" s="25" t="s">
        <v>358</v>
      </c>
      <c r="D141" s="107" t="s">
        <v>347</v>
      </c>
      <c r="E141" s="26">
        <v>5.2</v>
      </c>
      <c r="F141" s="26" t="s">
        <v>295</v>
      </c>
      <c r="K141" s="24">
        <v>5</v>
      </c>
      <c r="L141" s="106">
        <v>46031</v>
      </c>
      <c r="M141" s="25" t="s">
        <v>359</v>
      </c>
      <c r="N141" s="107" t="s">
        <v>347</v>
      </c>
      <c r="O141" s="26">
        <v>9.92</v>
      </c>
      <c r="P141" s="26" t="s">
        <v>295</v>
      </c>
    </row>
    <row r="142" spans="1:16" x14ac:dyDescent="0.3">
      <c r="A142" s="24">
        <v>5</v>
      </c>
      <c r="B142" s="106">
        <v>46031</v>
      </c>
      <c r="C142" s="25" t="s">
        <v>358</v>
      </c>
      <c r="D142" s="107" t="s">
        <v>349</v>
      </c>
      <c r="E142" s="26">
        <v>1.99</v>
      </c>
      <c r="F142" s="26" t="s">
        <v>295</v>
      </c>
      <c r="K142" s="24">
        <v>5</v>
      </c>
      <c r="L142" s="106">
        <v>46031</v>
      </c>
      <c r="M142" s="25" t="s">
        <v>359</v>
      </c>
      <c r="N142" s="107" t="s">
        <v>349</v>
      </c>
      <c r="O142" s="26">
        <v>4.6100000000000003</v>
      </c>
      <c r="P142" s="26" t="s">
        <v>295</v>
      </c>
    </row>
    <row r="143" spans="1:16" x14ac:dyDescent="0.3">
      <c r="A143" s="24">
        <v>5</v>
      </c>
      <c r="B143" s="106">
        <v>46031</v>
      </c>
      <c r="C143" s="25" t="s">
        <v>358</v>
      </c>
      <c r="D143" s="107" t="s">
        <v>128</v>
      </c>
      <c r="E143" s="26">
        <v>7</v>
      </c>
      <c r="F143" s="26" t="s">
        <v>295</v>
      </c>
      <c r="K143" s="24">
        <v>5</v>
      </c>
      <c r="L143" s="106">
        <v>46031</v>
      </c>
      <c r="M143" s="25" t="s">
        <v>359</v>
      </c>
      <c r="N143" s="107" t="s">
        <v>128</v>
      </c>
      <c r="O143" s="26">
        <v>4.5</v>
      </c>
      <c r="P143" s="26" t="s">
        <v>295</v>
      </c>
    </row>
    <row r="144" spans="1:16" x14ac:dyDescent="0.3">
      <c r="A144" s="24">
        <v>5</v>
      </c>
      <c r="B144" s="106">
        <v>46031</v>
      </c>
      <c r="C144" s="25" t="s">
        <v>358</v>
      </c>
      <c r="D144" s="107" t="s">
        <v>121</v>
      </c>
      <c r="E144" s="26">
        <v>162</v>
      </c>
      <c r="F144" s="26" t="s">
        <v>295</v>
      </c>
      <c r="K144" s="24">
        <v>5</v>
      </c>
      <c r="L144" s="106">
        <v>46031</v>
      </c>
      <c r="M144" s="25" t="s">
        <v>359</v>
      </c>
      <c r="N144" s="107" t="s">
        <v>121</v>
      </c>
      <c r="O144" s="26">
        <v>81</v>
      </c>
      <c r="P144" s="26" t="s">
        <v>295</v>
      </c>
    </row>
    <row r="145" spans="1:16" x14ac:dyDescent="0.3">
      <c r="A145" s="24">
        <v>5</v>
      </c>
      <c r="B145" s="106">
        <v>46031</v>
      </c>
      <c r="C145" s="25" t="s">
        <v>358</v>
      </c>
      <c r="D145" s="107" t="s">
        <v>115</v>
      </c>
      <c r="E145" s="26">
        <v>30</v>
      </c>
      <c r="F145" s="26" t="s">
        <v>295</v>
      </c>
      <c r="K145" s="24">
        <v>5</v>
      </c>
      <c r="L145" s="106">
        <v>46031</v>
      </c>
      <c r="M145" s="25" t="s">
        <v>359</v>
      </c>
      <c r="N145" s="107" t="s">
        <v>115</v>
      </c>
      <c r="O145" s="26">
        <v>99</v>
      </c>
      <c r="P145" s="26" t="s">
        <v>295</v>
      </c>
    </row>
    <row r="146" spans="1:16" x14ac:dyDescent="0.3">
      <c r="A146" s="24">
        <v>5</v>
      </c>
      <c r="B146" s="106">
        <v>46031</v>
      </c>
      <c r="C146" s="25" t="s">
        <v>358</v>
      </c>
      <c r="D146" s="107" t="s">
        <v>137</v>
      </c>
      <c r="E146" s="26">
        <v>74</v>
      </c>
      <c r="F146" s="26" t="s">
        <v>295</v>
      </c>
      <c r="K146" s="24">
        <v>5</v>
      </c>
      <c r="L146" s="106">
        <v>46031</v>
      </c>
      <c r="M146" s="25" t="s">
        <v>359</v>
      </c>
      <c r="N146" s="107" t="s">
        <v>137</v>
      </c>
      <c r="O146" s="26">
        <v>476</v>
      </c>
      <c r="P146" s="26" t="s">
        <v>295</v>
      </c>
    </row>
    <row r="147" spans="1:16" x14ac:dyDescent="0.3">
      <c r="A147" s="24">
        <v>5</v>
      </c>
      <c r="B147" s="106">
        <v>46031</v>
      </c>
      <c r="C147" s="25" t="s">
        <v>358</v>
      </c>
      <c r="D147" s="107" t="s">
        <v>350</v>
      </c>
      <c r="E147" s="26">
        <v>144</v>
      </c>
      <c r="F147" s="26" t="s">
        <v>295</v>
      </c>
      <c r="K147" s="24">
        <v>5</v>
      </c>
      <c r="L147" s="106">
        <v>46031</v>
      </c>
      <c r="M147" s="25" t="s">
        <v>359</v>
      </c>
      <c r="N147" s="107" t="s">
        <v>350</v>
      </c>
      <c r="O147" s="26">
        <v>435</v>
      </c>
      <c r="P147" s="26" t="s">
        <v>295</v>
      </c>
    </row>
    <row r="148" spans="1:16" x14ac:dyDescent="0.3">
      <c r="A148" s="24">
        <v>5</v>
      </c>
      <c r="B148" s="106">
        <v>46031</v>
      </c>
      <c r="C148" s="25" t="s">
        <v>358</v>
      </c>
      <c r="D148" s="107" t="s">
        <v>125</v>
      </c>
      <c r="E148" s="26">
        <v>118</v>
      </c>
      <c r="F148" s="26" t="s">
        <v>295</v>
      </c>
      <c r="K148" s="24">
        <v>5</v>
      </c>
      <c r="L148" s="106">
        <v>46031</v>
      </c>
      <c r="M148" s="25" t="s">
        <v>359</v>
      </c>
      <c r="N148" s="107" t="s">
        <v>125</v>
      </c>
      <c r="O148" s="26">
        <v>444</v>
      </c>
      <c r="P148" s="26" t="s">
        <v>295</v>
      </c>
    </row>
    <row r="149" spans="1:16" x14ac:dyDescent="0.3">
      <c r="A149" s="24">
        <v>5</v>
      </c>
      <c r="B149" s="106">
        <v>46031</v>
      </c>
      <c r="C149" s="25" t="s">
        <v>358</v>
      </c>
      <c r="D149" s="107" t="s">
        <v>126</v>
      </c>
      <c r="E149" s="26">
        <v>79</v>
      </c>
      <c r="F149" s="26" t="s">
        <v>295</v>
      </c>
      <c r="K149" s="24">
        <v>5</v>
      </c>
      <c r="L149" s="106">
        <v>46031</v>
      </c>
      <c r="M149" s="25" t="s">
        <v>359</v>
      </c>
      <c r="N149" s="107" t="s">
        <v>126</v>
      </c>
      <c r="O149" s="26">
        <v>153</v>
      </c>
      <c r="P149" s="26" t="s">
        <v>295</v>
      </c>
    </row>
    <row r="150" spans="1:16" x14ac:dyDescent="0.3">
      <c r="A150" s="24">
        <v>5</v>
      </c>
      <c r="B150" s="106">
        <v>46031</v>
      </c>
      <c r="C150" s="25" t="s">
        <v>358</v>
      </c>
      <c r="D150" s="107" t="s">
        <v>351</v>
      </c>
      <c r="E150" s="26">
        <v>160</v>
      </c>
      <c r="F150" s="26" t="s">
        <v>295</v>
      </c>
      <c r="K150" s="24">
        <v>5</v>
      </c>
      <c r="L150" s="106">
        <v>46031</v>
      </c>
      <c r="M150" s="25" t="s">
        <v>359</v>
      </c>
      <c r="N150" s="107" t="s">
        <v>351</v>
      </c>
      <c r="O150" s="26">
        <v>378</v>
      </c>
      <c r="P150" s="26" t="s">
        <v>295</v>
      </c>
    </row>
    <row r="151" spans="1:16" x14ac:dyDescent="0.3">
      <c r="A151" s="24">
        <v>5</v>
      </c>
      <c r="B151" s="106">
        <v>46031</v>
      </c>
      <c r="C151" s="25" t="s">
        <v>358</v>
      </c>
      <c r="D151" s="107" t="s">
        <v>352</v>
      </c>
      <c r="E151" s="26">
        <v>60</v>
      </c>
      <c r="F151" s="26" t="s">
        <v>295</v>
      </c>
      <c r="K151" s="24">
        <v>5</v>
      </c>
      <c r="L151" s="106">
        <v>46031</v>
      </c>
      <c r="M151" s="25" t="s">
        <v>359</v>
      </c>
      <c r="N151" s="107" t="s">
        <v>352</v>
      </c>
      <c r="O151" s="26">
        <v>86</v>
      </c>
      <c r="P151" s="26" t="s">
        <v>295</v>
      </c>
    </row>
    <row r="152" spans="1:16" x14ac:dyDescent="0.3">
      <c r="A152" s="24">
        <v>5</v>
      </c>
      <c r="B152" s="106">
        <v>46031</v>
      </c>
      <c r="C152" s="25" t="s">
        <v>358</v>
      </c>
      <c r="D152" s="107" t="s">
        <v>122</v>
      </c>
      <c r="E152" s="26">
        <v>49</v>
      </c>
      <c r="F152" s="26" t="s">
        <v>295</v>
      </c>
      <c r="K152" s="24">
        <v>5</v>
      </c>
      <c r="L152" s="106">
        <v>46031</v>
      </c>
      <c r="M152" s="25" t="s">
        <v>359</v>
      </c>
      <c r="N152" s="107" t="s">
        <v>122</v>
      </c>
      <c r="O152" s="26">
        <v>218</v>
      </c>
      <c r="P152" s="26" t="s">
        <v>295</v>
      </c>
    </row>
    <row r="153" spans="1:16" x14ac:dyDescent="0.3">
      <c r="A153" s="24">
        <v>5</v>
      </c>
      <c r="B153" s="106">
        <v>46031</v>
      </c>
      <c r="C153" s="25" t="s">
        <v>358</v>
      </c>
      <c r="D153" s="107" t="s">
        <v>124</v>
      </c>
      <c r="E153" s="26">
        <v>32</v>
      </c>
      <c r="F153" s="26" t="s">
        <v>295</v>
      </c>
      <c r="K153" s="24">
        <v>5</v>
      </c>
      <c r="L153" s="106">
        <v>46031</v>
      </c>
      <c r="M153" s="25" t="s">
        <v>359</v>
      </c>
      <c r="N153" s="107" t="s">
        <v>124</v>
      </c>
      <c r="O153" s="26">
        <v>101</v>
      </c>
      <c r="P153" s="26" t="s">
        <v>295</v>
      </c>
    </row>
    <row r="154" spans="1:16" x14ac:dyDescent="0.3">
      <c r="A154" s="24">
        <v>5</v>
      </c>
      <c r="B154" s="106">
        <v>46031</v>
      </c>
      <c r="C154" s="25" t="s">
        <v>358</v>
      </c>
      <c r="D154" s="107" t="s">
        <v>353</v>
      </c>
      <c r="E154" s="26">
        <v>0.96</v>
      </c>
      <c r="F154" s="26" t="s">
        <v>295</v>
      </c>
      <c r="K154" s="24">
        <v>5</v>
      </c>
      <c r="L154" s="106">
        <v>46031</v>
      </c>
      <c r="M154" s="25" t="s">
        <v>359</v>
      </c>
      <c r="N154" s="107" t="s">
        <v>353</v>
      </c>
      <c r="O154" s="26">
        <v>3.53</v>
      </c>
      <c r="P154" s="26" t="s">
        <v>295</v>
      </c>
    </row>
    <row r="155" spans="1:16" x14ac:dyDescent="0.3">
      <c r="A155" s="24">
        <v>5</v>
      </c>
      <c r="B155" s="106">
        <v>46031</v>
      </c>
      <c r="C155" s="25" t="s">
        <v>358</v>
      </c>
      <c r="D155" s="107" t="s">
        <v>355</v>
      </c>
      <c r="E155" s="26">
        <v>33.299999999999997</v>
      </c>
      <c r="F155" s="26" t="s">
        <v>295</v>
      </c>
      <c r="K155" s="24">
        <v>5</v>
      </c>
      <c r="L155" s="106">
        <v>46031</v>
      </c>
      <c r="M155" s="25" t="s">
        <v>359</v>
      </c>
      <c r="N155" s="107" t="s">
        <v>355</v>
      </c>
      <c r="O155" s="26">
        <v>16.8</v>
      </c>
      <c r="P155" s="26" t="s">
        <v>295</v>
      </c>
    </row>
    <row r="156" spans="1:16" x14ac:dyDescent="0.3">
      <c r="A156" s="24">
        <v>5</v>
      </c>
      <c r="B156" s="106">
        <v>46031</v>
      </c>
      <c r="C156" s="25" t="s">
        <v>358</v>
      </c>
      <c r="D156" s="107" t="s">
        <v>133</v>
      </c>
      <c r="E156" s="26">
        <v>145</v>
      </c>
      <c r="F156" s="26" t="s">
        <v>295</v>
      </c>
      <c r="K156" s="24">
        <v>5</v>
      </c>
      <c r="L156" s="106">
        <v>46031</v>
      </c>
      <c r="M156" s="25" t="s">
        <v>359</v>
      </c>
      <c r="N156" s="107" t="s">
        <v>133</v>
      </c>
      <c r="O156" s="26">
        <v>126</v>
      </c>
      <c r="P156" s="26" t="s">
        <v>295</v>
      </c>
    </row>
    <row r="157" spans="1:16" x14ac:dyDescent="0.3">
      <c r="A157" s="24">
        <v>5</v>
      </c>
      <c r="B157" s="106">
        <v>46031</v>
      </c>
      <c r="C157" s="25" t="s">
        <v>358</v>
      </c>
      <c r="D157" s="107" t="s">
        <v>135</v>
      </c>
      <c r="E157" s="26">
        <v>3.8</v>
      </c>
      <c r="F157" s="26" t="s">
        <v>295</v>
      </c>
      <c r="K157" s="24">
        <v>5</v>
      </c>
      <c r="L157" s="106">
        <v>46031</v>
      </c>
      <c r="M157" s="25" t="s">
        <v>359</v>
      </c>
      <c r="N157" s="107" t="s">
        <v>135</v>
      </c>
      <c r="O157" s="26">
        <v>6.4</v>
      </c>
      <c r="P157" s="26" t="s">
        <v>295</v>
      </c>
    </row>
    <row r="158" spans="1:16" x14ac:dyDescent="0.3">
      <c r="A158" s="24">
        <v>5</v>
      </c>
      <c r="B158" s="106">
        <v>46031</v>
      </c>
      <c r="C158" s="25" t="s">
        <v>358</v>
      </c>
      <c r="D158" s="107" t="s">
        <v>136</v>
      </c>
      <c r="E158" s="26">
        <v>117</v>
      </c>
      <c r="F158" s="26" t="s">
        <v>295</v>
      </c>
      <c r="K158" s="24">
        <v>5</v>
      </c>
      <c r="L158" s="106">
        <v>46031</v>
      </c>
      <c r="M158" s="25" t="s">
        <v>359</v>
      </c>
      <c r="N158" s="107" t="s">
        <v>136</v>
      </c>
      <c r="O158" s="26">
        <v>96</v>
      </c>
      <c r="P158" s="26" t="s">
        <v>295</v>
      </c>
    </row>
    <row r="159" spans="1:16" x14ac:dyDescent="0.3">
      <c r="A159" s="24">
        <v>6</v>
      </c>
      <c r="B159" s="106">
        <v>46034</v>
      </c>
      <c r="C159" s="25" t="s">
        <v>358</v>
      </c>
      <c r="D159" s="107" t="s">
        <v>341</v>
      </c>
      <c r="E159" s="26">
        <v>4.45</v>
      </c>
      <c r="F159" s="26" t="s">
        <v>295</v>
      </c>
      <c r="K159" s="24">
        <v>6</v>
      </c>
      <c r="L159" s="106">
        <v>46034</v>
      </c>
      <c r="M159" s="25" t="s">
        <v>359</v>
      </c>
      <c r="N159" s="107" t="s">
        <v>341</v>
      </c>
      <c r="O159" s="26">
        <v>1.1000000000000001</v>
      </c>
      <c r="P159" s="26" t="s">
        <v>295</v>
      </c>
    </row>
    <row r="160" spans="1:16" x14ac:dyDescent="0.3">
      <c r="A160" s="24">
        <v>6</v>
      </c>
      <c r="B160" s="106">
        <v>46034</v>
      </c>
      <c r="C160" s="25" t="s">
        <v>358</v>
      </c>
      <c r="D160" s="107" t="s">
        <v>118</v>
      </c>
      <c r="E160" s="26">
        <v>4.7</v>
      </c>
      <c r="F160" s="26" t="s">
        <v>295</v>
      </c>
      <c r="K160" s="24">
        <v>6</v>
      </c>
      <c r="L160" s="106">
        <v>46034</v>
      </c>
      <c r="M160" s="25" t="s">
        <v>359</v>
      </c>
      <c r="N160" s="107" t="s">
        <v>118</v>
      </c>
      <c r="O160" s="26">
        <v>9.9</v>
      </c>
      <c r="P160" s="26" t="s">
        <v>295</v>
      </c>
    </row>
    <row r="161" spans="1:16" x14ac:dyDescent="0.3">
      <c r="A161" s="24">
        <v>6</v>
      </c>
      <c r="B161" s="106">
        <v>46034</v>
      </c>
      <c r="C161" s="25" t="s">
        <v>358</v>
      </c>
      <c r="D161" s="107" t="s">
        <v>130</v>
      </c>
      <c r="E161" s="26">
        <v>4.1029999999999998</v>
      </c>
      <c r="F161" s="26" t="s">
        <v>295</v>
      </c>
      <c r="K161" s="24">
        <v>6</v>
      </c>
      <c r="L161" s="106">
        <v>46034</v>
      </c>
      <c r="M161" s="25" t="s">
        <v>359</v>
      </c>
      <c r="N161" s="107" t="s">
        <v>130</v>
      </c>
      <c r="O161" s="26">
        <v>2.6110000000000002</v>
      </c>
      <c r="P161" s="26" t="s">
        <v>295</v>
      </c>
    </row>
    <row r="162" spans="1:16" x14ac:dyDescent="0.3">
      <c r="A162" s="24">
        <v>6</v>
      </c>
      <c r="B162" s="106">
        <v>46034</v>
      </c>
      <c r="C162" s="25" t="s">
        <v>358</v>
      </c>
      <c r="D162" s="107" t="s">
        <v>343</v>
      </c>
      <c r="E162" s="26">
        <v>0.30299999999999999</v>
      </c>
      <c r="F162" s="26" t="s">
        <v>295</v>
      </c>
      <c r="K162" s="24">
        <v>6</v>
      </c>
      <c r="L162" s="106">
        <v>46034</v>
      </c>
      <c r="M162" s="25" t="s">
        <v>359</v>
      </c>
      <c r="N162" s="107" t="s">
        <v>343</v>
      </c>
      <c r="O162" s="26">
        <v>1.165</v>
      </c>
      <c r="P162" s="26" t="s">
        <v>295</v>
      </c>
    </row>
    <row r="163" spans="1:16" x14ac:dyDescent="0.3">
      <c r="A163" s="24">
        <v>6</v>
      </c>
      <c r="B163" s="106">
        <v>46034</v>
      </c>
      <c r="C163" s="25" t="s">
        <v>358</v>
      </c>
      <c r="D163" s="107" t="s">
        <v>127</v>
      </c>
      <c r="E163" s="26">
        <v>1.1879999999999999</v>
      </c>
      <c r="F163" s="26" t="s">
        <v>295</v>
      </c>
      <c r="K163" s="24">
        <v>6</v>
      </c>
      <c r="L163" s="106">
        <v>46034</v>
      </c>
      <c r="M163" s="25" t="s">
        <v>359</v>
      </c>
      <c r="N163" s="107" t="s">
        <v>127</v>
      </c>
      <c r="O163" s="26">
        <v>4.6980000000000004</v>
      </c>
      <c r="P163" s="26" t="s">
        <v>295</v>
      </c>
    </row>
    <row r="164" spans="1:16" x14ac:dyDescent="0.3">
      <c r="A164" s="24">
        <v>6</v>
      </c>
      <c r="B164" s="106">
        <v>46034</v>
      </c>
      <c r="C164" s="25" t="s">
        <v>358</v>
      </c>
      <c r="D164" s="107" t="s">
        <v>131</v>
      </c>
      <c r="E164" s="26">
        <v>8.6999999999999993</v>
      </c>
      <c r="F164" s="26" t="s">
        <v>295</v>
      </c>
      <c r="K164" s="24">
        <v>6</v>
      </c>
      <c r="L164" s="106">
        <v>46034</v>
      </c>
      <c r="M164" s="25" t="s">
        <v>359</v>
      </c>
      <c r="N164" s="107" t="s">
        <v>131</v>
      </c>
      <c r="O164" s="26">
        <v>12.3</v>
      </c>
      <c r="P164" s="26" t="s">
        <v>295</v>
      </c>
    </row>
    <row r="165" spans="1:16" x14ac:dyDescent="0.3">
      <c r="A165" s="24">
        <v>6</v>
      </c>
      <c r="B165" s="106">
        <v>46034</v>
      </c>
      <c r="C165" s="25" t="s">
        <v>358</v>
      </c>
      <c r="D165" s="107" t="s">
        <v>344</v>
      </c>
      <c r="E165" s="26">
        <v>335</v>
      </c>
      <c r="F165" s="26" t="s">
        <v>295</v>
      </c>
      <c r="K165" s="24">
        <v>6</v>
      </c>
      <c r="L165" s="106">
        <v>46034</v>
      </c>
      <c r="M165" s="25" t="s">
        <v>359</v>
      </c>
      <c r="N165" s="107" t="s">
        <v>344</v>
      </c>
      <c r="O165" s="26">
        <v>206</v>
      </c>
      <c r="P165" s="26" t="s">
        <v>295</v>
      </c>
    </row>
    <row r="166" spans="1:16" x14ac:dyDescent="0.3">
      <c r="A166" s="24">
        <v>6</v>
      </c>
      <c r="B166" s="106">
        <v>46034</v>
      </c>
      <c r="C166" s="25" t="s">
        <v>358</v>
      </c>
      <c r="D166" s="107" t="s">
        <v>119</v>
      </c>
      <c r="E166" s="26">
        <v>237</v>
      </c>
      <c r="F166" s="26" t="s">
        <v>295</v>
      </c>
      <c r="K166" s="24">
        <v>6</v>
      </c>
      <c r="L166" s="106">
        <v>46034</v>
      </c>
      <c r="M166" s="25" t="s">
        <v>359</v>
      </c>
      <c r="N166" s="107" t="s">
        <v>119</v>
      </c>
      <c r="O166" s="26">
        <v>84</v>
      </c>
      <c r="P166" s="26" t="s">
        <v>295</v>
      </c>
    </row>
    <row r="167" spans="1:16" x14ac:dyDescent="0.3">
      <c r="A167" s="24">
        <v>6</v>
      </c>
      <c r="B167" s="106">
        <v>46034</v>
      </c>
      <c r="C167" s="25" t="s">
        <v>358</v>
      </c>
      <c r="D167" s="107" t="s">
        <v>120</v>
      </c>
      <c r="E167" s="26">
        <v>79</v>
      </c>
      <c r="F167" s="26" t="s">
        <v>295</v>
      </c>
      <c r="K167" s="24">
        <v>6</v>
      </c>
      <c r="L167" s="106">
        <v>46034</v>
      </c>
      <c r="M167" s="25" t="s">
        <v>359</v>
      </c>
      <c r="N167" s="107" t="s">
        <v>120</v>
      </c>
      <c r="O167" s="26">
        <v>27</v>
      </c>
      <c r="P167" s="26" t="s">
        <v>295</v>
      </c>
    </row>
    <row r="168" spans="1:16" x14ac:dyDescent="0.3">
      <c r="A168" s="24">
        <v>6</v>
      </c>
      <c r="B168" s="106">
        <v>46034</v>
      </c>
      <c r="C168" s="25" t="s">
        <v>358</v>
      </c>
      <c r="D168" s="107" t="s">
        <v>117</v>
      </c>
      <c r="E168" s="26">
        <v>2.64</v>
      </c>
      <c r="F168" s="26" t="s">
        <v>295</v>
      </c>
      <c r="K168" s="24">
        <v>6</v>
      </c>
      <c r="L168" s="106">
        <v>46034</v>
      </c>
      <c r="M168" s="25" t="s">
        <v>359</v>
      </c>
      <c r="N168" s="107" t="s">
        <v>117</v>
      </c>
      <c r="O168" s="26">
        <v>6.24</v>
      </c>
      <c r="P168" s="26" t="s">
        <v>295</v>
      </c>
    </row>
    <row r="169" spans="1:16" x14ac:dyDescent="0.3">
      <c r="A169" s="24">
        <v>6</v>
      </c>
      <c r="B169" s="106">
        <v>46034</v>
      </c>
      <c r="C169" s="25" t="s">
        <v>358</v>
      </c>
      <c r="D169" s="107" t="s">
        <v>346</v>
      </c>
      <c r="E169" s="26">
        <v>230</v>
      </c>
      <c r="F169" s="26" t="s">
        <v>295</v>
      </c>
      <c r="K169" s="24">
        <v>6</v>
      </c>
      <c r="L169" s="106">
        <v>46034</v>
      </c>
      <c r="M169" s="25" t="s">
        <v>359</v>
      </c>
      <c r="N169" s="107" t="s">
        <v>346</v>
      </c>
      <c r="O169" s="26">
        <v>68</v>
      </c>
      <c r="P169" s="26" t="s">
        <v>295</v>
      </c>
    </row>
    <row r="170" spans="1:16" x14ac:dyDescent="0.3">
      <c r="A170" s="24">
        <v>6</v>
      </c>
      <c r="B170" s="106">
        <v>46034</v>
      </c>
      <c r="C170" s="25" t="s">
        <v>358</v>
      </c>
      <c r="D170" s="107" t="s">
        <v>132</v>
      </c>
      <c r="E170" s="26">
        <v>3.57</v>
      </c>
      <c r="F170" s="26" t="s">
        <v>295</v>
      </c>
      <c r="K170" s="24">
        <v>6</v>
      </c>
      <c r="L170" s="106">
        <v>46034</v>
      </c>
      <c r="M170" s="25" t="s">
        <v>359</v>
      </c>
      <c r="N170" s="107" t="s">
        <v>132</v>
      </c>
      <c r="O170" s="26">
        <v>7.35</v>
      </c>
      <c r="P170" s="26" t="s">
        <v>295</v>
      </c>
    </row>
    <row r="171" spans="1:16" x14ac:dyDescent="0.3">
      <c r="A171" s="24">
        <v>6</v>
      </c>
      <c r="B171" s="106">
        <v>46034</v>
      </c>
      <c r="C171" s="25" t="s">
        <v>358</v>
      </c>
      <c r="D171" s="107" t="s">
        <v>111</v>
      </c>
      <c r="E171" s="26">
        <v>87</v>
      </c>
      <c r="F171" s="26" t="s">
        <v>295</v>
      </c>
      <c r="K171" s="24">
        <v>6</v>
      </c>
      <c r="L171" s="106">
        <v>46034</v>
      </c>
      <c r="M171" s="25" t="s">
        <v>359</v>
      </c>
      <c r="N171" s="107" t="s">
        <v>111</v>
      </c>
      <c r="O171" s="26">
        <v>283</v>
      </c>
      <c r="P171" s="26" t="s">
        <v>295</v>
      </c>
    </row>
    <row r="172" spans="1:16" x14ac:dyDescent="0.3">
      <c r="A172" s="24">
        <v>6</v>
      </c>
      <c r="B172" s="106">
        <v>46034</v>
      </c>
      <c r="C172" s="25" t="s">
        <v>358</v>
      </c>
      <c r="D172" s="107" t="s">
        <v>347</v>
      </c>
      <c r="E172" s="26">
        <v>5.1100000000000003</v>
      </c>
      <c r="F172" s="26" t="s">
        <v>295</v>
      </c>
      <c r="K172" s="24">
        <v>6</v>
      </c>
      <c r="L172" s="106">
        <v>46034</v>
      </c>
      <c r="M172" s="25" t="s">
        <v>359</v>
      </c>
      <c r="N172" s="107" t="s">
        <v>347</v>
      </c>
      <c r="O172" s="26">
        <v>9.6999999999999993</v>
      </c>
      <c r="P172" s="26" t="s">
        <v>295</v>
      </c>
    </row>
    <row r="173" spans="1:16" x14ac:dyDescent="0.3">
      <c r="A173" s="24">
        <v>6</v>
      </c>
      <c r="B173" s="106">
        <v>46034</v>
      </c>
      <c r="C173" s="25" t="s">
        <v>358</v>
      </c>
      <c r="D173" s="107" t="s">
        <v>349</v>
      </c>
      <c r="E173" s="26">
        <v>2.13</v>
      </c>
      <c r="F173" s="26" t="s">
        <v>295</v>
      </c>
      <c r="K173" s="24">
        <v>6</v>
      </c>
      <c r="L173" s="106">
        <v>46034</v>
      </c>
      <c r="M173" s="25" t="s">
        <v>359</v>
      </c>
      <c r="N173" s="107" t="s">
        <v>349</v>
      </c>
      <c r="O173" s="26">
        <v>4.67</v>
      </c>
      <c r="P173" s="26" t="s">
        <v>295</v>
      </c>
    </row>
    <row r="174" spans="1:16" x14ac:dyDescent="0.3">
      <c r="A174" s="24">
        <v>6</v>
      </c>
      <c r="B174" s="106">
        <v>46034</v>
      </c>
      <c r="C174" s="25" t="s">
        <v>358</v>
      </c>
      <c r="D174" s="107" t="s">
        <v>128</v>
      </c>
      <c r="E174" s="26">
        <v>7</v>
      </c>
      <c r="F174" s="26" t="s">
        <v>295</v>
      </c>
      <c r="K174" s="24">
        <v>6</v>
      </c>
      <c r="L174" s="106">
        <v>46034</v>
      </c>
      <c r="M174" s="25" t="s">
        <v>359</v>
      </c>
      <c r="N174" s="107" t="s">
        <v>128</v>
      </c>
      <c r="O174" s="26">
        <v>4.5999999999999996</v>
      </c>
      <c r="P174" s="26" t="s">
        <v>295</v>
      </c>
    </row>
    <row r="175" spans="1:16" x14ac:dyDescent="0.3">
      <c r="A175" s="24">
        <v>6</v>
      </c>
      <c r="B175" s="106">
        <v>46034</v>
      </c>
      <c r="C175" s="25" t="s">
        <v>358</v>
      </c>
      <c r="D175" s="107" t="s">
        <v>121</v>
      </c>
      <c r="E175" s="26">
        <v>160</v>
      </c>
      <c r="F175" s="26" t="s">
        <v>295</v>
      </c>
      <c r="K175" s="24">
        <v>6</v>
      </c>
      <c r="L175" s="106">
        <v>46034</v>
      </c>
      <c r="M175" s="25" t="s">
        <v>359</v>
      </c>
      <c r="N175" s="107" t="s">
        <v>121</v>
      </c>
      <c r="O175" s="26">
        <v>83</v>
      </c>
      <c r="P175" s="26" t="s">
        <v>295</v>
      </c>
    </row>
    <row r="176" spans="1:16" x14ac:dyDescent="0.3">
      <c r="A176" s="24">
        <v>6</v>
      </c>
      <c r="B176" s="106">
        <v>46034</v>
      </c>
      <c r="C176" s="25" t="s">
        <v>358</v>
      </c>
      <c r="D176" s="107" t="s">
        <v>115</v>
      </c>
      <c r="E176" s="26">
        <v>34</v>
      </c>
      <c r="F176" s="26" t="s">
        <v>295</v>
      </c>
      <c r="K176" s="24">
        <v>6</v>
      </c>
      <c r="L176" s="106">
        <v>46034</v>
      </c>
      <c r="M176" s="25" t="s">
        <v>359</v>
      </c>
      <c r="N176" s="107" t="s">
        <v>115</v>
      </c>
      <c r="O176" s="26">
        <v>97</v>
      </c>
      <c r="P176" s="26" t="s">
        <v>295</v>
      </c>
    </row>
    <row r="177" spans="1:16" x14ac:dyDescent="0.3">
      <c r="A177" s="24">
        <v>6</v>
      </c>
      <c r="B177" s="106">
        <v>46034</v>
      </c>
      <c r="C177" s="25" t="s">
        <v>358</v>
      </c>
      <c r="D177" s="107" t="s">
        <v>137</v>
      </c>
      <c r="E177" s="26">
        <v>75</v>
      </c>
      <c r="F177" s="26" t="s">
        <v>295</v>
      </c>
      <c r="K177" s="24">
        <v>6</v>
      </c>
      <c r="L177" s="106">
        <v>46034</v>
      </c>
      <c r="M177" s="25" t="s">
        <v>359</v>
      </c>
      <c r="N177" s="107" t="s">
        <v>137</v>
      </c>
      <c r="O177" s="26">
        <v>490</v>
      </c>
      <c r="P177" s="26" t="s">
        <v>295</v>
      </c>
    </row>
    <row r="178" spans="1:16" x14ac:dyDescent="0.3">
      <c r="A178" s="24">
        <v>6</v>
      </c>
      <c r="B178" s="106">
        <v>46034</v>
      </c>
      <c r="C178" s="25" t="s">
        <v>358</v>
      </c>
      <c r="D178" s="107" t="s">
        <v>350</v>
      </c>
      <c r="E178" s="26">
        <v>143</v>
      </c>
      <c r="F178" s="26" t="s">
        <v>295</v>
      </c>
      <c r="K178" s="24">
        <v>6</v>
      </c>
      <c r="L178" s="106">
        <v>46034</v>
      </c>
      <c r="M178" s="25" t="s">
        <v>359</v>
      </c>
      <c r="N178" s="107" t="s">
        <v>350</v>
      </c>
      <c r="O178" s="26">
        <v>443</v>
      </c>
      <c r="P178" s="26" t="s">
        <v>295</v>
      </c>
    </row>
    <row r="179" spans="1:16" x14ac:dyDescent="0.3">
      <c r="A179" s="24">
        <v>6</v>
      </c>
      <c r="B179" s="106">
        <v>46034</v>
      </c>
      <c r="C179" s="25" t="s">
        <v>358</v>
      </c>
      <c r="D179" s="107" t="s">
        <v>125</v>
      </c>
      <c r="E179" s="26">
        <v>107</v>
      </c>
      <c r="F179" s="26" t="s">
        <v>295</v>
      </c>
      <c r="K179" s="24">
        <v>6</v>
      </c>
      <c r="L179" s="106">
        <v>46034</v>
      </c>
      <c r="M179" s="25" t="s">
        <v>359</v>
      </c>
      <c r="N179" s="107" t="s">
        <v>125</v>
      </c>
      <c r="O179" s="26">
        <v>441</v>
      </c>
      <c r="P179" s="26" t="s">
        <v>295</v>
      </c>
    </row>
    <row r="180" spans="1:16" x14ac:dyDescent="0.3">
      <c r="A180" s="24">
        <v>6</v>
      </c>
      <c r="B180" s="106">
        <v>46034</v>
      </c>
      <c r="C180" s="25" t="s">
        <v>358</v>
      </c>
      <c r="D180" s="107" t="s">
        <v>126</v>
      </c>
      <c r="E180" s="26">
        <v>78</v>
      </c>
      <c r="F180" s="26" t="s">
        <v>295</v>
      </c>
      <c r="K180" s="24">
        <v>6</v>
      </c>
      <c r="L180" s="106">
        <v>46034</v>
      </c>
      <c r="M180" s="25" t="s">
        <v>359</v>
      </c>
      <c r="N180" s="107" t="s">
        <v>126</v>
      </c>
      <c r="O180" s="26">
        <v>151</v>
      </c>
      <c r="P180" s="26" t="s">
        <v>295</v>
      </c>
    </row>
    <row r="181" spans="1:16" x14ac:dyDescent="0.3">
      <c r="A181" s="24">
        <v>6</v>
      </c>
      <c r="B181" s="106">
        <v>46034</v>
      </c>
      <c r="C181" s="25" t="s">
        <v>358</v>
      </c>
      <c r="D181" s="107" t="s">
        <v>351</v>
      </c>
      <c r="E181" s="26">
        <v>170</v>
      </c>
      <c r="F181" s="26" t="s">
        <v>295</v>
      </c>
      <c r="K181" s="24">
        <v>6</v>
      </c>
      <c r="L181" s="106">
        <v>46034</v>
      </c>
      <c r="M181" s="25" t="s">
        <v>359</v>
      </c>
      <c r="N181" s="107" t="s">
        <v>351</v>
      </c>
      <c r="O181" s="26">
        <v>394</v>
      </c>
      <c r="P181" s="26" t="s">
        <v>295</v>
      </c>
    </row>
    <row r="182" spans="1:16" x14ac:dyDescent="0.3">
      <c r="A182" s="24">
        <v>6</v>
      </c>
      <c r="B182" s="106">
        <v>46034</v>
      </c>
      <c r="C182" s="25" t="s">
        <v>358</v>
      </c>
      <c r="D182" s="107" t="s">
        <v>352</v>
      </c>
      <c r="E182" s="26">
        <v>61</v>
      </c>
      <c r="F182" s="26" t="s">
        <v>295</v>
      </c>
      <c r="K182" s="24">
        <v>6</v>
      </c>
      <c r="L182" s="106">
        <v>46034</v>
      </c>
      <c r="M182" s="25" t="s">
        <v>359</v>
      </c>
      <c r="N182" s="107" t="s">
        <v>352</v>
      </c>
      <c r="O182" s="26">
        <v>86</v>
      </c>
      <c r="P182" s="26" t="s">
        <v>295</v>
      </c>
    </row>
    <row r="183" spans="1:16" x14ac:dyDescent="0.3">
      <c r="A183" s="24">
        <v>6</v>
      </c>
      <c r="B183" s="106">
        <v>46034</v>
      </c>
      <c r="C183" s="25" t="s">
        <v>358</v>
      </c>
      <c r="D183" s="107" t="s">
        <v>122</v>
      </c>
      <c r="E183" s="26">
        <v>49</v>
      </c>
      <c r="F183" s="26" t="s">
        <v>295</v>
      </c>
      <c r="K183" s="24">
        <v>6</v>
      </c>
      <c r="L183" s="106">
        <v>46034</v>
      </c>
      <c r="M183" s="25" t="s">
        <v>359</v>
      </c>
      <c r="N183" s="107" t="s">
        <v>122</v>
      </c>
      <c r="O183" s="26">
        <v>220</v>
      </c>
      <c r="P183" s="26" t="s">
        <v>295</v>
      </c>
    </row>
    <row r="184" spans="1:16" x14ac:dyDescent="0.3">
      <c r="A184" s="24">
        <v>6</v>
      </c>
      <c r="B184" s="106">
        <v>46034</v>
      </c>
      <c r="C184" s="25" t="s">
        <v>358</v>
      </c>
      <c r="D184" s="107" t="s">
        <v>124</v>
      </c>
      <c r="E184" s="26">
        <v>32</v>
      </c>
      <c r="F184" s="26" t="s">
        <v>295</v>
      </c>
      <c r="K184" s="24">
        <v>6</v>
      </c>
      <c r="L184" s="106">
        <v>46034</v>
      </c>
      <c r="M184" s="25" t="s">
        <v>359</v>
      </c>
      <c r="N184" s="107" t="s">
        <v>124</v>
      </c>
      <c r="O184" s="26">
        <v>106</v>
      </c>
      <c r="P184" s="26" t="s">
        <v>295</v>
      </c>
    </row>
    <row r="185" spans="1:16" x14ac:dyDescent="0.3">
      <c r="A185" s="24">
        <v>6</v>
      </c>
      <c r="B185" s="106">
        <v>46034</v>
      </c>
      <c r="C185" s="25" t="s">
        <v>358</v>
      </c>
      <c r="D185" s="107" t="s">
        <v>353</v>
      </c>
      <c r="E185" s="26">
        <v>1.06</v>
      </c>
      <c r="F185" s="26" t="s">
        <v>295</v>
      </c>
      <c r="K185" s="24">
        <v>6</v>
      </c>
      <c r="L185" s="106">
        <v>46034</v>
      </c>
      <c r="M185" s="25" t="s">
        <v>359</v>
      </c>
      <c r="N185" s="107" t="s">
        <v>353</v>
      </c>
      <c r="O185" s="26">
        <v>3.65</v>
      </c>
      <c r="P185" s="26" t="s">
        <v>295</v>
      </c>
    </row>
    <row r="186" spans="1:16" x14ac:dyDescent="0.3">
      <c r="A186" s="24">
        <v>6</v>
      </c>
      <c r="B186" s="106">
        <v>46034</v>
      </c>
      <c r="C186" s="25" t="s">
        <v>358</v>
      </c>
      <c r="D186" s="107" t="s">
        <v>355</v>
      </c>
      <c r="E186" s="26">
        <v>32.6</v>
      </c>
      <c r="F186" s="26" t="s">
        <v>295</v>
      </c>
      <c r="K186" s="24">
        <v>6</v>
      </c>
      <c r="L186" s="106">
        <v>46034</v>
      </c>
      <c r="M186" s="25" t="s">
        <v>359</v>
      </c>
      <c r="N186" s="107" t="s">
        <v>355</v>
      </c>
      <c r="O186" s="26">
        <v>16.5</v>
      </c>
      <c r="P186" s="26" t="s">
        <v>295</v>
      </c>
    </row>
    <row r="187" spans="1:16" x14ac:dyDescent="0.3">
      <c r="A187" s="24">
        <v>6</v>
      </c>
      <c r="B187" s="106">
        <v>46034</v>
      </c>
      <c r="C187" s="25" t="s">
        <v>358</v>
      </c>
      <c r="D187" s="107" t="s">
        <v>133</v>
      </c>
      <c r="E187" s="26">
        <v>143</v>
      </c>
      <c r="F187" s="26" t="s">
        <v>295</v>
      </c>
      <c r="K187" s="24">
        <v>6</v>
      </c>
      <c r="L187" s="106">
        <v>46034</v>
      </c>
      <c r="M187" s="25" t="s">
        <v>359</v>
      </c>
      <c r="N187" s="107" t="s">
        <v>133</v>
      </c>
      <c r="O187" s="26">
        <v>121</v>
      </c>
      <c r="P187" s="26" t="s">
        <v>295</v>
      </c>
    </row>
    <row r="188" spans="1:16" x14ac:dyDescent="0.3">
      <c r="A188" s="24">
        <v>6</v>
      </c>
      <c r="B188" s="106">
        <v>46034</v>
      </c>
      <c r="C188" s="25" t="s">
        <v>358</v>
      </c>
      <c r="D188" s="107" t="s">
        <v>135</v>
      </c>
      <c r="E188" s="26">
        <v>3.6</v>
      </c>
      <c r="F188" s="26" t="s">
        <v>295</v>
      </c>
      <c r="K188" s="24">
        <v>6</v>
      </c>
      <c r="L188" s="106">
        <v>46034</v>
      </c>
      <c r="M188" s="25" t="s">
        <v>359</v>
      </c>
      <c r="N188" s="107" t="s">
        <v>135</v>
      </c>
      <c r="O188" s="26">
        <v>6.2</v>
      </c>
      <c r="P188" s="26" t="s">
        <v>295</v>
      </c>
    </row>
    <row r="189" spans="1:16" x14ac:dyDescent="0.3">
      <c r="A189" s="24">
        <v>6</v>
      </c>
      <c r="B189" s="106">
        <v>46034</v>
      </c>
      <c r="C189" s="25" t="s">
        <v>358</v>
      </c>
      <c r="D189" s="107" t="s">
        <v>136</v>
      </c>
      <c r="E189" s="26">
        <v>116</v>
      </c>
      <c r="F189" s="26" t="s">
        <v>295</v>
      </c>
      <c r="K189" s="24">
        <v>6</v>
      </c>
      <c r="L189" s="106">
        <v>46034</v>
      </c>
      <c r="M189" s="25" t="s">
        <v>359</v>
      </c>
      <c r="N189" s="107" t="s">
        <v>136</v>
      </c>
      <c r="O189" s="26">
        <v>95</v>
      </c>
      <c r="P189" s="26" t="s">
        <v>295</v>
      </c>
    </row>
    <row r="190" spans="1:16" x14ac:dyDescent="0.3">
      <c r="A190" s="24">
        <v>7</v>
      </c>
      <c r="B190" s="106">
        <v>46035</v>
      </c>
      <c r="C190" s="25" t="s">
        <v>358</v>
      </c>
      <c r="D190" s="107" t="s">
        <v>341</v>
      </c>
      <c r="E190" s="26">
        <v>4.5</v>
      </c>
      <c r="F190" s="26" t="s">
        <v>295</v>
      </c>
      <c r="K190" s="24">
        <v>7</v>
      </c>
      <c r="L190" s="106">
        <v>46035</v>
      </c>
      <c r="M190" s="25" t="s">
        <v>359</v>
      </c>
      <c r="N190" s="107" t="s">
        <v>341</v>
      </c>
      <c r="O190" s="26">
        <v>1.27</v>
      </c>
      <c r="P190" s="26" t="s">
        <v>295</v>
      </c>
    </row>
    <row r="191" spans="1:16" x14ac:dyDescent="0.3">
      <c r="A191" s="24">
        <v>7</v>
      </c>
      <c r="B191" s="106">
        <v>46035</v>
      </c>
      <c r="C191" s="25" t="s">
        <v>358</v>
      </c>
      <c r="D191" s="107" t="s">
        <v>118</v>
      </c>
      <c r="E191" s="26">
        <v>4.7</v>
      </c>
      <c r="F191" s="26" t="s">
        <v>295</v>
      </c>
      <c r="K191" s="24">
        <v>7</v>
      </c>
      <c r="L191" s="106">
        <v>46035</v>
      </c>
      <c r="M191" s="25" t="s">
        <v>359</v>
      </c>
      <c r="N191" s="107" t="s">
        <v>118</v>
      </c>
      <c r="O191" s="26">
        <v>9.9</v>
      </c>
      <c r="P191" s="26" t="s">
        <v>295</v>
      </c>
    </row>
    <row r="192" spans="1:16" x14ac:dyDescent="0.3">
      <c r="A192" s="24">
        <v>7</v>
      </c>
      <c r="B192" s="106">
        <v>46035</v>
      </c>
      <c r="C192" s="25" t="s">
        <v>358</v>
      </c>
      <c r="D192" s="107" t="s">
        <v>130</v>
      </c>
      <c r="E192" s="26">
        <v>4.1189999999999998</v>
      </c>
      <c r="F192" s="26" t="s">
        <v>295</v>
      </c>
      <c r="K192" s="24">
        <v>7</v>
      </c>
      <c r="L192" s="106">
        <v>46035</v>
      </c>
      <c r="M192" s="25" t="s">
        <v>359</v>
      </c>
      <c r="N192" s="107" t="s">
        <v>130</v>
      </c>
      <c r="O192" s="26">
        <v>2.63</v>
      </c>
      <c r="P192" s="26" t="s">
        <v>295</v>
      </c>
    </row>
    <row r="193" spans="1:16" x14ac:dyDescent="0.3">
      <c r="A193" s="24">
        <v>7</v>
      </c>
      <c r="B193" s="106">
        <v>46035</v>
      </c>
      <c r="C193" s="25" t="s">
        <v>358</v>
      </c>
      <c r="D193" s="107" t="s">
        <v>343</v>
      </c>
      <c r="E193" s="26">
        <v>0.309</v>
      </c>
      <c r="F193" s="26" t="s">
        <v>295</v>
      </c>
      <c r="K193" s="24">
        <v>7</v>
      </c>
      <c r="L193" s="106">
        <v>46035</v>
      </c>
      <c r="M193" s="25" t="s">
        <v>359</v>
      </c>
      <c r="N193" s="107" t="s">
        <v>343</v>
      </c>
      <c r="O193" s="26">
        <v>1.1499999999999999</v>
      </c>
      <c r="P193" s="26" t="s">
        <v>295</v>
      </c>
    </row>
    <row r="194" spans="1:16" x14ac:dyDescent="0.3">
      <c r="A194" s="24">
        <v>7</v>
      </c>
      <c r="B194" s="106">
        <v>46035</v>
      </c>
      <c r="C194" s="25" t="s">
        <v>358</v>
      </c>
      <c r="D194" s="107" t="s">
        <v>127</v>
      </c>
      <c r="E194" s="26">
        <v>1.1759999999999999</v>
      </c>
      <c r="F194" s="26" t="s">
        <v>295</v>
      </c>
      <c r="K194" s="24">
        <v>7</v>
      </c>
      <c r="L194" s="106">
        <v>46035</v>
      </c>
      <c r="M194" s="25" t="s">
        <v>359</v>
      </c>
      <c r="N194" s="107" t="s">
        <v>127</v>
      </c>
      <c r="O194" s="26">
        <v>4.5430000000000001</v>
      </c>
      <c r="P194" s="26" t="s">
        <v>295</v>
      </c>
    </row>
    <row r="195" spans="1:16" x14ac:dyDescent="0.3">
      <c r="A195" s="24">
        <v>7</v>
      </c>
      <c r="B195" s="106">
        <v>46035</v>
      </c>
      <c r="C195" s="25" t="s">
        <v>358</v>
      </c>
      <c r="D195" s="107" t="s">
        <v>131</v>
      </c>
      <c r="E195" s="26">
        <v>8.6</v>
      </c>
      <c r="F195" s="26" t="s">
        <v>295</v>
      </c>
      <c r="K195" s="24">
        <v>7</v>
      </c>
      <c r="L195" s="106">
        <v>46035</v>
      </c>
      <c r="M195" s="25" t="s">
        <v>359</v>
      </c>
      <c r="N195" s="107" t="s">
        <v>131</v>
      </c>
      <c r="O195" s="26">
        <v>12</v>
      </c>
      <c r="P195" s="26" t="s">
        <v>295</v>
      </c>
    </row>
    <row r="196" spans="1:16" x14ac:dyDescent="0.3">
      <c r="A196" s="24">
        <v>7</v>
      </c>
      <c r="B196" s="106">
        <v>46035</v>
      </c>
      <c r="C196" s="25" t="s">
        <v>358</v>
      </c>
      <c r="D196" s="107" t="s">
        <v>344</v>
      </c>
      <c r="E196" s="26">
        <v>331</v>
      </c>
      <c r="F196" s="26" t="s">
        <v>295</v>
      </c>
      <c r="K196" s="24">
        <v>7</v>
      </c>
      <c r="L196" s="106">
        <v>46035</v>
      </c>
      <c r="M196" s="25" t="s">
        <v>359</v>
      </c>
      <c r="N196" s="107" t="s">
        <v>344</v>
      </c>
      <c r="O196" s="26">
        <v>197</v>
      </c>
      <c r="P196" s="26" t="s">
        <v>295</v>
      </c>
    </row>
    <row r="197" spans="1:16" x14ac:dyDescent="0.3">
      <c r="A197" s="24">
        <v>7</v>
      </c>
      <c r="B197" s="106">
        <v>46035</v>
      </c>
      <c r="C197" s="25" t="s">
        <v>358</v>
      </c>
      <c r="D197" s="107" t="s">
        <v>119</v>
      </c>
      <c r="E197" s="26">
        <v>237</v>
      </c>
      <c r="F197" s="26" t="s">
        <v>295</v>
      </c>
      <c r="K197" s="24">
        <v>7</v>
      </c>
      <c r="L197" s="106">
        <v>46035</v>
      </c>
      <c r="M197" s="25" t="s">
        <v>359</v>
      </c>
      <c r="N197" s="107" t="s">
        <v>119</v>
      </c>
      <c r="O197" s="26">
        <v>87</v>
      </c>
      <c r="P197" s="26" t="s">
        <v>295</v>
      </c>
    </row>
    <row r="198" spans="1:16" x14ac:dyDescent="0.3">
      <c r="A198" s="24">
        <v>7</v>
      </c>
      <c r="B198" s="106">
        <v>46035</v>
      </c>
      <c r="C198" s="25" t="s">
        <v>358</v>
      </c>
      <c r="D198" s="107" t="s">
        <v>120</v>
      </c>
      <c r="E198" s="26">
        <v>79</v>
      </c>
      <c r="F198" s="26" t="s">
        <v>295</v>
      </c>
      <c r="K198" s="24">
        <v>7</v>
      </c>
      <c r="L198" s="106">
        <v>46035</v>
      </c>
      <c r="M198" s="25" t="s">
        <v>359</v>
      </c>
      <c r="N198" s="107" t="s">
        <v>120</v>
      </c>
      <c r="O198" s="26">
        <v>26</v>
      </c>
      <c r="P198" s="26" t="s">
        <v>295</v>
      </c>
    </row>
    <row r="199" spans="1:16" x14ac:dyDescent="0.3">
      <c r="A199" s="24">
        <v>7</v>
      </c>
      <c r="B199" s="106">
        <v>46035</v>
      </c>
      <c r="C199" s="25" t="s">
        <v>358</v>
      </c>
      <c r="D199" s="107" t="s">
        <v>117</v>
      </c>
      <c r="E199" s="26">
        <v>2.63</v>
      </c>
      <c r="F199" s="26" t="s">
        <v>295</v>
      </c>
      <c r="K199" s="24">
        <v>7</v>
      </c>
      <c r="L199" s="106">
        <v>46035</v>
      </c>
      <c r="M199" s="25" t="s">
        <v>359</v>
      </c>
      <c r="N199" s="107" t="s">
        <v>117</v>
      </c>
      <c r="O199" s="26">
        <v>6.25</v>
      </c>
      <c r="P199" s="26" t="s">
        <v>295</v>
      </c>
    </row>
    <row r="200" spans="1:16" x14ac:dyDescent="0.3">
      <c r="A200" s="24">
        <v>7</v>
      </c>
      <c r="B200" s="106">
        <v>46035</v>
      </c>
      <c r="C200" s="25" t="s">
        <v>358</v>
      </c>
      <c r="D200" s="107" t="s">
        <v>346</v>
      </c>
      <c r="E200" s="26">
        <v>231</v>
      </c>
      <c r="F200" s="26" t="s">
        <v>295</v>
      </c>
      <c r="K200" s="24">
        <v>7</v>
      </c>
      <c r="L200" s="106">
        <v>46035</v>
      </c>
      <c r="M200" s="25" t="s">
        <v>359</v>
      </c>
      <c r="N200" s="107" t="s">
        <v>346</v>
      </c>
      <c r="O200" s="26">
        <v>67</v>
      </c>
      <c r="P200" s="26" t="s">
        <v>295</v>
      </c>
    </row>
    <row r="201" spans="1:16" x14ac:dyDescent="0.3">
      <c r="A201" s="24">
        <v>7</v>
      </c>
      <c r="B201" s="106">
        <v>46035</v>
      </c>
      <c r="C201" s="25" t="s">
        <v>358</v>
      </c>
      <c r="D201" s="107" t="s">
        <v>132</v>
      </c>
      <c r="E201" s="26">
        <v>3.84</v>
      </c>
      <c r="F201" s="26" t="s">
        <v>295</v>
      </c>
      <c r="K201" s="24">
        <v>7</v>
      </c>
      <c r="L201" s="106">
        <v>46035</v>
      </c>
      <c r="M201" s="25" t="s">
        <v>359</v>
      </c>
      <c r="N201" s="107" t="s">
        <v>132</v>
      </c>
      <c r="O201" s="26">
        <v>7.5</v>
      </c>
      <c r="P201" s="26" t="s">
        <v>295</v>
      </c>
    </row>
    <row r="202" spans="1:16" x14ac:dyDescent="0.3">
      <c r="A202" s="24">
        <v>7</v>
      </c>
      <c r="B202" s="106">
        <v>46035</v>
      </c>
      <c r="C202" s="25" t="s">
        <v>358</v>
      </c>
      <c r="D202" s="107" t="s">
        <v>111</v>
      </c>
      <c r="E202" s="26">
        <v>88</v>
      </c>
      <c r="F202" s="26" t="s">
        <v>295</v>
      </c>
      <c r="K202" s="24">
        <v>7</v>
      </c>
      <c r="L202" s="106">
        <v>46035</v>
      </c>
      <c r="M202" s="25" t="s">
        <v>359</v>
      </c>
      <c r="N202" s="107" t="s">
        <v>111</v>
      </c>
      <c r="O202" s="26">
        <v>286</v>
      </c>
      <c r="P202" s="26" t="s">
        <v>295</v>
      </c>
    </row>
    <row r="203" spans="1:16" x14ac:dyDescent="0.3">
      <c r="A203" s="24">
        <v>7</v>
      </c>
      <c r="B203" s="106">
        <v>46035</v>
      </c>
      <c r="C203" s="25" t="s">
        <v>358</v>
      </c>
      <c r="D203" s="107" t="s">
        <v>347</v>
      </c>
      <c r="E203" s="26">
        <v>5.24</v>
      </c>
      <c r="F203" s="26" t="s">
        <v>295</v>
      </c>
      <c r="K203" s="24">
        <v>7</v>
      </c>
      <c r="L203" s="106">
        <v>46035</v>
      </c>
      <c r="M203" s="25" t="s">
        <v>359</v>
      </c>
      <c r="N203" s="107" t="s">
        <v>347</v>
      </c>
      <c r="O203" s="26">
        <v>10.25</v>
      </c>
      <c r="P203" s="26" t="s">
        <v>295</v>
      </c>
    </row>
    <row r="204" spans="1:16" x14ac:dyDescent="0.3">
      <c r="A204" s="24">
        <v>7</v>
      </c>
      <c r="B204" s="106">
        <v>46035</v>
      </c>
      <c r="C204" s="25" t="s">
        <v>358</v>
      </c>
      <c r="D204" s="107" t="s">
        <v>349</v>
      </c>
      <c r="E204" s="26">
        <v>2.02</v>
      </c>
      <c r="F204" s="26" t="s">
        <v>295</v>
      </c>
      <c r="K204" s="24">
        <v>7</v>
      </c>
      <c r="L204" s="106">
        <v>46035</v>
      </c>
      <c r="M204" s="25" t="s">
        <v>359</v>
      </c>
      <c r="N204" s="107" t="s">
        <v>349</v>
      </c>
      <c r="O204" s="26">
        <v>4.6100000000000003</v>
      </c>
      <c r="P204" s="26" t="s">
        <v>295</v>
      </c>
    </row>
    <row r="205" spans="1:16" x14ac:dyDescent="0.3">
      <c r="A205" s="24">
        <v>7</v>
      </c>
      <c r="B205" s="106">
        <v>46035</v>
      </c>
      <c r="C205" s="25" t="s">
        <v>358</v>
      </c>
      <c r="D205" s="107" t="s">
        <v>128</v>
      </c>
      <c r="E205" s="26">
        <v>6.9</v>
      </c>
      <c r="F205" s="26" t="s">
        <v>295</v>
      </c>
      <c r="K205" s="24">
        <v>7</v>
      </c>
      <c r="L205" s="106">
        <v>46035</v>
      </c>
      <c r="M205" s="25" t="s">
        <v>359</v>
      </c>
      <c r="N205" s="107" t="s">
        <v>128</v>
      </c>
      <c r="O205" s="26">
        <v>4.5</v>
      </c>
      <c r="P205" s="26" t="s">
        <v>295</v>
      </c>
    </row>
    <row r="206" spans="1:16" x14ac:dyDescent="0.3">
      <c r="A206" s="24">
        <v>7</v>
      </c>
      <c r="B206" s="106">
        <v>46035</v>
      </c>
      <c r="C206" s="25" t="s">
        <v>358</v>
      </c>
      <c r="D206" s="107" t="s">
        <v>121</v>
      </c>
      <c r="E206" s="26">
        <v>161</v>
      </c>
      <c r="F206" s="26" t="s">
        <v>295</v>
      </c>
      <c r="K206" s="24">
        <v>7</v>
      </c>
      <c r="L206" s="106">
        <v>46035</v>
      </c>
      <c r="M206" s="25" t="s">
        <v>359</v>
      </c>
      <c r="N206" s="107" t="s">
        <v>121</v>
      </c>
      <c r="O206" s="26">
        <v>81</v>
      </c>
      <c r="P206" s="26" t="s">
        <v>295</v>
      </c>
    </row>
    <row r="207" spans="1:16" x14ac:dyDescent="0.3">
      <c r="A207" s="24">
        <v>7</v>
      </c>
      <c r="B207" s="106">
        <v>46035</v>
      </c>
      <c r="C207" s="25" t="s">
        <v>358</v>
      </c>
      <c r="D207" s="107" t="s">
        <v>115</v>
      </c>
      <c r="E207" s="26">
        <v>33</v>
      </c>
      <c r="F207" s="26" t="s">
        <v>295</v>
      </c>
      <c r="K207" s="24">
        <v>7</v>
      </c>
      <c r="L207" s="106">
        <v>46035</v>
      </c>
      <c r="M207" s="25" t="s">
        <v>359</v>
      </c>
      <c r="N207" s="107" t="s">
        <v>115</v>
      </c>
      <c r="O207" s="26">
        <v>96</v>
      </c>
      <c r="P207" s="26" t="s">
        <v>295</v>
      </c>
    </row>
    <row r="208" spans="1:16" x14ac:dyDescent="0.3">
      <c r="A208" s="24">
        <v>7</v>
      </c>
      <c r="B208" s="106">
        <v>46035</v>
      </c>
      <c r="C208" s="25" t="s">
        <v>358</v>
      </c>
      <c r="D208" s="107" t="s">
        <v>137</v>
      </c>
      <c r="E208" s="26">
        <v>75</v>
      </c>
      <c r="F208" s="26" t="s">
        <v>295</v>
      </c>
      <c r="K208" s="24">
        <v>7</v>
      </c>
      <c r="L208" s="106">
        <v>46035</v>
      </c>
      <c r="M208" s="25" t="s">
        <v>359</v>
      </c>
      <c r="N208" s="107" t="s">
        <v>137</v>
      </c>
      <c r="O208" s="26">
        <v>487</v>
      </c>
      <c r="P208" s="26" t="s">
        <v>295</v>
      </c>
    </row>
    <row r="209" spans="1:16" x14ac:dyDescent="0.3">
      <c r="A209" s="24">
        <v>7</v>
      </c>
      <c r="B209" s="106">
        <v>46035</v>
      </c>
      <c r="C209" s="25" t="s">
        <v>358</v>
      </c>
      <c r="D209" s="107" t="s">
        <v>350</v>
      </c>
      <c r="E209" s="26">
        <v>143</v>
      </c>
      <c r="F209" s="26" t="s">
        <v>295</v>
      </c>
      <c r="K209" s="24">
        <v>7</v>
      </c>
      <c r="L209" s="106">
        <v>46035</v>
      </c>
      <c r="M209" s="25" t="s">
        <v>359</v>
      </c>
      <c r="N209" s="107" t="s">
        <v>350</v>
      </c>
      <c r="O209" s="26">
        <v>440</v>
      </c>
      <c r="P209" s="26" t="s">
        <v>295</v>
      </c>
    </row>
    <row r="210" spans="1:16" x14ac:dyDescent="0.3">
      <c r="A210" s="24">
        <v>7</v>
      </c>
      <c r="B210" s="106">
        <v>46035</v>
      </c>
      <c r="C210" s="25" t="s">
        <v>358</v>
      </c>
      <c r="D210" s="107" t="s">
        <v>125</v>
      </c>
      <c r="E210" s="26">
        <v>108</v>
      </c>
      <c r="F210" s="26" t="s">
        <v>295</v>
      </c>
      <c r="K210" s="24">
        <v>7</v>
      </c>
      <c r="L210" s="106">
        <v>46035</v>
      </c>
      <c r="M210" s="25" t="s">
        <v>359</v>
      </c>
      <c r="N210" s="107" t="s">
        <v>125</v>
      </c>
      <c r="O210" s="26">
        <v>439</v>
      </c>
      <c r="P210" s="26" t="s">
        <v>295</v>
      </c>
    </row>
    <row r="211" spans="1:16" x14ac:dyDescent="0.3">
      <c r="A211" s="24">
        <v>7</v>
      </c>
      <c r="B211" s="106">
        <v>46035</v>
      </c>
      <c r="C211" s="25" t="s">
        <v>358</v>
      </c>
      <c r="D211" s="107" t="s">
        <v>126</v>
      </c>
      <c r="E211" s="26">
        <v>77</v>
      </c>
      <c r="F211" s="26" t="s">
        <v>295</v>
      </c>
      <c r="K211" s="24">
        <v>7</v>
      </c>
      <c r="L211" s="106">
        <v>46035</v>
      </c>
      <c r="M211" s="25" t="s">
        <v>359</v>
      </c>
      <c r="N211" s="107" t="s">
        <v>126</v>
      </c>
      <c r="O211" s="26">
        <v>151</v>
      </c>
      <c r="P211" s="26" t="s">
        <v>295</v>
      </c>
    </row>
    <row r="212" spans="1:16" x14ac:dyDescent="0.3">
      <c r="A212" s="24">
        <v>7</v>
      </c>
      <c r="B212" s="106">
        <v>46035</v>
      </c>
      <c r="C212" s="25" t="s">
        <v>358</v>
      </c>
      <c r="D212" s="107" t="s">
        <v>351</v>
      </c>
      <c r="E212" s="26">
        <v>163</v>
      </c>
      <c r="F212" s="26" t="s">
        <v>295</v>
      </c>
      <c r="K212" s="24">
        <v>7</v>
      </c>
      <c r="L212" s="106">
        <v>46035</v>
      </c>
      <c r="M212" s="25" t="s">
        <v>359</v>
      </c>
      <c r="N212" s="107" t="s">
        <v>351</v>
      </c>
      <c r="O212" s="26">
        <v>383</v>
      </c>
      <c r="P212" s="26" t="s">
        <v>295</v>
      </c>
    </row>
    <row r="213" spans="1:16" x14ac:dyDescent="0.3">
      <c r="A213" s="24">
        <v>7</v>
      </c>
      <c r="B213" s="106">
        <v>46035</v>
      </c>
      <c r="C213" s="25" t="s">
        <v>358</v>
      </c>
      <c r="D213" s="107" t="s">
        <v>352</v>
      </c>
      <c r="E213" s="26">
        <v>60</v>
      </c>
      <c r="F213" s="26" t="s">
        <v>295</v>
      </c>
      <c r="K213" s="24">
        <v>7</v>
      </c>
      <c r="L213" s="106">
        <v>46035</v>
      </c>
      <c r="M213" s="25" t="s">
        <v>359</v>
      </c>
      <c r="N213" s="107" t="s">
        <v>352</v>
      </c>
      <c r="O213" s="26">
        <v>85</v>
      </c>
      <c r="P213" s="26" t="s">
        <v>295</v>
      </c>
    </row>
    <row r="214" spans="1:16" x14ac:dyDescent="0.3">
      <c r="A214" s="24">
        <v>7</v>
      </c>
      <c r="B214" s="106">
        <v>46035</v>
      </c>
      <c r="C214" s="25" t="s">
        <v>358</v>
      </c>
      <c r="D214" s="107" t="s">
        <v>122</v>
      </c>
      <c r="E214" s="26">
        <v>47</v>
      </c>
      <c r="F214" s="26" t="s">
        <v>295</v>
      </c>
      <c r="K214" s="24">
        <v>7</v>
      </c>
      <c r="L214" s="106">
        <v>46035</v>
      </c>
      <c r="M214" s="25" t="s">
        <v>359</v>
      </c>
      <c r="N214" s="107" t="s">
        <v>122</v>
      </c>
      <c r="O214" s="26">
        <v>219</v>
      </c>
      <c r="P214" s="26" t="s">
        <v>295</v>
      </c>
    </row>
    <row r="215" spans="1:16" x14ac:dyDescent="0.3">
      <c r="A215" s="24">
        <v>7</v>
      </c>
      <c r="B215" s="106">
        <v>46035</v>
      </c>
      <c r="C215" s="25" t="s">
        <v>358</v>
      </c>
      <c r="D215" s="107" t="s">
        <v>124</v>
      </c>
      <c r="E215" s="26">
        <v>30</v>
      </c>
      <c r="F215" s="26" t="s">
        <v>295</v>
      </c>
      <c r="K215" s="24">
        <v>7</v>
      </c>
      <c r="L215" s="106">
        <v>46035</v>
      </c>
      <c r="M215" s="25" t="s">
        <v>359</v>
      </c>
      <c r="N215" s="107" t="s">
        <v>124</v>
      </c>
      <c r="O215" s="26">
        <v>106</v>
      </c>
      <c r="P215" s="26" t="s">
        <v>295</v>
      </c>
    </row>
    <row r="216" spans="1:16" x14ac:dyDescent="0.3">
      <c r="A216" s="24">
        <v>7</v>
      </c>
      <c r="B216" s="106">
        <v>46035</v>
      </c>
      <c r="C216" s="25" t="s">
        <v>358</v>
      </c>
      <c r="D216" s="107" t="s">
        <v>353</v>
      </c>
      <c r="E216" s="26">
        <v>1.05</v>
      </c>
      <c r="F216" s="26" t="s">
        <v>295</v>
      </c>
      <c r="K216" s="24">
        <v>7</v>
      </c>
      <c r="L216" s="106">
        <v>46035</v>
      </c>
      <c r="M216" s="25" t="s">
        <v>359</v>
      </c>
      <c r="N216" s="107" t="s">
        <v>353</v>
      </c>
      <c r="O216" s="26">
        <v>3.7</v>
      </c>
      <c r="P216" s="26" t="s">
        <v>295</v>
      </c>
    </row>
    <row r="217" spans="1:16" x14ac:dyDescent="0.3">
      <c r="A217" s="24">
        <v>7</v>
      </c>
      <c r="B217" s="106">
        <v>46035</v>
      </c>
      <c r="C217" s="25" t="s">
        <v>358</v>
      </c>
      <c r="D217" s="107" t="s">
        <v>355</v>
      </c>
      <c r="E217" s="26">
        <v>36.299999999999997</v>
      </c>
      <c r="F217" s="26" t="s">
        <v>295</v>
      </c>
      <c r="K217" s="24">
        <v>7</v>
      </c>
      <c r="L217" s="106">
        <v>46035</v>
      </c>
      <c r="M217" s="25" t="s">
        <v>359</v>
      </c>
      <c r="N217" s="107" t="s">
        <v>355</v>
      </c>
      <c r="O217" s="26">
        <v>20.2</v>
      </c>
      <c r="P217" s="26" t="s">
        <v>295</v>
      </c>
    </row>
    <row r="218" spans="1:16" x14ac:dyDescent="0.3">
      <c r="A218" s="24">
        <v>7</v>
      </c>
      <c r="B218" s="106">
        <v>46035</v>
      </c>
      <c r="C218" s="25" t="s">
        <v>358</v>
      </c>
      <c r="D218" s="107" t="s">
        <v>133</v>
      </c>
      <c r="E218" s="26">
        <v>142</v>
      </c>
      <c r="F218" s="26" t="s">
        <v>295</v>
      </c>
      <c r="K218" s="24">
        <v>7</v>
      </c>
      <c r="L218" s="106">
        <v>46035</v>
      </c>
      <c r="M218" s="25" t="s">
        <v>359</v>
      </c>
      <c r="N218" s="107" t="s">
        <v>133</v>
      </c>
      <c r="O218" s="26">
        <v>121</v>
      </c>
      <c r="P218" s="26" t="s">
        <v>295</v>
      </c>
    </row>
    <row r="219" spans="1:16" x14ac:dyDescent="0.3">
      <c r="A219" s="24">
        <v>7</v>
      </c>
      <c r="B219" s="106">
        <v>46035</v>
      </c>
      <c r="C219" s="25" t="s">
        <v>358</v>
      </c>
      <c r="D219" s="107" t="s">
        <v>135</v>
      </c>
      <c r="E219" s="26">
        <v>3.6</v>
      </c>
      <c r="F219" s="26" t="s">
        <v>295</v>
      </c>
      <c r="K219" s="24">
        <v>7</v>
      </c>
      <c r="L219" s="106">
        <v>46035</v>
      </c>
      <c r="M219" s="25" t="s">
        <v>359</v>
      </c>
      <c r="N219" s="107" t="s">
        <v>135</v>
      </c>
      <c r="O219" s="26">
        <v>6.2</v>
      </c>
      <c r="P219" s="26" t="s">
        <v>295</v>
      </c>
    </row>
    <row r="220" spans="1:16" x14ac:dyDescent="0.3">
      <c r="A220" s="24">
        <v>7</v>
      </c>
      <c r="B220" s="106">
        <v>46035</v>
      </c>
      <c r="C220" s="25" t="s">
        <v>358</v>
      </c>
      <c r="D220" s="107" t="s">
        <v>136</v>
      </c>
      <c r="E220" s="26">
        <v>118</v>
      </c>
      <c r="F220" s="26" t="s">
        <v>295</v>
      </c>
      <c r="K220" s="24">
        <v>7</v>
      </c>
      <c r="L220" s="106">
        <v>46035</v>
      </c>
      <c r="M220" s="25" t="s">
        <v>359</v>
      </c>
      <c r="N220" s="107" t="s">
        <v>136</v>
      </c>
      <c r="O220" s="26">
        <v>96</v>
      </c>
      <c r="P220" s="26" t="s">
        <v>295</v>
      </c>
    </row>
    <row r="221" spans="1:16" x14ac:dyDescent="0.3">
      <c r="A221" s="24">
        <v>8</v>
      </c>
      <c r="B221" s="106">
        <v>46036</v>
      </c>
      <c r="C221" s="25" t="s">
        <v>358</v>
      </c>
      <c r="D221" s="107" t="s">
        <v>341</v>
      </c>
      <c r="E221" s="26">
        <v>4.5999999999999996</v>
      </c>
      <c r="F221" s="26" t="s">
        <v>295</v>
      </c>
      <c r="K221" s="24">
        <v>8</v>
      </c>
      <c r="L221" s="106">
        <v>46036</v>
      </c>
      <c r="M221" s="25" t="s">
        <v>359</v>
      </c>
      <c r="N221" s="107" t="s">
        <v>341</v>
      </c>
      <c r="O221" s="26">
        <v>1.2</v>
      </c>
      <c r="P221" s="26" t="s">
        <v>295</v>
      </c>
    </row>
    <row r="222" spans="1:16" x14ac:dyDescent="0.3">
      <c r="A222" s="24">
        <v>8</v>
      </c>
      <c r="B222" s="106">
        <v>46036</v>
      </c>
      <c r="C222" s="25" t="s">
        <v>358</v>
      </c>
      <c r="D222" s="107" t="s">
        <v>118</v>
      </c>
      <c r="E222" s="26">
        <v>4.8</v>
      </c>
      <c r="F222" s="26" t="s">
        <v>295</v>
      </c>
      <c r="K222" s="24">
        <v>8</v>
      </c>
      <c r="L222" s="106">
        <v>46036</v>
      </c>
      <c r="M222" s="25" t="s">
        <v>359</v>
      </c>
      <c r="N222" s="107" t="s">
        <v>118</v>
      </c>
      <c r="O222" s="26">
        <v>9.6999999999999993</v>
      </c>
      <c r="P222" s="26" t="s">
        <v>295</v>
      </c>
    </row>
    <row r="223" spans="1:16" x14ac:dyDescent="0.3">
      <c r="A223" s="24">
        <v>8</v>
      </c>
      <c r="B223" s="106">
        <v>46036</v>
      </c>
      <c r="C223" s="25" t="s">
        <v>358</v>
      </c>
      <c r="D223" s="107" t="s">
        <v>130</v>
      </c>
      <c r="E223" s="26">
        <v>4.03</v>
      </c>
      <c r="F223" s="26" t="s">
        <v>295</v>
      </c>
      <c r="K223" s="24">
        <v>8</v>
      </c>
      <c r="L223" s="106">
        <v>46036</v>
      </c>
      <c r="M223" s="25" t="s">
        <v>359</v>
      </c>
      <c r="N223" s="107" t="s">
        <v>130</v>
      </c>
      <c r="O223" s="26">
        <v>2.57</v>
      </c>
      <c r="P223" s="26" t="s">
        <v>295</v>
      </c>
    </row>
    <row r="224" spans="1:16" x14ac:dyDescent="0.3">
      <c r="A224" s="24">
        <v>8</v>
      </c>
      <c r="B224" s="106">
        <v>46036</v>
      </c>
      <c r="C224" s="25" t="s">
        <v>358</v>
      </c>
      <c r="D224" s="107" t="s">
        <v>343</v>
      </c>
      <c r="E224" s="26">
        <v>0.315</v>
      </c>
      <c r="F224" s="26" t="s">
        <v>295</v>
      </c>
      <c r="K224" s="24">
        <v>8</v>
      </c>
      <c r="L224" s="106">
        <v>46036</v>
      </c>
      <c r="M224" s="25" t="s">
        <v>359</v>
      </c>
      <c r="N224" s="107" t="s">
        <v>343</v>
      </c>
      <c r="O224" s="26">
        <v>1.17</v>
      </c>
      <c r="P224" s="26" t="s">
        <v>295</v>
      </c>
    </row>
    <row r="225" spans="1:16" x14ac:dyDescent="0.3">
      <c r="A225" s="24">
        <v>8</v>
      </c>
      <c r="B225" s="106">
        <v>46036</v>
      </c>
      <c r="C225" s="25" t="s">
        <v>358</v>
      </c>
      <c r="D225" s="107" t="s">
        <v>127</v>
      </c>
      <c r="E225" s="26">
        <v>1.17</v>
      </c>
      <c r="F225" s="26" t="s">
        <v>295</v>
      </c>
      <c r="K225" s="24">
        <v>8</v>
      </c>
      <c r="L225" s="106">
        <v>46036</v>
      </c>
      <c r="M225" s="25" t="s">
        <v>359</v>
      </c>
      <c r="N225" s="107" t="s">
        <v>127</v>
      </c>
      <c r="O225" s="26">
        <v>4.5599999999999996</v>
      </c>
      <c r="P225" s="26" t="s">
        <v>295</v>
      </c>
    </row>
    <row r="226" spans="1:16" x14ac:dyDescent="0.3">
      <c r="A226" s="24">
        <v>8</v>
      </c>
      <c r="B226" s="106">
        <v>46036</v>
      </c>
      <c r="C226" s="25" t="s">
        <v>358</v>
      </c>
      <c r="D226" s="107" t="s">
        <v>131</v>
      </c>
      <c r="E226" s="26">
        <v>8.6999999999999993</v>
      </c>
      <c r="F226" s="26" t="s">
        <v>295</v>
      </c>
      <c r="K226" s="24">
        <v>8</v>
      </c>
      <c r="L226" s="106">
        <v>46036</v>
      </c>
      <c r="M226" s="25" t="s">
        <v>359</v>
      </c>
      <c r="N226" s="107" t="s">
        <v>131</v>
      </c>
      <c r="O226" s="26">
        <v>12.3</v>
      </c>
      <c r="P226" s="26" t="s">
        <v>295</v>
      </c>
    </row>
    <row r="227" spans="1:16" x14ac:dyDescent="0.3">
      <c r="A227" s="24">
        <v>8</v>
      </c>
      <c r="B227" s="106">
        <v>46036</v>
      </c>
      <c r="C227" s="25" t="s">
        <v>358</v>
      </c>
      <c r="D227" s="107" t="s">
        <v>344</v>
      </c>
      <c r="E227" s="26">
        <v>323</v>
      </c>
      <c r="F227" s="26" t="s">
        <v>295</v>
      </c>
      <c r="K227" s="24">
        <v>8</v>
      </c>
      <c r="L227" s="106">
        <v>46036</v>
      </c>
      <c r="M227" s="25" t="s">
        <v>359</v>
      </c>
      <c r="N227" s="107" t="s">
        <v>344</v>
      </c>
      <c r="O227" s="26">
        <v>199</v>
      </c>
      <c r="P227" s="26" t="s">
        <v>295</v>
      </c>
    </row>
    <row r="228" spans="1:16" x14ac:dyDescent="0.3">
      <c r="A228" s="24">
        <v>8</v>
      </c>
      <c r="B228" s="106">
        <v>46036</v>
      </c>
      <c r="C228" s="25" t="s">
        <v>358</v>
      </c>
      <c r="D228" s="107" t="s">
        <v>119</v>
      </c>
      <c r="E228" s="26">
        <v>238</v>
      </c>
      <c r="F228" s="26" t="s">
        <v>295</v>
      </c>
      <c r="K228" s="24">
        <v>8</v>
      </c>
      <c r="L228" s="106">
        <v>46036</v>
      </c>
      <c r="M228" s="25" t="s">
        <v>359</v>
      </c>
      <c r="N228" s="107" t="s">
        <v>119</v>
      </c>
      <c r="O228" s="26">
        <v>85</v>
      </c>
      <c r="P228" s="26" t="s">
        <v>295</v>
      </c>
    </row>
    <row r="229" spans="1:16" x14ac:dyDescent="0.3">
      <c r="A229" s="24">
        <v>8</v>
      </c>
      <c r="B229" s="106">
        <v>46036</v>
      </c>
      <c r="C229" s="25" t="s">
        <v>358</v>
      </c>
      <c r="D229" s="107" t="s">
        <v>120</v>
      </c>
      <c r="E229" s="26">
        <v>80</v>
      </c>
      <c r="F229" s="26" t="s">
        <v>295</v>
      </c>
      <c r="K229" s="24">
        <v>8</v>
      </c>
      <c r="L229" s="106">
        <v>46036</v>
      </c>
      <c r="M229" s="25" t="s">
        <v>359</v>
      </c>
      <c r="N229" s="107" t="s">
        <v>120</v>
      </c>
      <c r="O229" s="26">
        <v>26</v>
      </c>
      <c r="P229" s="26" t="s">
        <v>295</v>
      </c>
    </row>
    <row r="230" spans="1:16" x14ac:dyDescent="0.3">
      <c r="A230" s="24">
        <v>8</v>
      </c>
      <c r="B230" s="106">
        <v>46036</v>
      </c>
      <c r="C230" s="25" t="s">
        <v>358</v>
      </c>
      <c r="D230" s="107" t="s">
        <v>117</v>
      </c>
      <c r="E230" s="26">
        <v>2.59</v>
      </c>
      <c r="F230" s="26" t="s">
        <v>295</v>
      </c>
      <c r="K230" s="24">
        <v>8</v>
      </c>
      <c r="L230" s="106">
        <v>46036</v>
      </c>
      <c r="M230" s="25" t="s">
        <v>359</v>
      </c>
      <c r="N230" s="107" t="s">
        <v>117</v>
      </c>
      <c r="O230" s="26">
        <v>6.05</v>
      </c>
      <c r="P230" s="26" t="s">
        <v>295</v>
      </c>
    </row>
    <row r="231" spans="1:16" x14ac:dyDescent="0.3">
      <c r="A231" s="24">
        <v>8</v>
      </c>
      <c r="B231" s="106">
        <v>46036</v>
      </c>
      <c r="C231" s="25" t="s">
        <v>358</v>
      </c>
      <c r="D231" s="107" t="s">
        <v>346</v>
      </c>
      <c r="E231" s="26">
        <v>229</v>
      </c>
      <c r="F231" s="26" t="s">
        <v>295</v>
      </c>
      <c r="K231" s="24">
        <v>8</v>
      </c>
      <c r="L231" s="106">
        <v>46036</v>
      </c>
      <c r="M231" s="25" t="s">
        <v>359</v>
      </c>
      <c r="N231" s="107" t="s">
        <v>346</v>
      </c>
      <c r="O231" s="26">
        <v>66</v>
      </c>
      <c r="P231" s="26" t="s">
        <v>295</v>
      </c>
    </row>
    <row r="232" spans="1:16" x14ac:dyDescent="0.3">
      <c r="A232" s="24">
        <v>8</v>
      </c>
      <c r="B232" s="106">
        <v>46036</v>
      </c>
      <c r="C232" s="25" t="s">
        <v>358</v>
      </c>
      <c r="D232" s="107" t="s">
        <v>132</v>
      </c>
      <c r="E232" s="26">
        <v>3.6</v>
      </c>
      <c r="F232" s="26" t="s">
        <v>295</v>
      </c>
      <c r="K232" s="24">
        <v>8</v>
      </c>
      <c r="L232" s="106">
        <v>46036</v>
      </c>
      <c r="M232" s="25" t="s">
        <v>359</v>
      </c>
      <c r="N232" s="107" t="s">
        <v>132</v>
      </c>
      <c r="O232" s="26">
        <v>7.35</v>
      </c>
      <c r="P232" s="26" t="s">
        <v>295</v>
      </c>
    </row>
    <row r="233" spans="1:16" x14ac:dyDescent="0.3">
      <c r="A233" s="24">
        <v>8</v>
      </c>
      <c r="B233" s="106">
        <v>46036</v>
      </c>
      <c r="C233" s="25" t="s">
        <v>358</v>
      </c>
      <c r="D233" s="107" t="s">
        <v>111</v>
      </c>
      <c r="E233" s="26">
        <v>86</v>
      </c>
      <c r="F233" s="26" t="s">
        <v>295</v>
      </c>
      <c r="K233" s="24">
        <v>8</v>
      </c>
      <c r="L233" s="106">
        <v>46036</v>
      </c>
      <c r="M233" s="25" t="s">
        <v>359</v>
      </c>
      <c r="N233" s="107" t="s">
        <v>111</v>
      </c>
      <c r="O233" s="26">
        <v>279</v>
      </c>
      <c r="P233" s="26" t="s">
        <v>295</v>
      </c>
    </row>
    <row r="234" spans="1:16" x14ac:dyDescent="0.3">
      <c r="A234" s="24">
        <v>8</v>
      </c>
      <c r="B234" s="106">
        <v>46036</v>
      </c>
      <c r="C234" s="25" t="s">
        <v>358</v>
      </c>
      <c r="D234" s="107" t="s">
        <v>347</v>
      </c>
      <c r="E234" s="26">
        <v>5.36</v>
      </c>
      <c r="F234" s="26" t="s">
        <v>295</v>
      </c>
      <c r="K234" s="24">
        <v>8</v>
      </c>
      <c r="L234" s="106">
        <v>46036</v>
      </c>
      <c r="M234" s="25" t="s">
        <v>359</v>
      </c>
      <c r="N234" s="107" t="s">
        <v>347</v>
      </c>
      <c r="O234" s="26">
        <v>9.9499999999999993</v>
      </c>
      <c r="P234" s="26" t="s">
        <v>295</v>
      </c>
    </row>
    <row r="235" spans="1:16" x14ac:dyDescent="0.3">
      <c r="A235" s="24">
        <v>8</v>
      </c>
      <c r="B235" s="106">
        <v>46036</v>
      </c>
      <c r="C235" s="25" t="s">
        <v>358</v>
      </c>
      <c r="D235" s="107" t="s">
        <v>349</v>
      </c>
      <c r="E235" s="26">
        <v>1.98</v>
      </c>
      <c r="F235" s="26" t="s">
        <v>295</v>
      </c>
      <c r="K235" s="24">
        <v>8</v>
      </c>
      <c r="L235" s="106">
        <v>46036</v>
      </c>
      <c r="M235" s="25" t="s">
        <v>359</v>
      </c>
      <c r="N235" s="107" t="s">
        <v>349</v>
      </c>
      <c r="O235" s="26">
        <v>4.47</v>
      </c>
      <c r="P235" s="26" t="s">
        <v>295</v>
      </c>
    </row>
    <row r="236" spans="1:16" x14ac:dyDescent="0.3">
      <c r="A236" s="24">
        <v>8</v>
      </c>
      <c r="B236" s="106">
        <v>46036</v>
      </c>
      <c r="C236" s="25" t="s">
        <v>358</v>
      </c>
      <c r="D236" s="107" t="s">
        <v>128</v>
      </c>
      <c r="E236" s="26">
        <v>7</v>
      </c>
      <c r="F236" s="26" t="s">
        <v>295</v>
      </c>
      <c r="K236" s="24">
        <v>8</v>
      </c>
      <c r="L236" s="106">
        <v>46036</v>
      </c>
      <c r="M236" s="25" t="s">
        <v>359</v>
      </c>
      <c r="N236" s="107" t="s">
        <v>128</v>
      </c>
      <c r="O236" s="26">
        <v>4.5</v>
      </c>
      <c r="P236" s="26" t="s">
        <v>295</v>
      </c>
    </row>
    <row r="237" spans="1:16" x14ac:dyDescent="0.3">
      <c r="A237" s="24">
        <v>8</v>
      </c>
      <c r="B237" s="106">
        <v>46036</v>
      </c>
      <c r="C237" s="25" t="s">
        <v>358</v>
      </c>
      <c r="D237" s="107" t="s">
        <v>121</v>
      </c>
      <c r="E237" s="26">
        <v>158</v>
      </c>
      <c r="F237" s="26" t="s">
        <v>295</v>
      </c>
      <c r="K237" s="24">
        <v>8</v>
      </c>
      <c r="L237" s="106">
        <v>46036</v>
      </c>
      <c r="M237" s="25" t="s">
        <v>359</v>
      </c>
      <c r="N237" s="107" t="s">
        <v>121</v>
      </c>
      <c r="O237" s="26">
        <v>78</v>
      </c>
      <c r="P237" s="26" t="s">
        <v>295</v>
      </c>
    </row>
    <row r="238" spans="1:16" x14ac:dyDescent="0.3">
      <c r="A238" s="24">
        <v>8</v>
      </c>
      <c r="B238" s="106">
        <v>46036</v>
      </c>
      <c r="C238" s="25" t="s">
        <v>358</v>
      </c>
      <c r="D238" s="107" t="s">
        <v>115</v>
      </c>
      <c r="E238" s="26">
        <v>34</v>
      </c>
      <c r="F238" s="26" t="s">
        <v>295</v>
      </c>
      <c r="K238" s="24">
        <v>8</v>
      </c>
      <c r="L238" s="106">
        <v>46036</v>
      </c>
      <c r="M238" s="25" t="s">
        <v>359</v>
      </c>
      <c r="N238" s="107" t="s">
        <v>115</v>
      </c>
      <c r="O238" s="26">
        <v>99</v>
      </c>
      <c r="P238" s="26" t="s">
        <v>295</v>
      </c>
    </row>
    <row r="239" spans="1:16" x14ac:dyDescent="0.3">
      <c r="A239" s="24">
        <v>8</v>
      </c>
      <c r="B239" s="106">
        <v>46036</v>
      </c>
      <c r="C239" s="25" t="s">
        <v>358</v>
      </c>
      <c r="D239" s="107" t="s">
        <v>137</v>
      </c>
      <c r="E239" s="26">
        <v>74</v>
      </c>
      <c r="F239" s="26" t="s">
        <v>295</v>
      </c>
      <c r="K239" s="24">
        <v>8</v>
      </c>
      <c r="L239" s="106">
        <v>46036</v>
      </c>
      <c r="M239" s="25" t="s">
        <v>359</v>
      </c>
      <c r="N239" s="107" t="s">
        <v>137</v>
      </c>
      <c r="O239" s="26">
        <v>479</v>
      </c>
      <c r="P239" s="26" t="s">
        <v>295</v>
      </c>
    </row>
    <row r="240" spans="1:16" x14ac:dyDescent="0.3">
      <c r="A240" s="24">
        <v>8</v>
      </c>
      <c r="B240" s="106">
        <v>46036</v>
      </c>
      <c r="C240" s="25" t="s">
        <v>358</v>
      </c>
      <c r="D240" s="107" t="s">
        <v>350</v>
      </c>
      <c r="E240" s="26">
        <v>143</v>
      </c>
      <c r="F240" s="26" t="s">
        <v>295</v>
      </c>
      <c r="K240" s="24">
        <v>8</v>
      </c>
      <c r="L240" s="106">
        <v>46036</v>
      </c>
      <c r="M240" s="25" t="s">
        <v>359</v>
      </c>
      <c r="N240" s="107" t="s">
        <v>350</v>
      </c>
      <c r="O240" s="26">
        <v>431</v>
      </c>
      <c r="P240" s="26" t="s">
        <v>295</v>
      </c>
    </row>
    <row r="241" spans="1:16" x14ac:dyDescent="0.3">
      <c r="A241" s="24">
        <v>8</v>
      </c>
      <c r="B241" s="106">
        <v>46036</v>
      </c>
      <c r="C241" s="25" t="s">
        <v>358</v>
      </c>
      <c r="D241" s="107" t="s">
        <v>125</v>
      </c>
      <c r="E241" s="26">
        <v>105</v>
      </c>
      <c r="F241" s="26" t="s">
        <v>295</v>
      </c>
      <c r="K241" s="24">
        <v>8</v>
      </c>
      <c r="L241" s="106">
        <v>46036</v>
      </c>
      <c r="M241" s="25" t="s">
        <v>359</v>
      </c>
      <c r="N241" s="107" t="s">
        <v>125</v>
      </c>
      <c r="O241" s="26">
        <v>414</v>
      </c>
      <c r="P241" s="26" t="s">
        <v>295</v>
      </c>
    </row>
    <row r="242" spans="1:16" x14ac:dyDescent="0.3">
      <c r="A242" s="24">
        <v>8</v>
      </c>
      <c r="B242" s="106">
        <v>46036</v>
      </c>
      <c r="C242" s="25" t="s">
        <v>358</v>
      </c>
      <c r="D242" s="107" t="s">
        <v>126</v>
      </c>
      <c r="E242" s="26">
        <v>80</v>
      </c>
      <c r="F242" s="26" t="s">
        <v>295</v>
      </c>
      <c r="K242" s="24">
        <v>8</v>
      </c>
      <c r="L242" s="106">
        <v>46036</v>
      </c>
      <c r="M242" s="25" t="s">
        <v>359</v>
      </c>
      <c r="N242" s="107" t="s">
        <v>126</v>
      </c>
      <c r="O242" s="26">
        <v>151</v>
      </c>
      <c r="P242" s="26" t="s">
        <v>295</v>
      </c>
    </row>
    <row r="243" spans="1:16" x14ac:dyDescent="0.3">
      <c r="A243" s="24">
        <v>8</v>
      </c>
      <c r="B243" s="106">
        <v>46036</v>
      </c>
      <c r="C243" s="25" t="s">
        <v>358</v>
      </c>
      <c r="D243" s="107" t="s">
        <v>351</v>
      </c>
      <c r="E243" s="26">
        <v>152</v>
      </c>
      <c r="F243" s="26" t="s">
        <v>295</v>
      </c>
      <c r="K243" s="24">
        <v>8</v>
      </c>
      <c r="L243" s="106">
        <v>46036</v>
      </c>
      <c r="M243" s="25" t="s">
        <v>359</v>
      </c>
      <c r="N243" s="107" t="s">
        <v>351</v>
      </c>
      <c r="O243" s="26">
        <v>363</v>
      </c>
      <c r="P243" s="26" t="s">
        <v>295</v>
      </c>
    </row>
    <row r="244" spans="1:16" x14ac:dyDescent="0.3">
      <c r="A244" s="24">
        <v>8</v>
      </c>
      <c r="B244" s="106">
        <v>46036</v>
      </c>
      <c r="C244" s="25" t="s">
        <v>358</v>
      </c>
      <c r="D244" s="107" t="s">
        <v>352</v>
      </c>
      <c r="E244" s="26">
        <v>61</v>
      </c>
      <c r="F244" s="26" t="s">
        <v>295</v>
      </c>
      <c r="K244" s="24">
        <v>8</v>
      </c>
      <c r="L244" s="106">
        <v>46036</v>
      </c>
      <c r="M244" s="25" t="s">
        <v>359</v>
      </c>
      <c r="N244" s="107" t="s">
        <v>352</v>
      </c>
      <c r="O244" s="26">
        <v>87</v>
      </c>
      <c r="P244" s="26" t="s">
        <v>295</v>
      </c>
    </row>
    <row r="245" spans="1:16" x14ac:dyDescent="0.3">
      <c r="A245" s="24">
        <v>8</v>
      </c>
      <c r="B245" s="106">
        <v>46036</v>
      </c>
      <c r="C245" s="25" t="s">
        <v>358</v>
      </c>
      <c r="D245" s="107" t="s">
        <v>122</v>
      </c>
      <c r="E245" s="26">
        <v>48</v>
      </c>
      <c r="F245" s="26" t="s">
        <v>295</v>
      </c>
      <c r="K245" s="24">
        <v>8</v>
      </c>
      <c r="L245" s="106">
        <v>46036</v>
      </c>
      <c r="M245" s="25" t="s">
        <v>359</v>
      </c>
      <c r="N245" s="107" t="s">
        <v>122</v>
      </c>
      <c r="O245" s="26">
        <v>220</v>
      </c>
      <c r="P245" s="26" t="s">
        <v>295</v>
      </c>
    </row>
    <row r="246" spans="1:16" x14ac:dyDescent="0.3">
      <c r="A246" s="24">
        <v>8</v>
      </c>
      <c r="B246" s="106">
        <v>46036</v>
      </c>
      <c r="C246" s="25" t="s">
        <v>358</v>
      </c>
      <c r="D246" s="107" t="s">
        <v>124</v>
      </c>
      <c r="E246" s="26">
        <v>30</v>
      </c>
      <c r="F246" s="26" t="s">
        <v>295</v>
      </c>
      <c r="K246" s="24">
        <v>8</v>
      </c>
      <c r="L246" s="106">
        <v>46036</v>
      </c>
      <c r="M246" s="25" t="s">
        <v>359</v>
      </c>
      <c r="N246" s="107" t="s">
        <v>124</v>
      </c>
      <c r="O246" s="26">
        <v>107</v>
      </c>
      <c r="P246" s="26" t="s">
        <v>295</v>
      </c>
    </row>
    <row r="247" spans="1:16" x14ac:dyDescent="0.3">
      <c r="A247" s="24">
        <v>8</v>
      </c>
      <c r="B247" s="106">
        <v>46036</v>
      </c>
      <c r="C247" s="25" t="s">
        <v>358</v>
      </c>
      <c r="D247" s="107" t="s">
        <v>353</v>
      </c>
      <c r="E247" s="26">
        <v>1.05</v>
      </c>
      <c r="F247" s="26" t="s">
        <v>295</v>
      </c>
      <c r="K247" s="24">
        <v>8</v>
      </c>
      <c r="L247" s="106">
        <v>46036</v>
      </c>
      <c r="M247" s="25" t="s">
        <v>359</v>
      </c>
      <c r="N247" s="107" t="s">
        <v>353</v>
      </c>
      <c r="O247" s="26">
        <v>3.8</v>
      </c>
      <c r="P247" s="26" t="s">
        <v>295</v>
      </c>
    </row>
    <row r="248" spans="1:16" x14ac:dyDescent="0.3">
      <c r="A248" s="24">
        <v>8</v>
      </c>
      <c r="B248" s="106">
        <v>46036</v>
      </c>
      <c r="C248" s="25" t="s">
        <v>358</v>
      </c>
      <c r="D248" s="107" t="s">
        <v>355</v>
      </c>
      <c r="E248" s="26">
        <v>35.200000000000003</v>
      </c>
      <c r="F248" s="26" t="s">
        <v>295</v>
      </c>
      <c r="K248" s="24">
        <v>8</v>
      </c>
      <c r="L248" s="106">
        <v>46036</v>
      </c>
      <c r="M248" s="25" t="s">
        <v>359</v>
      </c>
      <c r="N248" s="107" t="s">
        <v>355</v>
      </c>
      <c r="O248" s="26">
        <v>19.399999999999999</v>
      </c>
      <c r="P248" s="26" t="s">
        <v>295</v>
      </c>
    </row>
    <row r="249" spans="1:16" x14ac:dyDescent="0.3">
      <c r="A249" s="24">
        <v>8</v>
      </c>
      <c r="B249" s="106">
        <v>46036</v>
      </c>
      <c r="C249" s="25" t="s">
        <v>358</v>
      </c>
      <c r="D249" s="107" t="s">
        <v>133</v>
      </c>
      <c r="E249" s="26">
        <v>140</v>
      </c>
      <c r="F249" s="26" t="s">
        <v>295</v>
      </c>
      <c r="K249" s="24">
        <v>8</v>
      </c>
      <c r="L249" s="106">
        <v>46036</v>
      </c>
      <c r="M249" s="25" t="s">
        <v>359</v>
      </c>
      <c r="N249" s="107" t="s">
        <v>133</v>
      </c>
      <c r="O249" s="26">
        <v>123</v>
      </c>
      <c r="P249" s="26" t="s">
        <v>295</v>
      </c>
    </row>
    <row r="250" spans="1:16" x14ac:dyDescent="0.3">
      <c r="A250" s="24">
        <v>8</v>
      </c>
      <c r="B250" s="106">
        <v>46036</v>
      </c>
      <c r="C250" s="25" t="s">
        <v>358</v>
      </c>
      <c r="D250" s="107" t="s">
        <v>135</v>
      </c>
      <c r="E250" s="26">
        <v>3.6</v>
      </c>
      <c r="F250" s="26" t="s">
        <v>295</v>
      </c>
      <c r="K250" s="24">
        <v>8</v>
      </c>
      <c r="L250" s="106">
        <v>46036</v>
      </c>
      <c r="M250" s="25" t="s">
        <v>359</v>
      </c>
      <c r="N250" s="107" t="s">
        <v>135</v>
      </c>
      <c r="O250" s="26">
        <v>6.2</v>
      </c>
      <c r="P250" s="26" t="s">
        <v>295</v>
      </c>
    </row>
    <row r="251" spans="1:16" x14ac:dyDescent="0.3">
      <c r="A251" s="24">
        <v>8</v>
      </c>
      <c r="B251" s="106">
        <v>46036</v>
      </c>
      <c r="C251" s="25" t="s">
        <v>358</v>
      </c>
      <c r="D251" s="107" t="s">
        <v>136</v>
      </c>
      <c r="E251" s="26">
        <v>116</v>
      </c>
      <c r="F251" s="26" t="s">
        <v>295</v>
      </c>
      <c r="K251" s="24">
        <v>8</v>
      </c>
      <c r="L251" s="106">
        <v>46036</v>
      </c>
      <c r="M251" s="25" t="s">
        <v>359</v>
      </c>
      <c r="N251" s="107" t="s">
        <v>136</v>
      </c>
      <c r="O251" s="26">
        <v>97</v>
      </c>
      <c r="P251" s="26" t="s">
        <v>295</v>
      </c>
    </row>
    <row r="252" spans="1:16" x14ac:dyDescent="0.3">
      <c r="A252" s="24">
        <v>9</v>
      </c>
      <c r="B252" s="106">
        <v>46037</v>
      </c>
      <c r="C252" s="25" t="s">
        <v>358</v>
      </c>
      <c r="D252" s="107" t="s">
        <v>341</v>
      </c>
      <c r="E252" s="26">
        <v>4.57</v>
      </c>
      <c r="F252" s="26" t="s">
        <v>295</v>
      </c>
      <c r="K252" s="24">
        <v>9</v>
      </c>
      <c r="L252" s="106">
        <v>46037</v>
      </c>
      <c r="M252" s="25" t="s">
        <v>359</v>
      </c>
      <c r="N252" s="107" t="s">
        <v>341</v>
      </c>
      <c r="O252" s="26">
        <v>1.26</v>
      </c>
      <c r="P252" s="26" t="s">
        <v>295</v>
      </c>
    </row>
    <row r="253" spans="1:16" x14ac:dyDescent="0.3">
      <c r="A253" s="24">
        <v>9</v>
      </c>
      <c r="B253" s="106">
        <v>46037</v>
      </c>
      <c r="C253" s="25" t="s">
        <v>358</v>
      </c>
      <c r="D253" s="107" t="s">
        <v>118</v>
      </c>
      <c r="E253" s="26">
        <v>4.7</v>
      </c>
      <c r="F253" s="26" t="s">
        <v>295</v>
      </c>
      <c r="K253" s="24">
        <v>9</v>
      </c>
      <c r="L253" s="106">
        <v>46037</v>
      </c>
      <c r="M253" s="25" t="s">
        <v>359</v>
      </c>
      <c r="N253" s="107" t="s">
        <v>118</v>
      </c>
      <c r="O253" s="26">
        <v>9.8000000000000007</v>
      </c>
      <c r="P253" s="26" t="s">
        <v>295</v>
      </c>
    </row>
    <row r="254" spans="1:16" x14ac:dyDescent="0.3">
      <c r="A254" s="24">
        <v>9</v>
      </c>
      <c r="B254" s="106">
        <v>46037</v>
      </c>
      <c r="C254" s="25" t="s">
        <v>358</v>
      </c>
      <c r="D254" s="107" t="s">
        <v>130</v>
      </c>
      <c r="E254" s="26">
        <v>4.0650000000000004</v>
      </c>
      <c r="F254" s="26" t="s">
        <v>295</v>
      </c>
      <c r="K254" s="24">
        <v>9</v>
      </c>
      <c r="L254" s="106">
        <v>46037</v>
      </c>
      <c r="M254" s="25" t="s">
        <v>359</v>
      </c>
      <c r="N254" s="107" t="s">
        <v>130</v>
      </c>
      <c r="O254" s="26">
        <v>2.6179999999999999</v>
      </c>
      <c r="P254" s="26" t="s">
        <v>295</v>
      </c>
    </row>
    <row r="255" spans="1:16" x14ac:dyDescent="0.3">
      <c r="A255" s="24">
        <v>9</v>
      </c>
      <c r="B255" s="106">
        <v>46037</v>
      </c>
      <c r="C255" s="25" t="s">
        <v>358</v>
      </c>
      <c r="D255" s="107" t="s">
        <v>343</v>
      </c>
      <c r="E255" s="26">
        <v>0.313</v>
      </c>
      <c r="F255" s="26" t="s">
        <v>295</v>
      </c>
      <c r="K255" s="24">
        <v>9</v>
      </c>
      <c r="L255" s="106">
        <v>46037</v>
      </c>
      <c r="M255" s="25" t="s">
        <v>359</v>
      </c>
      <c r="N255" s="107" t="s">
        <v>343</v>
      </c>
      <c r="O255" s="26">
        <v>1.1299999999999999</v>
      </c>
      <c r="P255" s="26" t="s">
        <v>295</v>
      </c>
    </row>
    <row r="256" spans="1:16" x14ac:dyDescent="0.3">
      <c r="A256" s="24">
        <v>9</v>
      </c>
      <c r="B256" s="106">
        <v>46037</v>
      </c>
      <c r="C256" s="25" t="s">
        <v>358</v>
      </c>
      <c r="D256" s="107" t="s">
        <v>127</v>
      </c>
      <c r="E256" s="26">
        <v>1.145</v>
      </c>
      <c r="F256" s="26" t="s">
        <v>295</v>
      </c>
      <c r="K256" s="24">
        <v>9</v>
      </c>
      <c r="L256" s="106">
        <v>46037</v>
      </c>
      <c r="M256" s="25" t="s">
        <v>359</v>
      </c>
      <c r="N256" s="107" t="s">
        <v>127</v>
      </c>
      <c r="O256" s="26">
        <v>4.57</v>
      </c>
      <c r="P256" s="26" t="s">
        <v>295</v>
      </c>
    </row>
    <row r="257" spans="1:16" x14ac:dyDescent="0.3">
      <c r="A257" s="24">
        <v>9</v>
      </c>
      <c r="B257" s="106">
        <v>46037</v>
      </c>
      <c r="C257" s="25" t="s">
        <v>358</v>
      </c>
      <c r="D257" s="107" t="s">
        <v>131</v>
      </c>
      <c r="E257" s="26">
        <v>8.5</v>
      </c>
      <c r="F257" s="26" t="s">
        <v>295</v>
      </c>
      <c r="K257" s="24">
        <v>9</v>
      </c>
      <c r="L257" s="106">
        <v>46037</v>
      </c>
      <c r="M257" s="25" t="s">
        <v>359</v>
      </c>
      <c r="N257" s="107" t="s">
        <v>131</v>
      </c>
      <c r="O257" s="26">
        <v>12</v>
      </c>
      <c r="P257" s="26" t="s">
        <v>295</v>
      </c>
    </row>
    <row r="258" spans="1:16" x14ac:dyDescent="0.3">
      <c r="A258" s="24">
        <v>9</v>
      </c>
      <c r="B258" s="106">
        <v>46037</v>
      </c>
      <c r="C258" s="25" t="s">
        <v>358</v>
      </c>
      <c r="D258" s="107" t="s">
        <v>344</v>
      </c>
      <c r="E258" s="26">
        <v>325</v>
      </c>
      <c r="F258" s="26" t="s">
        <v>295</v>
      </c>
      <c r="K258" s="24">
        <v>9</v>
      </c>
      <c r="L258" s="106">
        <v>46037</v>
      </c>
      <c r="M258" s="25" t="s">
        <v>359</v>
      </c>
      <c r="N258" s="107" t="s">
        <v>344</v>
      </c>
      <c r="O258" s="26">
        <v>197</v>
      </c>
      <c r="P258" s="26" t="s">
        <v>295</v>
      </c>
    </row>
    <row r="259" spans="1:16" x14ac:dyDescent="0.3">
      <c r="A259" s="24">
        <v>9</v>
      </c>
      <c r="B259" s="106">
        <v>46037</v>
      </c>
      <c r="C259" s="25" t="s">
        <v>358</v>
      </c>
      <c r="D259" s="107" t="s">
        <v>119</v>
      </c>
      <c r="E259" s="26">
        <v>227</v>
      </c>
      <c r="F259" s="26" t="s">
        <v>295</v>
      </c>
      <c r="K259" s="24">
        <v>9</v>
      </c>
      <c r="L259" s="106">
        <v>46037</v>
      </c>
      <c r="M259" s="25" t="s">
        <v>359</v>
      </c>
      <c r="N259" s="107" t="s">
        <v>119</v>
      </c>
      <c r="O259" s="26">
        <v>88</v>
      </c>
      <c r="P259" s="26" t="s">
        <v>295</v>
      </c>
    </row>
    <row r="260" spans="1:16" x14ac:dyDescent="0.3">
      <c r="A260" s="24">
        <v>9</v>
      </c>
      <c r="B260" s="106">
        <v>46037</v>
      </c>
      <c r="C260" s="25" t="s">
        <v>358</v>
      </c>
      <c r="D260" s="107" t="s">
        <v>120</v>
      </c>
      <c r="E260" s="26">
        <v>77</v>
      </c>
      <c r="F260" s="26" t="s">
        <v>295</v>
      </c>
      <c r="K260" s="24">
        <v>9</v>
      </c>
      <c r="L260" s="106">
        <v>46037</v>
      </c>
      <c r="M260" s="25" t="s">
        <v>359</v>
      </c>
      <c r="N260" s="107" t="s">
        <v>120</v>
      </c>
      <c r="O260" s="26">
        <v>27</v>
      </c>
      <c r="P260" s="26" t="s">
        <v>295</v>
      </c>
    </row>
    <row r="261" spans="1:16" x14ac:dyDescent="0.3">
      <c r="A261" s="24">
        <v>9</v>
      </c>
      <c r="B261" s="106">
        <v>46037</v>
      </c>
      <c r="C261" s="25" t="s">
        <v>358</v>
      </c>
      <c r="D261" s="107" t="s">
        <v>117</v>
      </c>
      <c r="E261" s="26">
        <v>2.59</v>
      </c>
      <c r="F261" s="26" t="s">
        <v>295</v>
      </c>
      <c r="K261" s="24">
        <v>9</v>
      </c>
      <c r="L261" s="106">
        <v>46037</v>
      </c>
      <c r="M261" s="25" t="s">
        <v>359</v>
      </c>
      <c r="N261" s="107" t="s">
        <v>117</v>
      </c>
      <c r="O261" s="26">
        <v>6.11</v>
      </c>
      <c r="P261" s="26" t="s">
        <v>295</v>
      </c>
    </row>
    <row r="262" spans="1:16" x14ac:dyDescent="0.3">
      <c r="A262" s="24">
        <v>9</v>
      </c>
      <c r="B262" s="106">
        <v>46037</v>
      </c>
      <c r="C262" s="25" t="s">
        <v>358</v>
      </c>
      <c r="D262" s="107" t="s">
        <v>346</v>
      </c>
      <c r="E262" s="26">
        <v>231</v>
      </c>
      <c r="F262" s="26" t="s">
        <v>295</v>
      </c>
      <c r="K262" s="24">
        <v>9</v>
      </c>
      <c r="L262" s="106">
        <v>46037</v>
      </c>
      <c r="M262" s="25" t="s">
        <v>359</v>
      </c>
      <c r="N262" s="107" t="s">
        <v>346</v>
      </c>
      <c r="O262" s="26">
        <v>66</v>
      </c>
      <c r="P262" s="26" t="s">
        <v>295</v>
      </c>
    </row>
    <row r="263" spans="1:16" x14ac:dyDescent="0.3">
      <c r="A263" s="24">
        <v>9</v>
      </c>
      <c r="B263" s="106">
        <v>46037</v>
      </c>
      <c r="C263" s="25" t="s">
        <v>358</v>
      </c>
      <c r="D263" s="107" t="s">
        <v>132</v>
      </c>
      <c r="E263" s="26">
        <v>3.56</v>
      </c>
      <c r="F263" s="26" t="s">
        <v>295</v>
      </c>
      <c r="K263" s="24">
        <v>9</v>
      </c>
      <c r="L263" s="106">
        <v>46037</v>
      </c>
      <c r="M263" s="25" t="s">
        <v>359</v>
      </c>
      <c r="N263" s="107" t="s">
        <v>132</v>
      </c>
      <c r="O263" s="26">
        <v>7.2</v>
      </c>
      <c r="P263" s="26" t="s">
        <v>295</v>
      </c>
    </row>
    <row r="264" spans="1:16" x14ac:dyDescent="0.3">
      <c r="A264" s="24">
        <v>9</v>
      </c>
      <c r="B264" s="106">
        <v>46037</v>
      </c>
      <c r="C264" s="25" t="s">
        <v>358</v>
      </c>
      <c r="D264" s="107" t="s">
        <v>111</v>
      </c>
      <c r="E264" s="26">
        <v>88</v>
      </c>
      <c r="F264" s="26" t="s">
        <v>295</v>
      </c>
      <c r="K264" s="24">
        <v>9</v>
      </c>
      <c r="L264" s="106">
        <v>46037</v>
      </c>
      <c r="M264" s="25" t="s">
        <v>359</v>
      </c>
      <c r="N264" s="107" t="s">
        <v>111</v>
      </c>
      <c r="O264" s="26">
        <v>277</v>
      </c>
      <c r="P264" s="26" t="s">
        <v>295</v>
      </c>
    </row>
    <row r="265" spans="1:16" x14ac:dyDescent="0.3">
      <c r="A265" s="24">
        <v>9</v>
      </c>
      <c r="B265" s="106">
        <v>46037</v>
      </c>
      <c r="C265" s="25" t="s">
        <v>358</v>
      </c>
      <c r="D265" s="107" t="s">
        <v>347</v>
      </c>
      <c r="E265" s="26">
        <v>5.22</v>
      </c>
      <c r="F265" s="26" t="s">
        <v>295</v>
      </c>
      <c r="K265" s="24">
        <v>9</v>
      </c>
      <c r="L265" s="106">
        <v>46037</v>
      </c>
      <c r="M265" s="25" t="s">
        <v>359</v>
      </c>
      <c r="N265" s="107" t="s">
        <v>347</v>
      </c>
      <c r="O265" s="26">
        <v>9.86</v>
      </c>
      <c r="P265" s="26" t="s">
        <v>295</v>
      </c>
    </row>
    <row r="266" spans="1:16" x14ac:dyDescent="0.3">
      <c r="A266" s="24">
        <v>9</v>
      </c>
      <c r="B266" s="106">
        <v>46037</v>
      </c>
      <c r="C266" s="25" t="s">
        <v>358</v>
      </c>
      <c r="D266" s="107" t="s">
        <v>349</v>
      </c>
      <c r="E266" s="26">
        <v>2.09</v>
      </c>
      <c r="F266" s="26" t="s">
        <v>295</v>
      </c>
      <c r="K266" s="24">
        <v>9</v>
      </c>
      <c r="L266" s="106">
        <v>46037</v>
      </c>
      <c r="M266" s="25" t="s">
        <v>359</v>
      </c>
      <c r="N266" s="107" t="s">
        <v>349</v>
      </c>
      <c r="O266" s="26">
        <v>4.5599999999999996</v>
      </c>
      <c r="P266" s="26" t="s">
        <v>295</v>
      </c>
    </row>
    <row r="267" spans="1:16" x14ac:dyDescent="0.3">
      <c r="A267" s="24">
        <v>9</v>
      </c>
      <c r="B267" s="106">
        <v>46037</v>
      </c>
      <c r="C267" s="25" t="s">
        <v>358</v>
      </c>
      <c r="D267" s="107" t="s">
        <v>128</v>
      </c>
      <c r="E267" s="26">
        <v>6.9</v>
      </c>
      <c r="F267" s="26" t="s">
        <v>295</v>
      </c>
      <c r="K267" s="24">
        <v>9</v>
      </c>
      <c r="L267" s="106">
        <v>46037</v>
      </c>
      <c r="M267" s="25" t="s">
        <v>359</v>
      </c>
      <c r="N267" s="107" t="s">
        <v>128</v>
      </c>
      <c r="O267" s="26">
        <v>4.5</v>
      </c>
      <c r="P267" s="26" t="s">
        <v>295</v>
      </c>
    </row>
    <row r="268" spans="1:16" x14ac:dyDescent="0.3">
      <c r="A268" s="24">
        <v>9</v>
      </c>
      <c r="B268" s="106">
        <v>46037</v>
      </c>
      <c r="C268" s="25" t="s">
        <v>358</v>
      </c>
      <c r="D268" s="107" t="s">
        <v>121</v>
      </c>
      <c r="E268" s="26">
        <v>163</v>
      </c>
      <c r="F268" s="26" t="s">
        <v>295</v>
      </c>
      <c r="K268" s="24">
        <v>9</v>
      </c>
      <c r="L268" s="106">
        <v>46037</v>
      </c>
      <c r="M268" s="25" t="s">
        <v>359</v>
      </c>
      <c r="N268" s="107" t="s">
        <v>121</v>
      </c>
      <c r="O268" s="26">
        <v>79</v>
      </c>
      <c r="P268" s="26" t="s">
        <v>295</v>
      </c>
    </row>
    <row r="269" spans="1:16" x14ac:dyDescent="0.3">
      <c r="A269" s="24">
        <v>9</v>
      </c>
      <c r="B269" s="106">
        <v>46037</v>
      </c>
      <c r="C269" s="25" t="s">
        <v>358</v>
      </c>
      <c r="D269" s="107" t="s">
        <v>115</v>
      </c>
      <c r="E269" s="26">
        <v>35</v>
      </c>
      <c r="F269" s="26" t="s">
        <v>295</v>
      </c>
      <c r="K269" s="24">
        <v>9</v>
      </c>
      <c r="L269" s="106">
        <v>46037</v>
      </c>
      <c r="M269" s="25" t="s">
        <v>359</v>
      </c>
      <c r="N269" s="107" t="s">
        <v>115</v>
      </c>
      <c r="O269" s="26">
        <v>101</v>
      </c>
      <c r="P269" s="26" t="s">
        <v>295</v>
      </c>
    </row>
    <row r="270" spans="1:16" x14ac:dyDescent="0.3">
      <c r="A270" s="24">
        <v>9</v>
      </c>
      <c r="B270" s="106">
        <v>46037</v>
      </c>
      <c r="C270" s="25" t="s">
        <v>358</v>
      </c>
      <c r="D270" s="107" t="s">
        <v>137</v>
      </c>
      <c r="E270" s="26">
        <v>74</v>
      </c>
      <c r="F270" s="26" t="s">
        <v>295</v>
      </c>
      <c r="K270" s="24">
        <v>9</v>
      </c>
      <c r="L270" s="106">
        <v>46037</v>
      </c>
      <c r="M270" s="25" t="s">
        <v>359</v>
      </c>
      <c r="N270" s="107" t="s">
        <v>137</v>
      </c>
      <c r="O270" s="26">
        <v>483</v>
      </c>
      <c r="P270" s="26" t="s">
        <v>295</v>
      </c>
    </row>
    <row r="271" spans="1:16" x14ac:dyDescent="0.3">
      <c r="A271" s="24">
        <v>9</v>
      </c>
      <c r="B271" s="106">
        <v>46037</v>
      </c>
      <c r="C271" s="25" t="s">
        <v>358</v>
      </c>
      <c r="D271" s="107" t="s">
        <v>350</v>
      </c>
      <c r="E271" s="26">
        <v>140</v>
      </c>
      <c r="F271" s="26" t="s">
        <v>295</v>
      </c>
      <c r="K271" s="24">
        <v>9</v>
      </c>
      <c r="L271" s="106">
        <v>46037</v>
      </c>
      <c r="M271" s="25" t="s">
        <v>359</v>
      </c>
      <c r="N271" s="107" t="s">
        <v>350</v>
      </c>
      <c r="O271" s="26">
        <v>434</v>
      </c>
      <c r="P271" s="26" t="s">
        <v>295</v>
      </c>
    </row>
    <row r="272" spans="1:16" x14ac:dyDescent="0.3">
      <c r="A272" s="24">
        <v>9</v>
      </c>
      <c r="B272" s="106">
        <v>46037</v>
      </c>
      <c r="C272" s="25" t="s">
        <v>358</v>
      </c>
      <c r="D272" s="107" t="s">
        <v>125</v>
      </c>
      <c r="E272" s="26">
        <v>114</v>
      </c>
      <c r="F272" s="26" t="s">
        <v>295</v>
      </c>
      <c r="K272" s="24">
        <v>9</v>
      </c>
      <c r="L272" s="106">
        <v>46037</v>
      </c>
      <c r="M272" s="25" t="s">
        <v>359</v>
      </c>
      <c r="N272" s="107" t="s">
        <v>125</v>
      </c>
      <c r="O272" s="26">
        <v>428</v>
      </c>
      <c r="P272" s="26" t="s">
        <v>295</v>
      </c>
    </row>
    <row r="273" spans="1:16" x14ac:dyDescent="0.3">
      <c r="A273" s="24">
        <v>9</v>
      </c>
      <c r="B273" s="106">
        <v>46037</v>
      </c>
      <c r="C273" s="25" t="s">
        <v>358</v>
      </c>
      <c r="D273" s="107" t="s">
        <v>126</v>
      </c>
      <c r="E273" s="26">
        <v>78</v>
      </c>
      <c r="F273" s="26" t="s">
        <v>295</v>
      </c>
      <c r="K273" s="24">
        <v>9</v>
      </c>
      <c r="L273" s="106">
        <v>46037</v>
      </c>
      <c r="M273" s="25" t="s">
        <v>359</v>
      </c>
      <c r="N273" s="107" t="s">
        <v>126</v>
      </c>
      <c r="O273" s="26">
        <v>150</v>
      </c>
      <c r="P273" s="26" t="s">
        <v>295</v>
      </c>
    </row>
    <row r="274" spans="1:16" x14ac:dyDescent="0.3">
      <c r="A274" s="24">
        <v>9</v>
      </c>
      <c r="B274" s="106">
        <v>46037</v>
      </c>
      <c r="C274" s="25" t="s">
        <v>358</v>
      </c>
      <c r="D274" s="107" t="s">
        <v>351</v>
      </c>
      <c r="E274" s="26">
        <v>146</v>
      </c>
      <c r="F274" s="26" t="s">
        <v>295</v>
      </c>
      <c r="K274" s="24">
        <v>9</v>
      </c>
      <c r="L274" s="106">
        <v>46037</v>
      </c>
      <c r="M274" s="25" t="s">
        <v>359</v>
      </c>
      <c r="N274" s="107" t="s">
        <v>351</v>
      </c>
      <c r="O274" s="26">
        <v>369</v>
      </c>
      <c r="P274" s="26" t="s">
        <v>295</v>
      </c>
    </row>
    <row r="275" spans="1:16" x14ac:dyDescent="0.3">
      <c r="A275" s="24">
        <v>9</v>
      </c>
      <c r="B275" s="106">
        <v>46037</v>
      </c>
      <c r="C275" s="25" t="s">
        <v>358</v>
      </c>
      <c r="D275" s="107" t="s">
        <v>352</v>
      </c>
      <c r="E275" s="26">
        <v>59</v>
      </c>
      <c r="F275" s="26" t="s">
        <v>295</v>
      </c>
      <c r="K275" s="24">
        <v>9</v>
      </c>
      <c r="L275" s="106">
        <v>46037</v>
      </c>
      <c r="M275" s="25" t="s">
        <v>359</v>
      </c>
      <c r="N275" s="107" t="s">
        <v>352</v>
      </c>
      <c r="O275" s="26">
        <v>83</v>
      </c>
      <c r="P275" s="26" t="s">
        <v>295</v>
      </c>
    </row>
    <row r="276" spans="1:16" x14ac:dyDescent="0.3">
      <c r="A276" s="24">
        <v>9</v>
      </c>
      <c r="B276" s="106">
        <v>46037</v>
      </c>
      <c r="C276" s="25" t="s">
        <v>358</v>
      </c>
      <c r="D276" s="107" t="s">
        <v>122</v>
      </c>
      <c r="E276" s="26">
        <v>45</v>
      </c>
      <c r="F276" s="26" t="s">
        <v>295</v>
      </c>
      <c r="K276" s="24">
        <v>9</v>
      </c>
      <c r="L276" s="106">
        <v>46037</v>
      </c>
      <c r="M276" s="25" t="s">
        <v>359</v>
      </c>
      <c r="N276" s="107" t="s">
        <v>122</v>
      </c>
      <c r="O276" s="26">
        <v>223</v>
      </c>
      <c r="P276" s="26" t="s">
        <v>295</v>
      </c>
    </row>
    <row r="277" spans="1:16" x14ac:dyDescent="0.3">
      <c r="A277" s="24">
        <v>9</v>
      </c>
      <c r="B277" s="106">
        <v>46037</v>
      </c>
      <c r="C277" s="25" t="s">
        <v>358</v>
      </c>
      <c r="D277" s="107" t="s">
        <v>124</v>
      </c>
      <c r="E277" s="26">
        <v>30</v>
      </c>
      <c r="F277" s="26" t="s">
        <v>295</v>
      </c>
      <c r="K277" s="24">
        <v>9</v>
      </c>
      <c r="L277" s="106">
        <v>46037</v>
      </c>
      <c r="M277" s="25" t="s">
        <v>359</v>
      </c>
      <c r="N277" s="107" t="s">
        <v>124</v>
      </c>
      <c r="O277" s="26">
        <v>107</v>
      </c>
      <c r="P277" s="26" t="s">
        <v>295</v>
      </c>
    </row>
    <row r="278" spans="1:16" x14ac:dyDescent="0.3">
      <c r="A278" s="24">
        <v>9</v>
      </c>
      <c r="B278" s="106">
        <v>46037</v>
      </c>
      <c r="C278" s="25" t="s">
        <v>358</v>
      </c>
      <c r="D278" s="107" t="s">
        <v>353</v>
      </c>
      <c r="E278" s="26">
        <v>1.01</v>
      </c>
      <c r="F278" s="26" t="s">
        <v>295</v>
      </c>
      <c r="K278" s="24">
        <v>9</v>
      </c>
      <c r="L278" s="106">
        <v>46037</v>
      </c>
      <c r="M278" s="25" t="s">
        <v>359</v>
      </c>
      <c r="N278" s="107" t="s">
        <v>353</v>
      </c>
      <c r="O278" s="26">
        <v>3.84</v>
      </c>
      <c r="P278" s="26" t="s">
        <v>295</v>
      </c>
    </row>
    <row r="279" spans="1:16" x14ac:dyDescent="0.3">
      <c r="A279" s="24">
        <v>9</v>
      </c>
      <c r="B279" s="106">
        <v>46037</v>
      </c>
      <c r="C279" s="25" t="s">
        <v>358</v>
      </c>
      <c r="D279" s="107" t="s">
        <v>355</v>
      </c>
      <c r="E279" s="26">
        <v>32.9</v>
      </c>
      <c r="F279" s="26" t="s">
        <v>295</v>
      </c>
      <c r="K279" s="24">
        <v>9</v>
      </c>
      <c r="L279" s="106">
        <v>46037</v>
      </c>
      <c r="M279" s="25" t="s">
        <v>359</v>
      </c>
      <c r="N279" s="107" t="s">
        <v>355</v>
      </c>
      <c r="O279" s="26">
        <v>16.2</v>
      </c>
      <c r="P279" s="26" t="s">
        <v>295</v>
      </c>
    </row>
    <row r="280" spans="1:16" x14ac:dyDescent="0.3">
      <c r="A280" s="24">
        <v>9</v>
      </c>
      <c r="B280" s="106">
        <v>46037</v>
      </c>
      <c r="C280" s="25" t="s">
        <v>358</v>
      </c>
      <c r="D280" s="107" t="s">
        <v>133</v>
      </c>
      <c r="E280" s="26">
        <v>145</v>
      </c>
      <c r="F280" s="26" t="s">
        <v>295</v>
      </c>
      <c r="K280" s="24">
        <v>9</v>
      </c>
      <c r="L280" s="106">
        <v>46037</v>
      </c>
      <c r="M280" s="25" t="s">
        <v>359</v>
      </c>
      <c r="N280" s="107" t="s">
        <v>133</v>
      </c>
      <c r="O280" s="26">
        <v>121</v>
      </c>
      <c r="P280" s="26" t="s">
        <v>295</v>
      </c>
    </row>
    <row r="281" spans="1:16" x14ac:dyDescent="0.3">
      <c r="A281" s="24">
        <v>9</v>
      </c>
      <c r="B281" s="106">
        <v>46037</v>
      </c>
      <c r="C281" s="25" t="s">
        <v>358</v>
      </c>
      <c r="D281" s="107" t="s">
        <v>135</v>
      </c>
      <c r="E281" s="26">
        <v>3.7</v>
      </c>
      <c r="F281" s="26" t="s">
        <v>295</v>
      </c>
      <c r="K281" s="24">
        <v>9</v>
      </c>
      <c r="L281" s="106">
        <v>46037</v>
      </c>
      <c r="M281" s="25" t="s">
        <v>359</v>
      </c>
      <c r="N281" s="107" t="s">
        <v>135</v>
      </c>
      <c r="O281" s="26">
        <v>6.3</v>
      </c>
      <c r="P281" s="26" t="s">
        <v>295</v>
      </c>
    </row>
    <row r="282" spans="1:16" x14ac:dyDescent="0.3">
      <c r="A282" s="24">
        <v>9</v>
      </c>
      <c r="B282" s="106">
        <v>46037</v>
      </c>
      <c r="C282" s="25" t="s">
        <v>358</v>
      </c>
      <c r="D282" s="107" t="s">
        <v>136</v>
      </c>
      <c r="E282" s="26">
        <v>119</v>
      </c>
      <c r="F282" s="26" t="s">
        <v>295</v>
      </c>
      <c r="K282" s="24">
        <v>9</v>
      </c>
      <c r="L282" s="106">
        <v>46037</v>
      </c>
      <c r="M282" s="25" t="s">
        <v>359</v>
      </c>
      <c r="N282" s="107" t="s">
        <v>136</v>
      </c>
      <c r="O282" s="26">
        <v>96</v>
      </c>
      <c r="P282" s="26" t="s">
        <v>295</v>
      </c>
    </row>
    <row r="283" spans="1:16" x14ac:dyDescent="0.3">
      <c r="A283" s="24">
        <v>10</v>
      </c>
      <c r="B283" s="106">
        <v>46038</v>
      </c>
      <c r="C283" s="25" t="s">
        <v>358</v>
      </c>
      <c r="D283" s="107" t="s">
        <v>341</v>
      </c>
      <c r="E283" s="26">
        <v>4.59</v>
      </c>
      <c r="F283" s="26" t="s">
        <v>295</v>
      </c>
      <c r="K283" s="24">
        <v>10</v>
      </c>
      <c r="L283" s="106">
        <v>46038</v>
      </c>
      <c r="M283" s="25" t="s">
        <v>359</v>
      </c>
      <c r="N283" s="107" t="s">
        <v>341</v>
      </c>
      <c r="O283" s="26">
        <v>1.1499999999999999</v>
      </c>
      <c r="P283" s="26" t="s">
        <v>295</v>
      </c>
    </row>
    <row r="284" spans="1:16" x14ac:dyDescent="0.3">
      <c r="A284" s="24">
        <v>10</v>
      </c>
      <c r="B284" s="106">
        <v>46038</v>
      </c>
      <c r="C284" s="25" t="s">
        <v>358</v>
      </c>
      <c r="D284" s="107" t="s">
        <v>118</v>
      </c>
      <c r="E284" s="26">
        <v>4.5999999999999996</v>
      </c>
      <c r="F284" s="26" t="s">
        <v>295</v>
      </c>
      <c r="K284" s="24">
        <v>10</v>
      </c>
      <c r="L284" s="106">
        <v>46038</v>
      </c>
      <c r="M284" s="25" t="s">
        <v>359</v>
      </c>
      <c r="N284" s="107" t="s">
        <v>118</v>
      </c>
      <c r="O284" s="26">
        <v>9.5</v>
      </c>
      <c r="P284" s="26" t="s">
        <v>295</v>
      </c>
    </row>
    <row r="285" spans="1:16" x14ac:dyDescent="0.3">
      <c r="A285" s="24">
        <v>10</v>
      </c>
      <c r="B285" s="106">
        <v>46038</v>
      </c>
      <c r="C285" s="25" t="s">
        <v>358</v>
      </c>
      <c r="D285" s="107" t="s">
        <v>130</v>
      </c>
      <c r="E285" s="26">
        <v>4.0330000000000004</v>
      </c>
      <c r="F285" s="26" t="s">
        <v>295</v>
      </c>
      <c r="K285" s="24">
        <v>10</v>
      </c>
      <c r="L285" s="106">
        <v>46038</v>
      </c>
      <c r="M285" s="25" t="s">
        <v>359</v>
      </c>
      <c r="N285" s="107" t="s">
        <v>130</v>
      </c>
      <c r="O285" s="26">
        <v>2.5139999999999998</v>
      </c>
      <c r="P285" s="26" t="s">
        <v>295</v>
      </c>
    </row>
    <row r="286" spans="1:16" x14ac:dyDescent="0.3">
      <c r="A286" s="24">
        <v>10</v>
      </c>
      <c r="B286" s="106">
        <v>46038</v>
      </c>
      <c r="C286" s="25" t="s">
        <v>358</v>
      </c>
      <c r="D286" s="107" t="s">
        <v>343</v>
      </c>
      <c r="E286" s="26">
        <v>0.28999999999999998</v>
      </c>
      <c r="F286" s="26" t="s">
        <v>295</v>
      </c>
      <c r="K286" s="24">
        <v>10</v>
      </c>
      <c r="L286" s="106">
        <v>46038</v>
      </c>
      <c r="M286" s="25" t="s">
        <v>359</v>
      </c>
      <c r="N286" s="107" t="s">
        <v>343</v>
      </c>
      <c r="O286" s="26">
        <v>1.0960000000000001</v>
      </c>
      <c r="P286" s="26" t="s">
        <v>295</v>
      </c>
    </row>
    <row r="287" spans="1:16" x14ac:dyDescent="0.3">
      <c r="A287" s="24">
        <v>10</v>
      </c>
      <c r="B287" s="106">
        <v>46038</v>
      </c>
      <c r="C287" s="25" t="s">
        <v>358</v>
      </c>
      <c r="D287" s="107" t="s">
        <v>127</v>
      </c>
      <c r="E287" s="26">
        <v>1.1180000000000001</v>
      </c>
      <c r="F287" s="26" t="s">
        <v>295</v>
      </c>
      <c r="K287" s="24">
        <v>10</v>
      </c>
      <c r="L287" s="106">
        <v>46038</v>
      </c>
      <c r="M287" s="25" t="s">
        <v>359</v>
      </c>
      <c r="N287" s="107" t="s">
        <v>127</v>
      </c>
      <c r="O287" s="26">
        <v>4.4279999999999999</v>
      </c>
      <c r="P287" s="26" t="s">
        <v>295</v>
      </c>
    </row>
    <row r="288" spans="1:16" x14ac:dyDescent="0.3">
      <c r="A288" s="24">
        <v>10</v>
      </c>
      <c r="B288" s="106">
        <v>46038</v>
      </c>
      <c r="C288" s="25" t="s">
        <v>358</v>
      </c>
      <c r="D288" s="107" t="s">
        <v>131</v>
      </c>
      <c r="E288" s="26">
        <v>8.6</v>
      </c>
      <c r="F288" s="26" t="s">
        <v>295</v>
      </c>
      <c r="K288" s="24">
        <v>10</v>
      </c>
      <c r="L288" s="106">
        <v>46038</v>
      </c>
      <c r="M288" s="25" t="s">
        <v>359</v>
      </c>
      <c r="N288" s="107" t="s">
        <v>131</v>
      </c>
      <c r="O288" s="26">
        <v>12</v>
      </c>
      <c r="P288" s="26" t="s">
        <v>295</v>
      </c>
    </row>
    <row r="289" spans="1:16" x14ac:dyDescent="0.3">
      <c r="A289" s="24">
        <v>10</v>
      </c>
      <c r="B289" s="106">
        <v>46038</v>
      </c>
      <c r="C289" s="25" t="s">
        <v>358</v>
      </c>
      <c r="D289" s="107" t="s">
        <v>344</v>
      </c>
      <c r="E289" s="26">
        <v>324</v>
      </c>
      <c r="F289" s="26" t="s">
        <v>295</v>
      </c>
      <c r="K289" s="24">
        <v>10</v>
      </c>
      <c r="L289" s="106">
        <v>46038</v>
      </c>
      <c r="M289" s="25" t="s">
        <v>359</v>
      </c>
      <c r="N289" s="107" t="s">
        <v>344</v>
      </c>
      <c r="O289" s="26">
        <v>194</v>
      </c>
      <c r="P289" s="26" t="s">
        <v>295</v>
      </c>
    </row>
    <row r="290" spans="1:16" x14ac:dyDescent="0.3">
      <c r="A290" s="24">
        <v>10</v>
      </c>
      <c r="B290" s="106">
        <v>46038</v>
      </c>
      <c r="C290" s="25" t="s">
        <v>358</v>
      </c>
      <c r="D290" s="107" t="s">
        <v>119</v>
      </c>
      <c r="E290" s="26">
        <v>233</v>
      </c>
      <c r="F290" s="26" t="s">
        <v>295</v>
      </c>
      <c r="K290" s="24">
        <v>10</v>
      </c>
      <c r="L290" s="106">
        <v>46038</v>
      </c>
      <c r="M290" s="25" t="s">
        <v>359</v>
      </c>
      <c r="N290" s="107" t="s">
        <v>119</v>
      </c>
      <c r="O290" s="26">
        <v>84</v>
      </c>
      <c r="P290" s="26" t="s">
        <v>295</v>
      </c>
    </row>
    <row r="291" spans="1:16" x14ac:dyDescent="0.3">
      <c r="A291" s="24">
        <v>10</v>
      </c>
      <c r="B291" s="106">
        <v>46038</v>
      </c>
      <c r="C291" s="25" t="s">
        <v>358</v>
      </c>
      <c r="D291" s="107" t="s">
        <v>120</v>
      </c>
      <c r="E291" s="26">
        <v>78</v>
      </c>
      <c r="F291" s="26" t="s">
        <v>295</v>
      </c>
      <c r="K291" s="24">
        <v>10</v>
      </c>
      <c r="L291" s="106">
        <v>46038</v>
      </c>
      <c r="M291" s="25" t="s">
        <v>359</v>
      </c>
      <c r="N291" s="107" t="s">
        <v>120</v>
      </c>
      <c r="O291" s="26">
        <v>26</v>
      </c>
      <c r="P291" s="26" t="s">
        <v>295</v>
      </c>
    </row>
    <row r="292" spans="1:16" x14ac:dyDescent="0.3">
      <c r="A292" s="24">
        <v>10</v>
      </c>
      <c r="B292" s="106">
        <v>46038</v>
      </c>
      <c r="C292" s="25" t="s">
        <v>358</v>
      </c>
      <c r="D292" s="107" t="s">
        <v>117</v>
      </c>
      <c r="E292" s="26">
        <v>2.58</v>
      </c>
      <c r="F292" s="26" t="s">
        <v>295</v>
      </c>
      <c r="K292" s="24">
        <v>10</v>
      </c>
      <c r="L292" s="106">
        <v>46038</v>
      </c>
      <c r="M292" s="25" t="s">
        <v>359</v>
      </c>
      <c r="N292" s="107" t="s">
        <v>117</v>
      </c>
      <c r="O292" s="26">
        <v>6.09</v>
      </c>
      <c r="P292" s="26" t="s">
        <v>295</v>
      </c>
    </row>
    <row r="293" spans="1:16" x14ac:dyDescent="0.3">
      <c r="A293" s="24">
        <v>10</v>
      </c>
      <c r="B293" s="106">
        <v>46038</v>
      </c>
      <c r="C293" s="25" t="s">
        <v>358</v>
      </c>
      <c r="D293" s="107" t="s">
        <v>346</v>
      </c>
      <c r="E293" s="26">
        <v>229</v>
      </c>
      <c r="F293" s="26" t="s">
        <v>295</v>
      </c>
      <c r="K293" s="24">
        <v>10</v>
      </c>
      <c r="L293" s="106">
        <v>46038</v>
      </c>
      <c r="M293" s="25" t="s">
        <v>359</v>
      </c>
      <c r="N293" s="107" t="s">
        <v>346</v>
      </c>
      <c r="O293" s="26">
        <v>68</v>
      </c>
      <c r="P293" s="26" t="s">
        <v>295</v>
      </c>
    </row>
    <row r="294" spans="1:16" x14ac:dyDescent="0.3">
      <c r="A294" s="24">
        <v>10</v>
      </c>
      <c r="B294" s="106">
        <v>46038</v>
      </c>
      <c r="C294" s="25" t="s">
        <v>358</v>
      </c>
      <c r="D294" s="107" t="s">
        <v>132</v>
      </c>
      <c r="E294" s="26">
        <v>3.58</v>
      </c>
      <c r="F294" s="26" t="s">
        <v>295</v>
      </c>
      <c r="K294" s="24">
        <v>10</v>
      </c>
      <c r="L294" s="106">
        <v>46038</v>
      </c>
      <c r="M294" s="25" t="s">
        <v>359</v>
      </c>
      <c r="N294" s="107" t="s">
        <v>132</v>
      </c>
      <c r="O294" s="26">
        <v>7.33</v>
      </c>
      <c r="P294" s="26" t="s">
        <v>295</v>
      </c>
    </row>
    <row r="295" spans="1:16" x14ac:dyDescent="0.3">
      <c r="A295" s="24">
        <v>10</v>
      </c>
      <c r="B295" s="106">
        <v>46038</v>
      </c>
      <c r="C295" s="25" t="s">
        <v>358</v>
      </c>
      <c r="D295" s="107" t="s">
        <v>111</v>
      </c>
      <c r="E295" s="26">
        <v>87</v>
      </c>
      <c r="F295" s="26" t="s">
        <v>295</v>
      </c>
      <c r="K295" s="24">
        <v>10</v>
      </c>
      <c r="L295" s="106">
        <v>46038</v>
      </c>
      <c r="M295" s="25" t="s">
        <v>359</v>
      </c>
      <c r="N295" s="107" t="s">
        <v>111</v>
      </c>
      <c r="O295" s="26">
        <v>276</v>
      </c>
      <c r="P295" s="26" t="s">
        <v>295</v>
      </c>
    </row>
    <row r="296" spans="1:16" x14ac:dyDescent="0.3">
      <c r="A296" s="24">
        <v>10</v>
      </c>
      <c r="B296" s="106">
        <v>46038</v>
      </c>
      <c r="C296" s="25" t="s">
        <v>358</v>
      </c>
      <c r="D296" s="107" t="s">
        <v>347</v>
      </c>
      <c r="E296" s="26">
        <v>5.24</v>
      </c>
      <c r="F296" s="26" t="s">
        <v>295</v>
      </c>
      <c r="K296" s="24">
        <v>10</v>
      </c>
      <c r="L296" s="106">
        <v>46038</v>
      </c>
      <c r="M296" s="25" t="s">
        <v>359</v>
      </c>
      <c r="N296" s="107" t="s">
        <v>347</v>
      </c>
      <c r="O296" s="26">
        <v>9.7799999999999994</v>
      </c>
      <c r="P296" s="26" t="s">
        <v>295</v>
      </c>
    </row>
    <row r="297" spans="1:16" x14ac:dyDescent="0.3">
      <c r="A297" s="24">
        <v>10</v>
      </c>
      <c r="B297" s="106">
        <v>46038</v>
      </c>
      <c r="C297" s="25" t="s">
        <v>358</v>
      </c>
      <c r="D297" s="107" t="s">
        <v>349</v>
      </c>
      <c r="E297" s="26">
        <v>2.1</v>
      </c>
      <c r="F297" s="26" t="s">
        <v>295</v>
      </c>
      <c r="K297" s="24">
        <v>10</v>
      </c>
      <c r="L297" s="106">
        <v>46038</v>
      </c>
      <c r="M297" s="25" t="s">
        <v>359</v>
      </c>
      <c r="N297" s="107" t="s">
        <v>349</v>
      </c>
      <c r="O297" s="26">
        <v>4.5</v>
      </c>
      <c r="P297" s="26" t="s">
        <v>295</v>
      </c>
    </row>
    <row r="298" spans="1:16" x14ac:dyDescent="0.3">
      <c r="A298" s="24">
        <v>10</v>
      </c>
      <c r="B298" s="106">
        <v>46038</v>
      </c>
      <c r="C298" s="25" t="s">
        <v>358</v>
      </c>
      <c r="D298" s="107" t="s">
        <v>128</v>
      </c>
      <c r="E298" s="26">
        <v>6.9</v>
      </c>
      <c r="F298" s="26" t="s">
        <v>295</v>
      </c>
      <c r="K298" s="24">
        <v>10</v>
      </c>
      <c r="L298" s="106">
        <v>46038</v>
      </c>
      <c r="M298" s="25" t="s">
        <v>359</v>
      </c>
      <c r="N298" s="107" t="s">
        <v>128</v>
      </c>
      <c r="O298" s="26">
        <v>4.5</v>
      </c>
      <c r="P298" s="26" t="s">
        <v>295</v>
      </c>
    </row>
    <row r="299" spans="1:16" x14ac:dyDescent="0.3">
      <c r="A299" s="24">
        <v>10</v>
      </c>
      <c r="B299" s="106">
        <v>46038</v>
      </c>
      <c r="C299" s="25" t="s">
        <v>358</v>
      </c>
      <c r="D299" s="107" t="s">
        <v>121</v>
      </c>
      <c r="E299" s="26">
        <v>160</v>
      </c>
      <c r="F299" s="26" t="s">
        <v>295</v>
      </c>
      <c r="K299" s="24">
        <v>10</v>
      </c>
      <c r="L299" s="106">
        <v>46038</v>
      </c>
      <c r="M299" s="25" t="s">
        <v>359</v>
      </c>
      <c r="N299" s="107" t="s">
        <v>121</v>
      </c>
      <c r="O299" s="26">
        <v>80</v>
      </c>
      <c r="P299" s="26" t="s">
        <v>295</v>
      </c>
    </row>
    <row r="300" spans="1:16" x14ac:dyDescent="0.3">
      <c r="A300" s="24">
        <v>10</v>
      </c>
      <c r="B300" s="106">
        <v>46038</v>
      </c>
      <c r="C300" s="25" t="s">
        <v>358</v>
      </c>
      <c r="D300" s="107" t="s">
        <v>115</v>
      </c>
      <c r="E300" s="26">
        <v>34</v>
      </c>
      <c r="F300" s="26" t="s">
        <v>295</v>
      </c>
      <c r="K300" s="24">
        <v>10</v>
      </c>
      <c r="L300" s="106">
        <v>46038</v>
      </c>
      <c r="M300" s="25" t="s">
        <v>359</v>
      </c>
      <c r="N300" s="107" t="s">
        <v>115</v>
      </c>
      <c r="O300" s="26">
        <v>98</v>
      </c>
      <c r="P300" s="26" t="s">
        <v>295</v>
      </c>
    </row>
    <row r="301" spans="1:16" x14ac:dyDescent="0.3">
      <c r="A301" s="24">
        <v>10</v>
      </c>
      <c r="B301" s="106">
        <v>46038</v>
      </c>
      <c r="C301" s="25" t="s">
        <v>358</v>
      </c>
      <c r="D301" s="107" t="s">
        <v>137</v>
      </c>
      <c r="E301" s="26">
        <v>74</v>
      </c>
      <c r="F301" s="26" t="s">
        <v>295</v>
      </c>
      <c r="K301" s="24">
        <v>10</v>
      </c>
      <c r="L301" s="106">
        <v>46038</v>
      </c>
      <c r="M301" s="25" t="s">
        <v>359</v>
      </c>
      <c r="N301" s="107" t="s">
        <v>137</v>
      </c>
      <c r="O301" s="26">
        <v>481</v>
      </c>
      <c r="P301" s="26" t="s">
        <v>295</v>
      </c>
    </row>
    <row r="302" spans="1:16" x14ac:dyDescent="0.3">
      <c r="A302" s="24">
        <v>10</v>
      </c>
      <c r="B302" s="106">
        <v>46038</v>
      </c>
      <c r="C302" s="25" t="s">
        <v>358</v>
      </c>
      <c r="D302" s="107" t="s">
        <v>350</v>
      </c>
      <c r="E302" s="26">
        <v>141</v>
      </c>
      <c r="F302" s="26" t="s">
        <v>295</v>
      </c>
      <c r="K302" s="24">
        <v>10</v>
      </c>
      <c r="L302" s="106">
        <v>46038</v>
      </c>
      <c r="M302" s="25" t="s">
        <v>359</v>
      </c>
      <c r="N302" s="107" t="s">
        <v>350</v>
      </c>
      <c r="O302" s="26">
        <v>430</v>
      </c>
      <c r="P302" s="26" t="s">
        <v>295</v>
      </c>
    </row>
    <row r="303" spans="1:16" x14ac:dyDescent="0.3">
      <c r="A303" s="24">
        <v>10</v>
      </c>
      <c r="B303" s="106">
        <v>46038</v>
      </c>
      <c r="C303" s="25" t="s">
        <v>358</v>
      </c>
      <c r="D303" s="107" t="s">
        <v>125</v>
      </c>
      <c r="E303" s="26">
        <v>111</v>
      </c>
      <c r="F303" s="26" t="s">
        <v>295</v>
      </c>
      <c r="K303" s="24">
        <v>10</v>
      </c>
      <c r="L303" s="106">
        <v>46038</v>
      </c>
      <c r="M303" s="25" t="s">
        <v>359</v>
      </c>
      <c r="N303" s="107" t="s">
        <v>125</v>
      </c>
      <c r="O303" s="26">
        <v>410</v>
      </c>
      <c r="P303" s="26" t="s">
        <v>295</v>
      </c>
    </row>
    <row r="304" spans="1:16" x14ac:dyDescent="0.3">
      <c r="A304" s="24">
        <v>10</v>
      </c>
      <c r="B304" s="106">
        <v>46038</v>
      </c>
      <c r="C304" s="25" t="s">
        <v>358</v>
      </c>
      <c r="D304" s="107" t="s">
        <v>126</v>
      </c>
      <c r="E304" s="26">
        <v>79</v>
      </c>
      <c r="F304" s="26" t="s">
        <v>295</v>
      </c>
      <c r="K304" s="24">
        <v>10</v>
      </c>
      <c r="L304" s="106">
        <v>46038</v>
      </c>
      <c r="M304" s="25" t="s">
        <v>359</v>
      </c>
      <c r="N304" s="107" t="s">
        <v>126</v>
      </c>
      <c r="O304" s="26">
        <v>151</v>
      </c>
      <c r="P304" s="26" t="s">
        <v>295</v>
      </c>
    </row>
    <row r="305" spans="1:16" x14ac:dyDescent="0.3">
      <c r="A305" s="24">
        <v>10</v>
      </c>
      <c r="B305" s="106">
        <v>46038</v>
      </c>
      <c r="C305" s="25" t="s">
        <v>358</v>
      </c>
      <c r="D305" s="107" t="s">
        <v>351</v>
      </c>
      <c r="E305" s="26">
        <v>160</v>
      </c>
      <c r="F305" s="26" t="s">
        <v>295</v>
      </c>
      <c r="K305" s="24">
        <v>10</v>
      </c>
      <c r="L305" s="106">
        <v>46038</v>
      </c>
      <c r="M305" s="25" t="s">
        <v>359</v>
      </c>
      <c r="N305" s="107" t="s">
        <v>351</v>
      </c>
      <c r="O305" s="26">
        <v>383</v>
      </c>
      <c r="P305" s="26" t="s">
        <v>295</v>
      </c>
    </row>
    <row r="306" spans="1:16" x14ac:dyDescent="0.3">
      <c r="A306" s="24">
        <v>10</v>
      </c>
      <c r="B306" s="106">
        <v>46038</v>
      </c>
      <c r="C306" s="25" t="s">
        <v>358</v>
      </c>
      <c r="D306" s="107" t="s">
        <v>352</v>
      </c>
      <c r="E306" s="26">
        <v>60</v>
      </c>
      <c r="F306" s="26" t="s">
        <v>295</v>
      </c>
      <c r="K306" s="24">
        <v>10</v>
      </c>
      <c r="L306" s="106">
        <v>46038</v>
      </c>
      <c r="M306" s="25" t="s">
        <v>359</v>
      </c>
      <c r="N306" s="107" t="s">
        <v>352</v>
      </c>
      <c r="O306" s="26">
        <v>85</v>
      </c>
      <c r="P306" s="26" t="s">
        <v>295</v>
      </c>
    </row>
    <row r="307" spans="1:16" x14ac:dyDescent="0.3">
      <c r="A307" s="24">
        <v>10</v>
      </c>
      <c r="B307" s="106">
        <v>46038</v>
      </c>
      <c r="C307" s="25" t="s">
        <v>358</v>
      </c>
      <c r="D307" s="107" t="s">
        <v>122</v>
      </c>
      <c r="E307" s="26">
        <v>48</v>
      </c>
      <c r="F307" s="26" t="s">
        <v>295</v>
      </c>
      <c r="K307" s="24">
        <v>10</v>
      </c>
      <c r="L307" s="106">
        <v>46038</v>
      </c>
      <c r="M307" s="25" t="s">
        <v>359</v>
      </c>
      <c r="N307" s="107" t="s">
        <v>122</v>
      </c>
      <c r="O307" s="26">
        <v>220</v>
      </c>
      <c r="P307" s="26" t="s">
        <v>295</v>
      </c>
    </row>
    <row r="308" spans="1:16" x14ac:dyDescent="0.3">
      <c r="A308" s="24">
        <v>10</v>
      </c>
      <c r="B308" s="106">
        <v>46038</v>
      </c>
      <c r="C308" s="25" t="s">
        <v>358</v>
      </c>
      <c r="D308" s="107" t="s">
        <v>124</v>
      </c>
      <c r="E308" s="26">
        <v>31</v>
      </c>
      <c r="F308" s="26" t="s">
        <v>295</v>
      </c>
      <c r="K308" s="24">
        <v>10</v>
      </c>
      <c r="L308" s="106">
        <v>46038</v>
      </c>
      <c r="M308" s="25" t="s">
        <v>359</v>
      </c>
      <c r="N308" s="107" t="s">
        <v>124</v>
      </c>
      <c r="O308" s="26">
        <v>107</v>
      </c>
      <c r="P308" s="26" t="s">
        <v>295</v>
      </c>
    </row>
    <row r="309" spans="1:16" x14ac:dyDescent="0.3">
      <c r="A309" s="24">
        <v>10</v>
      </c>
      <c r="B309" s="106">
        <v>46038</v>
      </c>
      <c r="C309" s="25" t="s">
        <v>358</v>
      </c>
      <c r="D309" s="107" t="s">
        <v>353</v>
      </c>
      <c r="E309" s="26">
        <v>1</v>
      </c>
      <c r="F309" s="26" t="s">
        <v>295</v>
      </c>
      <c r="K309" s="24">
        <v>10</v>
      </c>
      <c r="L309" s="106">
        <v>46038</v>
      </c>
      <c r="M309" s="25" t="s">
        <v>359</v>
      </c>
      <c r="N309" s="107" t="s">
        <v>353</v>
      </c>
      <c r="O309" s="26">
        <v>3.64</v>
      </c>
      <c r="P309" s="26" t="s">
        <v>295</v>
      </c>
    </row>
    <row r="310" spans="1:16" x14ac:dyDescent="0.3">
      <c r="A310" s="24">
        <v>10</v>
      </c>
      <c r="B310" s="106">
        <v>46038</v>
      </c>
      <c r="C310" s="25" t="s">
        <v>358</v>
      </c>
      <c r="D310" s="107" t="s">
        <v>355</v>
      </c>
      <c r="E310" s="26">
        <v>33.700000000000003</v>
      </c>
      <c r="F310" s="26" t="s">
        <v>295</v>
      </c>
      <c r="K310" s="24">
        <v>10</v>
      </c>
      <c r="L310" s="106">
        <v>46038</v>
      </c>
      <c r="M310" s="25" t="s">
        <v>359</v>
      </c>
      <c r="N310" s="107" t="s">
        <v>355</v>
      </c>
      <c r="O310" s="26">
        <v>17.2</v>
      </c>
      <c r="P310" s="26" t="s">
        <v>295</v>
      </c>
    </row>
    <row r="311" spans="1:16" x14ac:dyDescent="0.3">
      <c r="A311" s="24">
        <v>10</v>
      </c>
      <c r="B311" s="106">
        <v>46038</v>
      </c>
      <c r="C311" s="25" t="s">
        <v>358</v>
      </c>
      <c r="D311" s="107" t="s">
        <v>133</v>
      </c>
      <c r="E311" s="26">
        <v>140</v>
      </c>
      <c r="F311" s="26" t="s">
        <v>295</v>
      </c>
      <c r="K311" s="24">
        <v>10</v>
      </c>
      <c r="L311" s="106">
        <v>46038</v>
      </c>
      <c r="M311" s="25" t="s">
        <v>359</v>
      </c>
      <c r="N311" s="107" t="s">
        <v>133</v>
      </c>
      <c r="O311" s="26">
        <v>122</v>
      </c>
      <c r="P311" s="26" t="s">
        <v>295</v>
      </c>
    </row>
    <row r="312" spans="1:16" x14ac:dyDescent="0.3">
      <c r="A312" s="24">
        <v>10</v>
      </c>
      <c r="B312" s="106">
        <v>46038</v>
      </c>
      <c r="C312" s="25" t="s">
        <v>358</v>
      </c>
      <c r="D312" s="107" t="s">
        <v>135</v>
      </c>
      <c r="E312" s="26">
        <v>3.8</v>
      </c>
      <c r="F312" s="26" t="s">
        <v>295</v>
      </c>
      <c r="K312" s="24">
        <v>10</v>
      </c>
      <c r="L312" s="106">
        <v>46038</v>
      </c>
      <c r="M312" s="25" t="s">
        <v>359</v>
      </c>
      <c r="N312" s="107" t="s">
        <v>135</v>
      </c>
      <c r="O312" s="26">
        <v>6.2</v>
      </c>
      <c r="P312" s="26" t="s">
        <v>295</v>
      </c>
    </row>
    <row r="313" spans="1:16" x14ac:dyDescent="0.3">
      <c r="A313" s="24">
        <v>10</v>
      </c>
      <c r="B313" s="106">
        <v>46038</v>
      </c>
      <c r="C313" s="25" t="s">
        <v>358</v>
      </c>
      <c r="D313" s="107" t="s">
        <v>136</v>
      </c>
      <c r="E313" s="26">
        <v>120</v>
      </c>
      <c r="F313" s="26" t="s">
        <v>295</v>
      </c>
      <c r="K313" s="24">
        <v>10</v>
      </c>
      <c r="L313" s="106">
        <v>46038</v>
      </c>
      <c r="M313" s="25" t="s">
        <v>359</v>
      </c>
      <c r="N313" s="107" t="s">
        <v>136</v>
      </c>
      <c r="O313" s="26">
        <v>94</v>
      </c>
      <c r="P313" s="26" t="s">
        <v>295</v>
      </c>
    </row>
    <row r="314" spans="1:16" x14ac:dyDescent="0.3">
      <c r="A314" s="24">
        <v>11</v>
      </c>
      <c r="B314" s="106">
        <v>46043</v>
      </c>
      <c r="C314" s="25" t="s">
        <v>358</v>
      </c>
      <c r="D314" s="107" t="s">
        <v>341</v>
      </c>
      <c r="E314" s="26">
        <v>4.6399999999999997</v>
      </c>
      <c r="F314" s="26" t="s">
        <v>295</v>
      </c>
      <c r="K314" s="24">
        <v>11</v>
      </c>
      <c r="L314" s="106">
        <v>46043</v>
      </c>
      <c r="M314" s="25" t="s">
        <v>359</v>
      </c>
      <c r="N314" s="107" t="s">
        <v>341</v>
      </c>
      <c r="O314" s="26">
        <v>1.26</v>
      </c>
      <c r="P314" s="26" t="s">
        <v>295</v>
      </c>
    </row>
    <row r="315" spans="1:16" x14ac:dyDescent="0.3">
      <c r="A315" s="24">
        <v>11</v>
      </c>
      <c r="B315" s="106">
        <v>46043</v>
      </c>
      <c r="C315" s="25" t="s">
        <v>358</v>
      </c>
      <c r="D315" s="107" t="s">
        <v>118</v>
      </c>
      <c r="E315" s="26">
        <v>4.5999999999999996</v>
      </c>
      <c r="F315" s="26" t="s">
        <v>295</v>
      </c>
      <c r="K315" s="24">
        <v>11</v>
      </c>
      <c r="L315" s="106">
        <v>46043</v>
      </c>
      <c r="M315" s="25" t="s">
        <v>359</v>
      </c>
      <c r="N315" s="107" t="s">
        <v>118</v>
      </c>
      <c r="O315" s="26">
        <v>9.6</v>
      </c>
      <c r="P315" s="26" t="s">
        <v>295</v>
      </c>
    </row>
    <row r="316" spans="1:16" x14ac:dyDescent="0.3">
      <c r="A316" s="24">
        <v>11</v>
      </c>
      <c r="B316" s="106">
        <v>46043</v>
      </c>
      <c r="C316" s="25" t="s">
        <v>358</v>
      </c>
      <c r="D316" s="107" t="s">
        <v>130</v>
      </c>
      <c r="E316" s="26">
        <v>4.0430000000000001</v>
      </c>
      <c r="F316" s="26" t="s">
        <v>295</v>
      </c>
      <c r="K316" s="24">
        <v>11</v>
      </c>
      <c r="L316" s="106">
        <v>46043</v>
      </c>
      <c r="M316" s="25" t="s">
        <v>359</v>
      </c>
      <c r="N316" s="107" t="s">
        <v>130</v>
      </c>
      <c r="O316" s="26">
        <v>2.5219999999999998</v>
      </c>
      <c r="P316" s="26" t="s">
        <v>295</v>
      </c>
    </row>
    <row r="317" spans="1:16" x14ac:dyDescent="0.3">
      <c r="A317" s="24">
        <v>11</v>
      </c>
      <c r="B317" s="106">
        <v>46043</v>
      </c>
      <c r="C317" s="25" t="s">
        <v>358</v>
      </c>
      <c r="D317" s="107" t="s">
        <v>343</v>
      </c>
      <c r="E317" s="26">
        <v>0.27500000000000002</v>
      </c>
      <c r="F317" s="26" t="s">
        <v>295</v>
      </c>
      <c r="K317" s="24">
        <v>11</v>
      </c>
      <c r="L317" s="106">
        <v>46043</v>
      </c>
      <c r="M317" s="25" t="s">
        <v>359</v>
      </c>
      <c r="N317" s="107" t="s">
        <v>343</v>
      </c>
      <c r="O317" s="26">
        <v>1.0549999999999999</v>
      </c>
      <c r="P317" s="26" t="s">
        <v>295</v>
      </c>
    </row>
    <row r="318" spans="1:16" x14ac:dyDescent="0.3">
      <c r="A318" s="24">
        <v>11</v>
      </c>
      <c r="B318" s="106">
        <v>46043</v>
      </c>
      <c r="C318" s="25" t="s">
        <v>358</v>
      </c>
      <c r="D318" s="107" t="s">
        <v>127</v>
      </c>
      <c r="E318" s="26">
        <v>1.169</v>
      </c>
      <c r="F318" s="26" t="s">
        <v>295</v>
      </c>
      <c r="K318" s="24">
        <v>11</v>
      </c>
      <c r="L318" s="106">
        <v>46043</v>
      </c>
      <c r="M318" s="25" t="s">
        <v>359</v>
      </c>
      <c r="N318" s="107" t="s">
        <v>127</v>
      </c>
      <c r="O318" s="26">
        <v>4.4130000000000003</v>
      </c>
      <c r="P318" s="26" t="s">
        <v>295</v>
      </c>
    </row>
    <row r="319" spans="1:16" x14ac:dyDescent="0.3">
      <c r="A319" s="24">
        <v>11</v>
      </c>
      <c r="B319" s="106">
        <v>46043</v>
      </c>
      <c r="C319" s="25" t="s">
        <v>358</v>
      </c>
      <c r="D319" s="107" t="s">
        <v>131</v>
      </c>
      <c r="E319" s="26">
        <v>8.6999999999999993</v>
      </c>
      <c r="F319" s="26" t="s">
        <v>295</v>
      </c>
      <c r="K319" s="24">
        <v>11</v>
      </c>
      <c r="L319" s="106">
        <v>46043</v>
      </c>
      <c r="M319" s="25" t="s">
        <v>359</v>
      </c>
      <c r="N319" s="107" t="s">
        <v>131</v>
      </c>
      <c r="O319" s="26">
        <v>12.2</v>
      </c>
      <c r="P319" s="26" t="s">
        <v>295</v>
      </c>
    </row>
    <row r="320" spans="1:16" x14ac:dyDescent="0.3">
      <c r="A320" s="24">
        <v>11</v>
      </c>
      <c r="B320" s="106">
        <v>46043</v>
      </c>
      <c r="C320" s="25" t="s">
        <v>358</v>
      </c>
      <c r="D320" s="107" t="s">
        <v>344</v>
      </c>
      <c r="E320" s="26">
        <v>330</v>
      </c>
      <c r="F320" s="26" t="s">
        <v>295</v>
      </c>
      <c r="K320" s="24">
        <v>11</v>
      </c>
      <c r="L320" s="106">
        <v>46043</v>
      </c>
      <c r="M320" s="25" t="s">
        <v>359</v>
      </c>
      <c r="N320" s="107" t="s">
        <v>344</v>
      </c>
      <c r="O320" s="26">
        <v>207</v>
      </c>
      <c r="P320" s="26" t="s">
        <v>295</v>
      </c>
    </row>
    <row r="321" spans="1:16" x14ac:dyDescent="0.3">
      <c r="A321" s="24">
        <v>11</v>
      </c>
      <c r="B321" s="106">
        <v>46043</v>
      </c>
      <c r="C321" s="25" t="s">
        <v>358</v>
      </c>
      <c r="D321" s="107" t="s">
        <v>119</v>
      </c>
      <c r="E321" s="26">
        <v>231</v>
      </c>
      <c r="F321" s="26" t="s">
        <v>295</v>
      </c>
      <c r="K321" s="24">
        <v>11</v>
      </c>
      <c r="L321" s="106">
        <v>46043</v>
      </c>
      <c r="M321" s="25" t="s">
        <v>359</v>
      </c>
      <c r="N321" s="107" t="s">
        <v>119</v>
      </c>
      <c r="O321" s="26">
        <v>81</v>
      </c>
      <c r="P321" s="26" t="s">
        <v>295</v>
      </c>
    </row>
    <row r="322" spans="1:16" x14ac:dyDescent="0.3">
      <c r="A322" s="24">
        <v>11</v>
      </c>
      <c r="B322" s="106">
        <v>46043</v>
      </c>
      <c r="C322" s="25" t="s">
        <v>358</v>
      </c>
      <c r="D322" s="107" t="s">
        <v>120</v>
      </c>
      <c r="E322" s="26">
        <v>77</v>
      </c>
      <c r="F322" s="26" t="s">
        <v>295</v>
      </c>
      <c r="K322" s="24">
        <v>11</v>
      </c>
      <c r="L322" s="106">
        <v>46043</v>
      </c>
      <c r="M322" s="25" t="s">
        <v>359</v>
      </c>
      <c r="N322" s="107" t="s">
        <v>120</v>
      </c>
      <c r="O322" s="26">
        <v>27</v>
      </c>
      <c r="P322" s="26" t="s">
        <v>295</v>
      </c>
    </row>
    <row r="323" spans="1:16" x14ac:dyDescent="0.3">
      <c r="A323" s="24">
        <v>11</v>
      </c>
      <c r="B323" s="106">
        <v>46043</v>
      </c>
      <c r="C323" s="25" t="s">
        <v>358</v>
      </c>
      <c r="D323" s="107" t="s">
        <v>117</v>
      </c>
      <c r="E323" s="26">
        <v>2.84</v>
      </c>
      <c r="F323" s="26" t="s">
        <v>295</v>
      </c>
      <c r="K323" s="24">
        <v>11</v>
      </c>
      <c r="L323" s="106">
        <v>46043</v>
      </c>
      <c r="M323" s="25" t="s">
        <v>359</v>
      </c>
      <c r="N323" s="107" t="s">
        <v>117</v>
      </c>
      <c r="O323" s="26">
        <v>6.41</v>
      </c>
      <c r="P323" s="26" t="s">
        <v>295</v>
      </c>
    </row>
    <row r="324" spans="1:16" x14ac:dyDescent="0.3">
      <c r="A324" s="24">
        <v>11</v>
      </c>
      <c r="B324" s="106">
        <v>46043</v>
      </c>
      <c r="C324" s="25" t="s">
        <v>358</v>
      </c>
      <c r="D324" s="107" t="s">
        <v>346</v>
      </c>
      <c r="E324" s="26">
        <v>235</v>
      </c>
      <c r="F324" s="26" t="s">
        <v>295</v>
      </c>
      <c r="K324" s="24">
        <v>11</v>
      </c>
      <c r="L324" s="106">
        <v>46043</v>
      </c>
      <c r="M324" s="25" t="s">
        <v>359</v>
      </c>
      <c r="N324" s="107" t="s">
        <v>346</v>
      </c>
      <c r="O324" s="26">
        <v>66</v>
      </c>
      <c r="P324" s="26" t="s">
        <v>295</v>
      </c>
    </row>
    <row r="325" spans="1:16" x14ac:dyDescent="0.3">
      <c r="A325" s="24">
        <v>11</v>
      </c>
      <c r="B325" s="106">
        <v>46043</v>
      </c>
      <c r="C325" s="25" t="s">
        <v>358</v>
      </c>
      <c r="D325" s="107" t="s">
        <v>132</v>
      </c>
      <c r="E325" s="26">
        <v>3.5</v>
      </c>
      <c r="F325" s="26" t="s">
        <v>295</v>
      </c>
      <c r="K325" s="24">
        <v>11</v>
      </c>
      <c r="L325" s="106">
        <v>46043</v>
      </c>
      <c r="M325" s="25" t="s">
        <v>359</v>
      </c>
      <c r="N325" s="107" t="s">
        <v>132</v>
      </c>
      <c r="O325" s="26">
        <v>7.2</v>
      </c>
      <c r="P325" s="26" t="s">
        <v>295</v>
      </c>
    </row>
    <row r="326" spans="1:16" x14ac:dyDescent="0.3">
      <c r="A326" s="24">
        <v>11</v>
      </c>
      <c r="B326" s="106">
        <v>46043</v>
      </c>
      <c r="C326" s="25" t="s">
        <v>358</v>
      </c>
      <c r="D326" s="107" t="s">
        <v>111</v>
      </c>
      <c r="E326" s="26">
        <v>89</v>
      </c>
      <c r="F326" s="26" t="s">
        <v>295</v>
      </c>
      <c r="K326" s="24">
        <v>11</v>
      </c>
      <c r="L326" s="106">
        <v>46043</v>
      </c>
      <c r="M326" s="25" t="s">
        <v>359</v>
      </c>
      <c r="N326" s="107" t="s">
        <v>111</v>
      </c>
      <c r="O326" s="26">
        <v>287</v>
      </c>
      <c r="P326" s="26" t="s">
        <v>295</v>
      </c>
    </row>
    <row r="327" spans="1:16" x14ac:dyDescent="0.3">
      <c r="A327" s="24">
        <v>11</v>
      </c>
      <c r="B327" s="106">
        <v>46043</v>
      </c>
      <c r="C327" s="25" t="s">
        <v>358</v>
      </c>
      <c r="D327" s="107" t="s">
        <v>347</v>
      </c>
      <c r="E327" s="26">
        <v>5.27</v>
      </c>
      <c r="F327" s="26" t="s">
        <v>295</v>
      </c>
      <c r="K327" s="24">
        <v>11</v>
      </c>
      <c r="L327" s="106">
        <v>46043</v>
      </c>
      <c r="M327" s="25" t="s">
        <v>359</v>
      </c>
      <c r="N327" s="107" t="s">
        <v>347</v>
      </c>
      <c r="O327" s="26">
        <v>9.98</v>
      </c>
      <c r="P327" s="26" t="s">
        <v>295</v>
      </c>
    </row>
    <row r="328" spans="1:16" x14ac:dyDescent="0.3">
      <c r="A328" s="24">
        <v>11</v>
      </c>
      <c r="B328" s="106">
        <v>46043</v>
      </c>
      <c r="C328" s="25" t="s">
        <v>358</v>
      </c>
      <c r="D328" s="107" t="s">
        <v>349</v>
      </c>
      <c r="E328" s="26">
        <v>2.09</v>
      </c>
      <c r="F328" s="26" t="s">
        <v>295</v>
      </c>
      <c r="K328" s="24">
        <v>11</v>
      </c>
      <c r="L328" s="106">
        <v>46043</v>
      </c>
      <c r="M328" s="25" t="s">
        <v>359</v>
      </c>
      <c r="N328" s="107" t="s">
        <v>349</v>
      </c>
      <c r="O328" s="26">
        <v>4.74</v>
      </c>
      <c r="P328" s="26" t="s">
        <v>295</v>
      </c>
    </row>
    <row r="329" spans="1:16" x14ac:dyDescent="0.3">
      <c r="A329" s="24">
        <v>11</v>
      </c>
      <c r="B329" s="106">
        <v>46043</v>
      </c>
      <c r="C329" s="25" t="s">
        <v>358</v>
      </c>
      <c r="D329" s="107" t="s">
        <v>128</v>
      </c>
      <c r="E329" s="26">
        <v>7.1</v>
      </c>
      <c r="F329" s="26" t="s">
        <v>295</v>
      </c>
      <c r="K329" s="24">
        <v>11</v>
      </c>
      <c r="L329" s="106">
        <v>46043</v>
      </c>
      <c r="M329" s="25" t="s">
        <v>359</v>
      </c>
      <c r="N329" s="107" t="s">
        <v>128</v>
      </c>
      <c r="O329" s="26">
        <v>4.5</v>
      </c>
      <c r="P329" s="26" t="s">
        <v>295</v>
      </c>
    </row>
    <row r="330" spans="1:16" x14ac:dyDescent="0.3">
      <c r="A330" s="24">
        <v>11</v>
      </c>
      <c r="B330" s="106">
        <v>46043</v>
      </c>
      <c r="C330" s="25" t="s">
        <v>358</v>
      </c>
      <c r="D330" s="107" t="s">
        <v>121</v>
      </c>
      <c r="E330" s="26">
        <v>161</v>
      </c>
      <c r="F330" s="26" t="s">
        <v>295</v>
      </c>
      <c r="K330" s="24">
        <v>11</v>
      </c>
      <c r="L330" s="106">
        <v>46043</v>
      </c>
      <c r="M330" s="25" t="s">
        <v>359</v>
      </c>
      <c r="N330" s="107" t="s">
        <v>121</v>
      </c>
      <c r="O330" s="26">
        <v>82</v>
      </c>
      <c r="P330" s="26" t="s">
        <v>295</v>
      </c>
    </row>
    <row r="331" spans="1:16" x14ac:dyDescent="0.3">
      <c r="A331" s="24">
        <v>11</v>
      </c>
      <c r="B331" s="106">
        <v>46043</v>
      </c>
      <c r="C331" s="25" t="s">
        <v>358</v>
      </c>
      <c r="D331" s="107" t="s">
        <v>115</v>
      </c>
      <c r="E331" s="26">
        <v>36</v>
      </c>
      <c r="F331" s="26" t="s">
        <v>295</v>
      </c>
      <c r="K331" s="24">
        <v>11</v>
      </c>
      <c r="L331" s="106">
        <v>46043</v>
      </c>
      <c r="M331" s="25" t="s">
        <v>359</v>
      </c>
      <c r="N331" s="107" t="s">
        <v>115</v>
      </c>
      <c r="O331" s="26">
        <v>96</v>
      </c>
      <c r="P331" s="26" t="s">
        <v>295</v>
      </c>
    </row>
    <row r="332" spans="1:16" x14ac:dyDescent="0.3">
      <c r="A332" s="24">
        <v>11</v>
      </c>
      <c r="B332" s="106">
        <v>46043</v>
      </c>
      <c r="C332" s="25" t="s">
        <v>358</v>
      </c>
      <c r="D332" s="107" t="s">
        <v>137</v>
      </c>
      <c r="E332" s="26">
        <v>75</v>
      </c>
      <c r="F332" s="26" t="s">
        <v>295</v>
      </c>
      <c r="K332" s="24">
        <v>11</v>
      </c>
      <c r="L332" s="106">
        <v>46043</v>
      </c>
      <c r="M332" s="25" t="s">
        <v>359</v>
      </c>
      <c r="N332" s="107" t="s">
        <v>137</v>
      </c>
      <c r="O332" s="26">
        <v>484</v>
      </c>
      <c r="P332" s="26" t="s">
        <v>295</v>
      </c>
    </row>
    <row r="333" spans="1:16" x14ac:dyDescent="0.3">
      <c r="A333" s="24">
        <v>11</v>
      </c>
      <c r="B333" s="106">
        <v>46043</v>
      </c>
      <c r="C333" s="25" t="s">
        <v>358</v>
      </c>
      <c r="D333" s="107" t="s">
        <v>350</v>
      </c>
      <c r="E333" s="26">
        <v>140</v>
      </c>
      <c r="F333" s="26" t="s">
        <v>295</v>
      </c>
      <c r="K333" s="24">
        <v>11</v>
      </c>
      <c r="L333" s="106">
        <v>46043</v>
      </c>
      <c r="M333" s="25" t="s">
        <v>359</v>
      </c>
      <c r="N333" s="107" t="s">
        <v>350</v>
      </c>
      <c r="O333" s="26">
        <v>432</v>
      </c>
      <c r="P333" s="26" t="s">
        <v>295</v>
      </c>
    </row>
    <row r="334" spans="1:16" x14ac:dyDescent="0.3">
      <c r="A334" s="24">
        <v>11</v>
      </c>
      <c r="B334" s="106">
        <v>46043</v>
      </c>
      <c r="C334" s="25" t="s">
        <v>358</v>
      </c>
      <c r="D334" s="107" t="s">
        <v>125</v>
      </c>
      <c r="E334" s="26">
        <v>125</v>
      </c>
      <c r="F334" s="26" t="s">
        <v>295</v>
      </c>
      <c r="K334" s="24">
        <v>11</v>
      </c>
      <c r="L334" s="106">
        <v>46043</v>
      </c>
      <c r="M334" s="25" t="s">
        <v>359</v>
      </c>
      <c r="N334" s="107" t="s">
        <v>125</v>
      </c>
      <c r="O334" s="26">
        <v>433</v>
      </c>
      <c r="P334" s="26" t="s">
        <v>295</v>
      </c>
    </row>
    <row r="335" spans="1:16" x14ac:dyDescent="0.3">
      <c r="A335" s="24">
        <v>11</v>
      </c>
      <c r="B335" s="106">
        <v>46043</v>
      </c>
      <c r="C335" s="25" t="s">
        <v>358</v>
      </c>
      <c r="D335" s="107" t="s">
        <v>126</v>
      </c>
      <c r="E335" s="26">
        <v>80</v>
      </c>
      <c r="F335" s="26" t="s">
        <v>295</v>
      </c>
      <c r="K335" s="24">
        <v>11</v>
      </c>
      <c r="L335" s="106">
        <v>46043</v>
      </c>
      <c r="M335" s="25" t="s">
        <v>359</v>
      </c>
      <c r="N335" s="107" t="s">
        <v>126</v>
      </c>
      <c r="O335" s="26">
        <v>152</v>
      </c>
      <c r="P335" s="26" t="s">
        <v>295</v>
      </c>
    </row>
    <row r="336" spans="1:16" x14ac:dyDescent="0.3">
      <c r="A336" s="24">
        <v>11</v>
      </c>
      <c r="B336" s="106">
        <v>46043</v>
      </c>
      <c r="C336" s="25" t="s">
        <v>358</v>
      </c>
      <c r="D336" s="107" t="s">
        <v>351</v>
      </c>
      <c r="E336" s="26">
        <v>167</v>
      </c>
      <c r="F336" s="26" t="s">
        <v>295</v>
      </c>
      <c r="K336" s="24">
        <v>11</v>
      </c>
      <c r="L336" s="106">
        <v>46043</v>
      </c>
      <c r="M336" s="25" t="s">
        <v>359</v>
      </c>
      <c r="N336" s="107" t="s">
        <v>351</v>
      </c>
      <c r="O336" s="26">
        <v>383</v>
      </c>
      <c r="P336" s="26" t="s">
        <v>295</v>
      </c>
    </row>
    <row r="337" spans="1:16" x14ac:dyDescent="0.3">
      <c r="A337" s="24">
        <v>11</v>
      </c>
      <c r="B337" s="106">
        <v>46043</v>
      </c>
      <c r="C337" s="25" t="s">
        <v>358</v>
      </c>
      <c r="D337" s="107" t="s">
        <v>352</v>
      </c>
      <c r="E337" s="26">
        <v>58</v>
      </c>
      <c r="F337" s="26" t="s">
        <v>295</v>
      </c>
      <c r="K337" s="24">
        <v>11</v>
      </c>
      <c r="L337" s="106">
        <v>46043</v>
      </c>
      <c r="M337" s="25" t="s">
        <v>359</v>
      </c>
      <c r="N337" s="107" t="s">
        <v>352</v>
      </c>
      <c r="O337" s="26">
        <v>83</v>
      </c>
      <c r="P337" s="26" t="s">
        <v>295</v>
      </c>
    </row>
    <row r="338" spans="1:16" x14ac:dyDescent="0.3">
      <c r="A338" s="24">
        <v>11</v>
      </c>
      <c r="B338" s="106">
        <v>46043</v>
      </c>
      <c r="C338" s="25" t="s">
        <v>358</v>
      </c>
      <c r="D338" s="107" t="s">
        <v>122</v>
      </c>
      <c r="E338" s="26">
        <v>48</v>
      </c>
      <c r="F338" s="26" t="s">
        <v>295</v>
      </c>
      <c r="K338" s="24">
        <v>11</v>
      </c>
      <c r="L338" s="106">
        <v>46043</v>
      </c>
      <c r="M338" s="25" t="s">
        <v>359</v>
      </c>
      <c r="N338" s="107" t="s">
        <v>122</v>
      </c>
      <c r="O338" s="26">
        <v>221</v>
      </c>
      <c r="P338" s="26" t="s">
        <v>295</v>
      </c>
    </row>
    <row r="339" spans="1:16" x14ac:dyDescent="0.3">
      <c r="A339" s="24">
        <v>11</v>
      </c>
      <c r="B339" s="106">
        <v>46043</v>
      </c>
      <c r="C339" s="25" t="s">
        <v>358</v>
      </c>
      <c r="D339" s="107" t="s">
        <v>124</v>
      </c>
      <c r="E339" s="26">
        <v>30</v>
      </c>
      <c r="F339" s="26" t="s">
        <v>295</v>
      </c>
      <c r="K339" s="24">
        <v>11</v>
      </c>
      <c r="L339" s="106">
        <v>46043</v>
      </c>
      <c r="M339" s="25" t="s">
        <v>359</v>
      </c>
      <c r="N339" s="107" t="s">
        <v>124</v>
      </c>
      <c r="O339" s="26">
        <v>101</v>
      </c>
      <c r="P339" s="26" t="s">
        <v>295</v>
      </c>
    </row>
    <row r="340" spans="1:16" x14ac:dyDescent="0.3">
      <c r="A340" s="24">
        <v>11</v>
      </c>
      <c r="B340" s="106">
        <v>46043</v>
      </c>
      <c r="C340" s="25" t="s">
        <v>358</v>
      </c>
      <c r="D340" s="107" t="s">
        <v>353</v>
      </c>
      <c r="E340" s="26">
        <v>1</v>
      </c>
      <c r="F340" s="26" t="s">
        <v>295</v>
      </c>
      <c r="K340" s="24">
        <v>11</v>
      </c>
      <c r="L340" s="106">
        <v>46043</v>
      </c>
      <c r="M340" s="25" t="s">
        <v>359</v>
      </c>
      <c r="N340" s="107" t="s">
        <v>353</v>
      </c>
      <c r="O340" s="26">
        <v>3.67</v>
      </c>
      <c r="P340" s="26" t="s">
        <v>295</v>
      </c>
    </row>
    <row r="341" spans="1:16" x14ac:dyDescent="0.3">
      <c r="A341" s="24">
        <v>11</v>
      </c>
      <c r="B341" s="106">
        <v>46043</v>
      </c>
      <c r="C341" s="25" t="s">
        <v>358</v>
      </c>
      <c r="D341" s="107" t="s">
        <v>355</v>
      </c>
      <c r="E341" s="26">
        <v>32.1</v>
      </c>
      <c r="F341" s="26" t="s">
        <v>295</v>
      </c>
      <c r="K341" s="24">
        <v>11</v>
      </c>
      <c r="L341" s="106">
        <v>46043</v>
      </c>
      <c r="M341" s="25" t="s">
        <v>359</v>
      </c>
      <c r="N341" s="107" t="s">
        <v>355</v>
      </c>
      <c r="O341" s="26">
        <v>15.9</v>
      </c>
      <c r="P341" s="26" t="s">
        <v>295</v>
      </c>
    </row>
    <row r="342" spans="1:16" x14ac:dyDescent="0.3">
      <c r="A342" s="24">
        <v>12</v>
      </c>
      <c r="B342" s="106">
        <v>46044</v>
      </c>
      <c r="C342" s="25" t="s">
        <v>358</v>
      </c>
      <c r="D342" s="107" t="s">
        <v>341</v>
      </c>
      <c r="E342" s="26">
        <v>4.67</v>
      </c>
      <c r="F342" s="26" t="s">
        <v>295</v>
      </c>
      <c r="K342" s="24">
        <v>12</v>
      </c>
      <c r="L342" s="106">
        <v>46044</v>
      </c>
      <c r="M342" s="25" t="s">
        <v>359</v>
      </c>
      <c r="N342" s="107" t="s">
        <v>341</v>
      </c>
      <c r="O342" s="26">
        <v>1.27</v>
      </c>
      <c r="P342" s="26" t="s">
        <v>295</v>
      </c>
    </row>
    <row r="343" spans="1:16" x14ac:dyDescent="0.3">
      <c r="A343" s="24">
        <v>12</v>
      </c>
      <c r="B343" s="106">
        <v>46044</v>
      </c>
      <c r="C343" s="25" t="s">
        <v>358</v>
      </c>
      <c r="D343" s="107" t="s">
        <v>118</v>
      </c>
      <c r="E343" s="26">
        <v>4.8</v>
      </c>
      <c r="F343" s="26" t="s">
        <v>295</v>
      </c>
      <c r="K343" s="24">
        <v>12</v>
      </c>
      <c r="L343" s="106">
        <v>46044</v>
      </c>
      <c r="M343" s="25" t="s">
        <v>359</v>
      </c>
      <c r="N343" s="107" t="s">
        <v>118</v>
      </c>
      <c r="O343" s="26">
        <v>9.6999999999999993</v>
      </c>
      <c r="P343" s="26" t="s">
        <v>295</v>
      </c>
    </row>
    <row r="344" spans="1:16" x14ac:dyDescent="0.3">
      <c r="A344" s="24">
        <v>12</v>
      </c>
      <c r="B344" s="106">
        <v>46044</v>
      </c>
      <c r="C344" s="25" t="s">
        <v>358</v>
      </c>
      <c r="D344" s="107" t="s">
        <v>130</v>
      </c>
      <c r="E344" s="26">
        <v>4.0439999999999996</v>
      </c>
      <c r="F344" s="26" t="s">
        <v>295</v>
      </c>
      <c r="K344" s="24">
        <v>12</v>
      </c>
      <c r="L344" s="106">
        <v>46044</v>
      </c>
      <c r="M344" s="25" t="s">
        <v>359</v>
      </c>
      <c r="N344" s="107" t="s">
        <v>130</v>
      </c>
      <c r="O344" s="26">
        <v>2.5459999999999998</v>
      </c>
      <c r="P344" s="26" t="s">
        <v>295</v>
      </c>
    </row>
    <row r="345" spans="1:16" x14ac:dyDescent="0.3">
      <c r="A345" s="24">
        <v>12</v>
      </c>
      <c r="B345" s="106">
        <v>46044</v>
      </c>
      <c r="C345" s="25" t="s">
        <v>358</v>
      </c>
      <c r="D345" s="107" t="s">
        <v>343</v>
      </c>
      <c r="E345" s="26">
        <v>0.29499999999999998</v>
      </c>
      <c r="F345" s="26" t="s">
        <v>295</v>
      </c>
      <c r="K345" s="24">
        <v>12</v>
      </c>
      <c r="L345" s="106">
        <v>46044</v>
      </c>
      <c r="M345" s="25" t="s">
        <v>359</v>
      </c>
      <c r="N345" s="107" t="s">
        <v>343</v>
      </c>
      <c r="O345" s="26">
        <v>1.1100000000000001</v>
      </c>
      <c r="P345" s="26" t="s">
        <v>295</v>
      </c>
    </row>
    <row r="346" spans="1:16" x14ac:dyDescent="0.3">
      <c r="A346" s="24">
        <v>12</v>
      </c>
      <c r="B346" s="106">
        <v>46044</v>
      </c>
      <c r="C346" s="25" t="s">
        <v>358</v>
      </c>
      <c r="D346" s="107" t="s">
        <v>127</v>
      </c>
      <c r="E346" s="26">
        <v>1.167</v>
      </c>
      <c r="F346" s="26" t="s">
        <v>295</v>
      </c>
      <c r="K346" s="24">
        <v>12</v>
      </c>
      <c r="L346" s="106">
        <v>46044</v>
      </c>
      <c r="M346" s="25" t="s">
        <v>359</v>
      </c>
      <c r="N346" s="107" t="s">
        <v>127</v>
      </c>
      <c r="O346" s="26">
        <v>4.5490000000000004</v>
      </c>
      <c r="P346" s="26" t="s">
        <v>295</v>
      </c>
    </row>
    <row r="347" spans="1:16" x14ac:dyDescent="0.3">
      <c r="A347" s="24">
        <v>12</v>
      </c>
      <c r="B347" s="106">
        <v>46044</v>
      </c>
      <c r="C347" s="25" t="s">
        <v>358</v>
      </c>
      <c r="D347" s="107" t="s">
        <v>131</v>
      </c>
      <c r="E347" s="26">
        <v>8.5</v>
      </c>
      <c r="F347" s="26" t="s">
        <v>295</v>
      </c>
      <c r="K347" s="24">
        <v>12</v>
      </c>
      <c r="L347" s="106">
        <v>46044</v>
      </c>
      <c r="M347" s="25" t="s">
        <v>359</v>
      </c>
      <c r="N347" s="107" t="s">
        <v>131</v>
      </c>
      <c r="O347" s="26">
        <v>11.6</v>
      </c>
      <c r="P347" s="26" t="s">
        <v>295</v>
      </c>
    </row>
    <row r="348" spans="1:16" x14ac:dyDescent="0.3">
      <c r="A348" s="24">
        <v>12</v>
      </c>
      <c r="B348" s="106">
        <v>46044</v>
      </c>
      <c r="C348" s="25" t="s">
        <v>358</v>
      </c>
      <c r="D348" s="107" t="s">
        <v>344</v>
      </c>
      <c r="E348" s="26">
        <v>327</v>
      </c>
      <c r="F348" s="26" t="s">
        <v>295</v>
      </c>
      <c r="K348" s="24">
        <v>12</v>
      </c>
      <c r="L348" s="106">
        <v>46044</v>
      </c>
      <c r="M348" s="25" t="s">
        <v>359</v>
      </c>
      <c r="N348" s="107" t="s">
        <v>344</v>
      </c>
      <c r="O348" s="26">
        <v>202</v>
      </c>
      <c r="P348" s="26" t="s">
        <v>295</v>
      </c>
    </row>
    <row r="349" spans="1:16" x14ac:dyDescent="0.3">
      <c r="A349" s="24">
        <v>12</v>
      </c>
      <c r="B349" s="106">
        <v>46044</v>
      </c>
      <c r="C349" s="25" t="s">
        <v>358</v>
      </c>
      <c r="D349" s="107" t="s">
        <v>119</v>
      </c>
      <c r="E349" s="26">
        <v>239</v>
      </c>
      <c r="F349" s="26" t="s">
        <v>295</v>
      </c>
      <c r="K349" s="24">
        <v>12</v>
      </c>
      <c r="L349" s="106">
        <v>46044</v>
      </c>
      <c r="M349" s="25" t="s">
        <v>359</v>
      </c>
      <c r="N349" s="107" t="s">
        <v>119</v>
      </c>
      <c r="O349" s="26">
        <v>86</v>
      </c>
      <c r="P349" s="26" t="s">
        <v>295</v>
      </c>
    </row>
    <row r="350" spans="1:16" x14ac:dyDescent="0.3">
      <c r="A350" s="24">
        <v>12</v>
      </c>
      <c r="B350" s="106">
        <v>46044</v>
      </c>
      <c r="C350" s="25" t="s">
        <v>358</v>
      </c>
      <c r="D350" s="107" t="s">
        <v>120</v>
      </c>
      <c r="E350" s="26">
        <v>79</v>
      </c>
      <c r="F350" s="26" t="s">
        <v>295</v>
      </c>
      <c r="K350" s="24">
        <v>12</v>
      </c>
      <c r="L350" s="106">
        <v>46044</v>
      </c>
      <c r="M350" s="25" t="s">
        <v>359</v>
      </c>
      <c r="N350" s="107" t="s">
        <v>120</v>
      </c>
      <c r="O350" s="26">
        <v>26</v>
      </c>
      <c r="P350" s="26" t="s">
        <v>295</v>
      </c>
    </row>
    <row r="351" spans="1:16" x14ac:dyDescent="0.3">
      <c r="A351" s="24">
        <v>12</v>
      </c>
      <c r="B351" s="106">
        <v>46044</v>
      </c>
      <c r="C351" s="25" t="s">
        <v>358</v>
      </c>
      <c r="D351" s="107" t="s">
        <v>117</v>
      </c>
      <c r="E351" s="26">
        <v>2.64</v>
      </c>
      <c r="F351" s="26" t="s">
        <v>295</v>
      </c>
      <c r="K351" s="24">
        <v>12</v>
      </c>
      <c r="L351" s="106">
        <v>46044</v>
      </c>
      <c r="M351" s="25" t="s">
        <v>359</v>
      </c>
      <c r="N351" s="107" t="s">
        <v>117</v>
      </c>
      <c r="O351" s="26">
        <v>6.16</v>
      </c>
      <c r="P351" s="26" t="s">
        <v>295</v>
      </c>
    </row>
    <row r="352" spans="1:16" x14ac:dyDescent="0.3">
      <c r="A352" s="24">
        <v>12</v>
      </c>
      <c r="B352" s="106">
        <v>46044</v>
      </c>
      <c r="C352" s="25" t="s">
        <v>358</v>
      </c>
      <c r="D352" s="107" t="s">
        <v>346</v>
      </c>
      <c r="E352" s="26">
        <v>230</v>
      </c>
      <c r="F352" s="26" t="s">
        <v>295</v>
      </c>
      <c r="K352" s="24">
        <v>12</v>
      </c>
      <c r="L352" s="106">
        <v>46044</v>
      </c>
      <c r="M352" s="25" t="s">
        <v>359</v>
      </c>
      <c r="N352" s="107" t="s">
        <v>346</v>
      </c>
      <c r="O352" s="26">
        <v>66</v>
      </c>
      <c r="P352" s="26" t="s">
        <v>295</v>
      </c>
    </row>
    <row r="353" spans="1:16" x14ac:dyDescent="0.3">
      <c r="A353" s="24">
        <v>12</v>
      </c>
      <c r="B353" s="106">
        <v>46044</v>
      </c>
      <c r="C353" s="25" t="s">
        <v>358</v>
      </c>
      <c r="D353" s="107" t="s">
        <v>132</v>
      </c>
      <c r="E353" s="26">
        <v>3.57</v>
      </c>
      <c r="F353" s="26" t="s">
        <v>295</v>
      </c>
      <c r="K353" s="24">
        <v>12</v>
      </c>
      <c r="L353" s="106">
        <v>46044</v>
      </c>
      <c r="M353" s="25" t="s">
        <v>359</v>
      </c>
      <c r="N353" s="107" t="s">
        <v>132</v>
      </c>
      <c r="O353" s="26">
        <v>7.36</v>
      </c>
      <c r="P353" s="26" t="s">
        <v>295</v>
      </c>
    </row>
    <row r="354" spans="1:16" x14ac:dyDescent="0.3">
      <c r="A354" s="24">
        <v>12</v>
      </c>
      <c r="B354" s="106">
        <v>46044</v>
      </c>
      <c r="C354" s="25" t="s">
        <v>358</v>
      </c>
      <c r="D354" s="107" t="s">
        <v>111</v>
      </c>
      <c r="E354" s="26">
        <v>87</v>
      </c>
      <c r="F354" s="26" t="s">
        <v>295</v>
      </c>
      <c r="K354" s="24">
        <v>12</v>
      </c>
      <c r="L354" s="106">
        <v>46044</v>
      </c>
      <c r="M354" s="25" t="s">
        <v>359</v>
      </c>
      <c r="N354" s="107" t="s">
        <v>111</v>
      </c>
      <c r="O354" s="26">
        <v>277</v>
      </c>
      <c r="P354" s="26" t="s">
        <v>295</v>
      </c>
    </row>
    <row r="355" spans="1:16" x14ac:dyDescent="0.3">
      <c r="A355" s="24">
        <v>12</v>
      </c>
      <c r="B355" s="106">
        <v>46044</v>
      </c>
      <c r="C355" s="25" t="s">
        <v>358</v>
      </c>
      <c r="D355" s="107" t="s">
        <v>347</v>
      </c>
      <c r="E355" s="26">
        <v>5.35</v>
      </c>
      <c r="F355" s="26" t="s">
        <v>295</v>
      </c>
      <c r="K355" s="24">
        <v>12</v>
      </c>
      <c r="L355" s="106">
        <v>46044</v>
      </c>
      <c r="M355" s="25" t="s">
        <v>359</v>
      </c>
      <c r="N355" s="107" t="s">
        <v>347</v>
      </c>
      <c r="O355" s="26">
        <v>9.77</v>
      </c>
      <c r="P355" s="26" t="s">
        <v>295</v>
      </c>
    </row>
    <row r="356" spans="1:16" x14ac:dyDescent="0.3">
      <c r="A356" s="24">
        <v>12</v>
      </c>
      <c r="B356" s="106">
        <v>46044</v>
      </c>
      <c r="C356" s="25" t="s">
        <v>358</v>
      </c>
      <c r="D356" s="107" t="s">
        <v>349</v>
      </c>
      <c r="E356" s="26">
        <v>2.17</v>
      </c>
      <c r="F356" s="26" t="s">
        <v>295</v>
      </c>
      <c r="K356" s="24">
        <v>12</v>
      </c>
      <c r="L356" s="106">
        <v>46044</v>
      </c>
      <c r="M356" s="25" t="s">
        <v>359</v>
      </c>
      <c r="N356" s="107" t="s">
        <v>349</v>
      </c>
      <c r="O356" s="26">
        <v>4.58</v>
      </c>
      <c r="P356" s="26" t="s">
        <v>295</v>
      </c>
    </row>
    <row r="357" spans="1:16" x14ac:dyDescent="0.3">
      <c r="A357" s="24">
        <v>12</v>
      </c>
      <c r="B357" s="106">
        <v>46044</v>
      </c>
      <c r="C357" s="25" t="s">
        <v>358</v>
      </c>
      <c r="D357" s="107" t="s">
        <v>128</v>
      </c>
      <c r="E357" s="26">
        <v>7</v>
      </c>
      <c r="F357" s="26" t="s">
        <v>295</v>
      </c>
      <c r="K357" s="24">
        <v>12</v>
      </c>
      <c r="L357" s="106">
        <v>46044</v>
      </c>
      <c r="M357" s="25" t="s">
        <v>359</v>
      </c>
      <c r="N357" s="107" t="s">
        <v>128</v>
      </c>
      <c r="O357" s="26">
        <v>4.5</v>
      </c>
      <c r="P357" s="26" t="s">
        <v>295</v>
      </c>
    </row>
    <row r="358" spans="1:16" x14ac:dyDescent="0.3">
      <c r="A358" s="24">
        <v>12</v>
      </c>
      <c r="B358" s="106">
        <v>46044</v>
      </c>
      <c r="C358" s="25" t="s">
        <v>358</v>
      </c>
      <c r="D358" s="107" t="s">
        <v>121</v>
      </c>
      <c r="E358" s="26">
        <v>159</v>
      </c>
      <c r="F358" s="26" t="s">
        <v>295</v>
      </c>
      <c r="K358" s="24">
        <v>12</v>
      </c>
      <c r="L358" s="106">
        <v>46044</v>
      </c>
      <c r="M358" s="25" t="s">
        <v>359</v>
      </c>
      <c r="N358" s="107" t="s">
        <v>121</v>
      </c>
      <c r="O358" s="26">
        <v>84</v>
      </c>
      <c r="P358" s="26" t="s">
        <v>295</v>
      </c>
    </row>
    <row r="359" spans="1:16" x14ac:dyDescent="0.3">
      <c r="A359" s="24">
        <v>12</v>
      </c>
      <c r="B359" s="106">
        <v>46044</v>
      </c>
      <c r="C359" s="25" t="s">
        <v>358</v>
      </c>
      <c r="D359" s="107" t="s">
        <v>115</v>
      </c>
      <c r="E359" s="26">
        <v>34</v>
      </c>
      <c r="F359" s="26" t="s">
        <v>295</v>
      </c>
      <c r="K359" s="24">
        <v>12</v>
      </c>
      <c r="L359" s="106">
        <v>46044</v>
      </c>
      <c r="M359" s="25" t="s">
        <v>359</v>
      </c>
      <c r="N359" s="107" t="s">
        <v>115</v>
      </c>
      <c r="O359" s="26">
        <v>97</v>
      </c>
      <c r="P359" s="26" t="s">
        <v>295</v>
      </c>
    </row>
    <row r="360" spans="1:16" x14ac:dyDescent="0.3">
      <c r="A360" s="24">
        <v>12</v>
      </c>
      <c r="B360" s="106">
        <v>46044</v>
      </c>
      <c r="C360" s="25" t="s">
        <v>358</v>
      </c>
      <c r="D360" s="107" t="s">
        <v>137</v>
      </c>
      <c r="E360" s="26">
        <v>75</v>
      </c>
      <c r="F360" s="26" t="s">
        <v>295</v>
      </c>
      <c r="K360" s="24">
        <v>12</v>
      </c>
      <c r="L360" s="106">
        <v>46044</v>
      </c>
      <c r="M360" s="25" t="s">
        <v>359</v>
      </c>
      <c r="N360" s="107" t="s">
        <v>137</v>
      </c>
      <c r="O360" s="26">
        <v>484</v>
      </c>
      <c r="P360" s="26" t="s">
        <v>295</v>
      </c>
    </row>
    <row r="361" spans="1:16" x14ac:dyDescent="0.3">
      <c r="A361" s="24">
        <v>12</v>
      </c>
      <c r="B361" s="106">
        <v>46044</v>
      </c>
      <c r="C361" s="25" t="s">
        <v>358</v>
      </c>
      <c r="D361" s="107" t="s">
        <v>350</v>
      </c>
      <c r="E361" s="26">
        <v>141</v>
      </c>
      <c r="F361" s="26" t="s">
        <v>295</v>
      </c>
      <c r="K361" s="24">
        <v>12</v>
      </c>
      <c r="L361" s="106">
        <v>46044</v>
      </c>
      <c r="M361" s="25" t="s">
        <v>359</v>
      </c>
      <c r="N361" s="107" t="s">
        <v>350</v>
      </c>
      <c r="O361" s="26">
        <v>438</v>
      </c>
      <c r="P361" s="26" t="s">
        <v>295</v>
      </c>
    </row>
    <row r="362" spans="1:16" x14ac:dyDescent="0.3">
      <c r="A362" s="24">
        <v>12</v>
      </c>
      <c r="B362" s="106">
        <v>46044</v>
      </c>
      <c r="C362" s="25" t="s">
        <v>358</v>
      </c>
      <c r="D362" s="107" t="s">
        <v>125</v>
      </c>
      <c r="E362" s="26">
        <v>112</v>
      </c>
      <c r="F362" s="26" t="s">
        <v>295</v>
      </c>
      <c r="K362" s="24">
        <v>12</v>
      </c>
      <c r="L362" s="106">
        <v>46044</v>
      </c>
      <c r="M362" s="25" t="s">
        <v>359</v>
      </c>
      <c r="N362" s="107" t="s">
        <v>125</v>
      </c>
      <c r="O362" s="26">
        <v>416</v>
      </c>
      <c r="P362" s="26" t="s">
        <v>295</v>
      </c>
    </row>
    <row r="363" spans="1:16" x14ac:dyDescent="0.3">
      <c r="A363" s="24">
        <v>12</v>
      </c>
      <c r="B363" s="106">
        <v>46044</v>
      </c>
      <c r="C363" s="25" t="s">
        <v>358</v>
      </c>
      <c r="D363" s="107" t="s">
        <v>126</v>
      </c>
      <c r="E363" s="26">
        <v>80</v>
      </c>
      <c r="F363" s="26" t="s">
        <v>295</v>
      </c>
      <c r="K363" s="24">
        <v>12</v>
      </c>
      <c r="L363" s="106">
        <v>46044</v>
      </c>
      <c r="M363" s="25" t="s">
        <v>359</v>
      </c>
      <c r="N363" s="107" t="s">
        <v>126</v>
      </c>
      <c r="O363" s="26">
        <v>155</v>
      </c>
      <c r="P363" s="26" t="s">
        <v>295</v>
      </c>
    </row>
    <row r="364" spans="1:16" x14ac:dyDescent="0.3">
      <c r="A364" s="24">
        <v>12</v>
      </c>
      <c r="B364" s="106">
        <v>46044</v>
      </c>
      <c r="C364" s="25" t="s">
        <v>358</v>
      </c>
      <c r="D364" s="107" t="s">
        <v>351</v>
      </c>
      <c r="E364" s="26">
        <v>157</v>
      </c>
      <c r="F364" s="26" t="s">
        <v>295</v>
      </c>
      <c r="K364" s="24">
        <v>12</v>
      </c>
      <c r="L364" s="106">
        <v>46044</v>
      </c>
      <c r="M364" s="25" t="s">
        <v>359</v>
      </c>
      <c r="N364" s="107" t="s">
        <v>351</v>
      </c>
      <c r="O364" s="26">
        <v>385</v>
      </c>
      <c r="P364" s="26" t="s">
        <v>295</v>
      </c>
    </row>
    <row r="365" spans="1:16" x14ac:dyDescent="0.3">
      <c r="A365" s="24">
        <v>12</v>
      </c>
      <c r="B365" s="106">
        <v>46044</v>
      </c>
      <c r="C365" s="25" t="s">
        <v>358</v>
      </c>
      <c r="D365" s="107" t="s">
        <v>352</v>
      </c>
      <c r="E365" s="26">
        <v>56</v>
      </c>
      <c r="F365" s="26" t="s">
        <v>295</v>
      </c>
      <c r="K365" s="24">
        <v>12</v>
      </c>
      <c r="L365" s="106">
        <v>46044</v>
      </c>
      <c r="M365" s="25" t="s">
        <v>359</v>
      </c>
      <c r="N365" s="107" t="s">
        <v>352</v>
      </c>
      <c r="O365" s="26">
        <v>81</v>
      </c>
      <c r="P365" s="26" t="s">
        <v>295</v>
      </c>
    </row>
    <row r="366" spans="1:16" x14ac:dyDescent="0.3">
      <c r="A366" s="24">
        <v>12</v>
      </c>
      <c r="B366" s="106">
        <v>46044</v>
      </c>
      <c r="C366" s="25" t="s">
        <v>358</v>
      </c>
      <c r="D366" s="107" t="s">
        <v>122</v>
      </c>
      <c r="E366" s="26">
        <v>48</v>
      </c>
      <c r="F366" s="26" t="s">
        <v>295</v>
      </c>
      <c r="K366" s="24">
        <v>12</v>
      </c>
      <c r="L366" s="106">
        <v>46044</v>
      </c>
      <c r="M366" s="25" t="s">
        <v>359</v>
      </c>
      <c r="N366" s="107" t="s">
        <v>122</v>
      </c>
      <c r="O366" s="26">
        <v>222</v>
      </c>
      <c r="P366" s="26" t="s">
        <v>295</v>
      </c>
    </row>
    <row r="367" spans="1:16" x14ac:dyDescent="0.3">
      <c r="A367" s="24">
        <v>12</v>
      </c>
      <c r="B367" s="106">
        <v>46044</v>
      </c>
      <c r="C367" s="25" t="s">
        <v>358</v>
      </c>
      <c r="D367" s="107" t="s">
        <v>124</v>
      </c>
      <c r="E367" s="26">
        <v>30</v>
      </c>
      <c r="F367" s="26" t="s">
        <v>295</v>
      </c>
      <c r="K367" s="24">
        <v>12</v>
      </c>
      <c r="L367" s="106">
        <v>46044</v>
      </c>
      <c r="M367" s="25" t="s">
        <v>359</v>
      </c>
      <c r="N367" s="107" t="s">
        <v>124</v>
      </c>
      <c r="O367" s="26">
        <v>106</v>
      </c>
      <c r="P367" s="26" t="s">
        <v>295</v>
      </c>
    </row>
    <row r="368" spans="1:16" x14ac:dyDescent="0.3">
      <c r="A368" s="24">
        <v>12</v>
      </c>
      <c r="B368" s="106">
        <v>46044</v>
      </c>
      <c r="C368" s="25" t="s">
        <v>358</v>
      </c>
      <c r="D368" s="107" t="s">
        <v>353</v>
      </c>
      <c r="E368" s="26">
        <v>1</v>
      </c>
      <c r="F368" s="26" t="s">
        <v>295</v>
      </c>
      <c r="K368" s="24">
        <v>12</v>
      </c>
      <c r="L368" s="106">
        <v>46044</v>
      </c>
      <c r="M368" s="25" t="s">
        <v>359</v>
      </c>
      <c r="N368" s="107" t="s">
        <v>353</v>
      </c>
      <c r="O368" s="26">
        <v>3.58</v>
      </c>
      <c r="P368" s="26" t="s">
        <v>295</v>
      </c>
    </row>
    <row r="369" spans="1:16" x14ac:dyDescent="0.3">
      <c r="A369" s="24">
        <v>12</v>
      </c>
      <c r="B369" s="106">
        <v>46044</v>
      </c>
      <c r="C369" s="25" t="s">
        <v>358</v>
      </c>
      <c r="D369" s="107" t="s">
        <v>355</v>
      </c>
      <c r="E369" s="26">
        <v>35.299999999999997</v>
      </c>
      <c r="F369" s="26" t="s">
        <v>295</v>
      </c>
      <c r="K369" s="24">
        <v>12</v>
      </c>
      <c r="L369" s="106">
        <v>46044</v>
      </c>
      <c r="M369" s="25" t="s">
        <v>359</v>
      </c>
      <c r="N369" s="107" t="s">
        <v>355</v>
      </c>
      <c r="O369" s="26">
        <v>19.7</v>
      </c>
      <c r="P369" s="26" t="s">
        <v>295</v>
      </c>
    </row>
    <row r="370" spans="1:16" x14ac:dyDescent="0.3">
      <c r="A370" s="24">
        <v>12</v>
      </c>
      <c r="B370" s="106">
        <v>46044</v>
      </c>
      <c r="C370" s="25" t="s">
        <v>358</v>
      </c>
      <c r="D370" s="107" t="s">
        <v>133</v>
      </c>
      <c r="E370" s="26">
        <v>145</v>
      </c>
      <c r="F370" s="26" t="s">
        <v>295</v>
      </c>
      <c r="K370" s="24">
        <v>12</v>
      </c>
      <c r="L370" s="106">
        <v>46044</v>
      </c>
      <c r="M370" s="25" t="s">
        <v>359</v>
      </c>
      <c r="N370" s="107" t="s">
        <v>133</v>
      </c>
      <c r="O370" s="26">
        <v>125</v>
      </c>
      <c r="P370" s="26" t="s">
        <v>295</v>
      </c>
    </row>
    <row r="371" spans="1:16" x14ac:dyDescent="0.3">
      <c r="A371" s="24">
        <v>12</v>
      </c>
      <c r="B371" s="106">
        <v>46044</v>
      </c>
      <c r="C371" s="25" t="s">
        <v>358</v>
      </c>
      <c r="D371" s="107" t="s">
        <v>135</v>
      </c>
      <c r="E371" s="26">
        <v>3.7</v>
      </c>
      <c r="F371" s="26" t="s">
        <v>295</v>
      </c>
      <c r="K371" s="24">
        <v>12</v>
      </c>
      <c r="L371" s="106">
        <v>46044</v>
      </c>
      <c r="M371" s="25" t="s">
        <v>359</v>
      </c>
      <c r="N371" s="107" t="s">
        <v>135</v>
      </c>
      <c r="O371" s="26">
        <v>6.4</v>
      </c>
      <c r="P371" s="26" t="s">
        <v>295</v>
      </c>
    </row>
    <row r="372" spans="1:16" x14ac:dyDescent="0.3">
      <c r="A372" s="24">
        <v>12</v>
      </c>
      <c r="B372" s="106">
        <v>46044</v>
      </c>
      <c r="C372" s="25" t="s">
        <v>358</v>
      </c>
      <c r="D372" s="107" t="s">
        <v>136</v>
      </c>
      <c r="E372" s="26">
        <v>120</v>
      </c>
      <c r="F372" s="26" t="s">
        <v>295</v>
      </c>
      <c r="K372" s="24">
        <v>12</v>
      </c>
      <c r="L372" s="106">
        <v>46044</v>
      </c>
      <c r="M372" s="25" t="s">
        <v>359</v>
      </c>
      <c r="N372" s="107" t="s">
        <v>136</v>
      </c>
      <c r="O372" s="26">
        <v>94</v>
      </c>
      <c r="P372" s="26" t="s">
        <v>295</v>
      </c>
    </row>
    <row r="373" spans="1:16" x14ac:dyDescent="0.3">
      <c r="A373" s="24">
        <v>13</v>
      </c>
      <c r="B373" s="106">
        <v>46045</v>
      </c>
      <c r="C373" s="25" t="s">
        <v>358</v>
      </c>
      <c r="D373" s="107" t="s">
        <v>341</v>
      </c>
      <c r="E373" s="26">
        <v>4.68</v>
      </c>
      <c r="F373" s="26" t="s">
        <v>295</v>
      </c>
      <c r="K373" s="24">
        <v>13</v>
      </c>
      <c r="L373" s="106">
        <v>46045</v>
      </c>
      <c r="M373" s="25" t="s">
        <v>359</v>
      </c>
      <c r="N373" s="107" t="s">
        <v>341</v>
      </c>
      <c r="O373" s="26">
        <v>1.22</v>
      </c>
      <c r="P373" s="26" t="s">
        <v>295</v>
      </c>
    </row>
    <row r="374" spans="1:16" x14ac:dyDescent="0.3">
      <c r="A374" s="24">
        <v>13</v>
      </c>
      <c r="B374" s="106">
        <v>46045</v>
      </c>
      <c r="C374" s="25" t="s">
        <v>358</v>
      </c>
      <c r="D374" s="107" t="s">
        <v>118</v>
      </c>
      <c r="E374" s="26">
        <v>4.8</v>
      </c>
      <c r="F374" s="26" t="s">
        <v>295</v>
      </c>
      <c r="K374" s="24">
        <v>13</v>
      </c>
      <c r="L374" s="106">
        <v>46045</v>
      </c>
      <c r="M374" s="25" t="s">
        <v>359</v>
      </c>
      <c r="N374" s="107" t="s">
        <v>118</v>
      </c>
      <c r="O374" s="26">
        <v>9.8000000000000007</v>
      </c>
      <c r="P374" s="26" t="s">
        <v>295</v>
      </c>
    </row>
    <row r="375" spans="1:16" x14ac:dyDescent="0.3">
      <c r="A375" s="24">
        <v>13</v>
      </c>
      <c r="B375" s="106">
        <v>46045</v>
      </c>
      <c r="C375" s="25" t="s">
        <v>358</v>
      </c>
      <c r="D375" s="107" t="s">
        <v>130</v>
      </c>
      <c r="E375" s="26">
        <v>4.1070000000000002</v>
      </c>
      <c r="F375" s="26" t="s">
        <v>295</v>
      </c>
      <c r="K375" s="24">
        <v>13</v>
      </c>
      <c r="L375" s="106">
        <v>46045</v>
      </c>
      <c r="M375" s="25" t="s">
        <v>359</v>
      </c>
      <c r="N375" s="107" t="s">
        <v>130</v>
      </c>
      <c r="O375" s="26">
        <v>2.5979999999999999</v>
      </c>
      <c r="P375" s="26" t="s">
        <v>295</v>
      </c>
    </row>
    <row r="376" spans="1:16" x14ac:dyDescent="0.3">
      <c r="A376" s="24">
        <v>13</v>
      </c>
      <c r="B376" s="106">
        <v>46045</v>
      </c>
      <c r="C376" s="25" t="s">
        <v>358</v>
      </c>
      <c r="D376" s="107" t="s">
        <v>343</v>
      </c>
      <c r="E376" s="26">
        <v>0.28999999999999998</v>
      </c>
      <c r="F376" s="26" t="s">
        <v>295</v>
      </c>
      <c r="K376" s="24">
        <v>13</v>
      </c>
      <c r="L376" s="106">
        <v>46045</v>
      </c>
      <c r="M376" s="25" t="s">
        <v>359</v>
      </c>
      <c r="N376" s="107" t="s">
        <v>343</v>
      </c>
      <c r="O376" s="26">
        <v>1.083</v>
      </c>
      <c r="P376" s="26" t="s">
        <v>295</v>
      </c>
    </row>
    <row r="377" spans="1:16" x14ac:dyDescent="0.3">
      <c r="A377" s="24">
        <v>13</v>
      </c>
      <c r="B377" s="106">
        <v>46045</v>
      </c>
      <c r="C377" s="25" t="s">
        <v>358</v>
      </c>
      <c r="D377" s="107" t="s">
        <v>127</v>
      </c>
      <c r="E377" s="26">
        <v>1.1459999999999999</v>
      </c>
      <c r="F377" s="26" t="s">
        <v>295</v>
      </c>
      <c r="K377" s="24">
        <v>13</v>
      </c>
      <c r="L377" s="106">
        <v>46045</v>
      </c>
      <c r="M377" s="25" t="s">
        <v>359</v>
      </c>
      <c r="N377" s="107" t="s">
        <v>127</v>
      </c>
      <c r="O377" s="26">
        <v>4.4489999999999998</v>
      </c>
      <c r="P377" s="26" t="s">
        <v>295</v>
      </c>
    </row>
    <row r="378" spans="1:16" x14ac:dyDescent="0.3">
      <c r="A378" s="24">
        <v>13</v>
      </c>
      <c r="B378" s="106">
        <v>46045</v>
      </c>
      <c r="C378" s="25" t="s">
        <v>358</v>
      </c>
      <c r="D378" s="107" t="s">
        <v>131</v>
      </c>
      <c r="E378" s="26">
        <v>8.5</v>
      </c>
      <c r="F378" s="26" t="s">
        <v>295</v>
      </c>
      <c r="K378" s="24">
        <v>13</v>
      </c>
      <c r="L378" s="106">
        <v>46045</v>
      </c>
      <c r="M378" s="25" t="s">
        <v>359</v>
      </c>
      <c r="N378" s="107" t="s">
        <v>131</v>
      </c>
      <c r="O378" s="26">
        <v>11.9</v>
      </c>
      <c r="P378" s="26" t="s">
        <v>295</v>
      </c>
    </row>
    <row r="379" spans="1:16" x14ac:dyDescent="0.3">
      <c r="A379" s="24">
        <v>13</v>
      </c>
      <c r="B379" s="106">
        <v>46045</v>
      </c>
      <c r="C379" s="25" t="s">
        <v>358</v>
      </c>
      <c r="D379" s="107" t="s">
        <v>344</v>
      </c>
      <c r="E379" s="26">
        <v>330</v>
      </c>
      <c r="F379" s="26" t="s">
        <v>295</v>
      </c>
      <c r="K379" s="24">
        <v>13</v>
      </c>
      <c r="L379" s="106">
        <v>46045</v>
      </c>
      <c r="M379" s="25" t="s">
        <v>359</v>
      </c>
      <c r="N379" s="107" t="s">
        <v>344</v>
      </c>
      <c r="O379" s="26">
        <v>201</v>
      </c>
      <c r="P379" s="26" t="s">
        <v>295</v>
      </c>
    </row>
    <row r="380" spans="1:16" x14ac:dyDescent="0.3">
      <c r="A380" s="24">
        <v>13</v>
      </c>
      <c r="B380" s="106">
        <v>46045</v>
      </c>
      <c r="C380" s="25" t="s">
        <v>358</v>
      </c>
      <c r="D380" s="107" t="s">
        <v>119</v>
      </c>
      <c r="E380" s="26">
        <v>235</v>
      </c>
      <c r="F380" s="26" t="s">
        <v>295</v>
      </c>
      <c r="K380" s="24">
        <v>13</v>
      </c>
      <c r="L380" s="106">
        <v>46045</v>
      </c>
      <c r="M380" s="25" t="s">
        <v>359</v>
      </c>
      <c r="N380" s="107" t="s">
        <v>119</v>
      </c>
      <c r="O380" s="26">
        <v>85</v>
      </c>
      <c r="P380" s="26" t="s">
        <v>295</v>
      </c>
    </row>
    <row r="381" spans="1:16" x14ac:dyDescent="0.3">
      <c r="A381" s="24">
        <v>13</v>
      </c>
      <c r="B381" s="106">
        <v>46045</v>
      </c>
      <c r="C381" s="25" t="s">
        <v>358</v>
      </c>
      <c r="D381" s="107" t="s">
        <v>120</v>
      </c>
      <c r="E381" s="26">
        <v>77</v>
      </c>
      <c r="F381" s="26" t="s">
        <v>295</v>
      </c>
      <c r="K381" s="24">
        <v>13</v>
      </c>
      <c r="L381" s="106">
        <v>46045</v>
      </c>
      <c r="M381" s="25" t="s">
        <v>359</v>
      </c>
      <c r="N381" s="107" t="s">
        <v>120</v>
      </c>
      <c r="O381" s="26">
        <v>26</v>
      </c>
      <c r="P381" s="26" t="s">
        <v>295</v>
      </c>
    </row>
    <row r="382" spans="1:16" x14ac:dyDescent="0.3">
      <c r="A382" s="24">
        <v>13</v>
      </c>
      <c r="B382" s="106">
        <v>46045</v>
      </c>
      <c r="C382" s="25" t="s">
        <v>358</v>
      </c>
      <c r="D382" s="107" t="s">
        <v>117</v>
      </c>
      <c r="E382" s="26">
        <v>2.64</v>
      </c>
      <c r="F382" s="26" t="s">
        <v>295</v>
      </c>
      <c r="K382" s="24">
        <v>13</v>
      </c>
      <c r="L382" s="106">
        <v>46045</v>
      </c>
      <c r="M382" s="25" t="s">
        <v>359</v>
      </c>
      <c r="N382" s="107" t="s">
        <v>117</v>
      </c>
      <c r="O382" s="26">
        <v>6.11</v>
      </c>
      <c r="P382" s="26" t="s">
        <v>295</v>
      </c>
    </row>
    <row r="383" spans="1:16" x14ac:dyDescent="0.3">
      <c r="A383" s="24">
        <v>13</v>
      </c>
      <c r="B383" s="106">
        <v>46045</v>
      </c>
      <c r="C383" s="25" t="s">
        <v>358</v>
      </c>
      <c r="D383" s="107" t="s">
        <v>346</v>
      </c>
      <c r="E383" s="26">
        <v>229</v>
      </c>
      <c r="F383" s="26" t="s">
        <v>295</v>
      </c>
      <c r="K383" s="24">
        <v>13</v>
      </c>
      <c r="L383" s="106">
        <v>46045</v>
      </c>
      <c r="M383" s="25" t="s">
        <v>359</v>
      </c>
      <c r="N383" s="107" t="s">
        <v>346</v>
      </c>
      <c r="O383" s="26">
        <v>67</v>
      </c>
      <c r="P383" s="26" t="s">
        <v>295</v>
      </c>
    </row>
    <row r="384" spans="1:16" x14ac:dyDescent="0.3">
      <c r="A384" s="24">
        <v>13</v>
      </c>
      <c r="B384" s="106">
        <v>46045</v>
      </c>
      <c r="C384" s="25" t="s">
        <v>358</v>
      </c>
      <c r="D384" s="107" t="s">
        <v>132</v>
      </c>
      <c r="E384" s="26">
        <v>3.64</v>
      </c>
      <c r="F384" s="26" t="s">
        <v>295</v>
      </c>
      <c r="K384" s="24">
        <v>13</v>
      </c>
      <c r="L384" s="106">
        <v>46045</v>
      </c>
      <c r="M384" s="25" t="s">
        <v>359</v>
      </c>
      <c r="N384" s="107" t="s">
        <v>132</v>
      </c>
      <c r="O384" s="26">
        <v>7.5</v>
      </c>
      <c r="P384" s="26" t="s">
        <v>295</v>
      </c>
    </row>
    <row r="385" spans="1:16" x14ac:dyDescent="0.3">
      <c r="A385" s="24">
        <v>13</v>
      </c>
      <c r="B385" s="106">
        <v>46045</v>
      </c>
      <c r="C385" s="25" t="s">
        <v>358</v>
      </c>
      <c r="D385" s="107" t="s">
        <v>111</v>
      </c>
      <c r="E385" s="26">
        <v>88</v>
      </c>
      <c r="F385" s="26" t="s">
        <v>295</v>
      </c>
      <c r="K385" s="24">
        <v>13</v>
      </c>
      <c r="L385" s="106">
        <v>46045</v>
      </c>
      <c r="M385" s="25" t="s">
        <v>359</v>
      </c>
      <c r="N385" s="107" t="s">
        <v>111</v>
      </c>
      <c r="O385" s="26">
        <v>282</v>
      </c>
      <c r="P385" s="26" t="s">
        <v>295</v>
      </c>
    </row>
    <row r="386" spans="1:16" x14ac:dyDescent="0.3">
      <c r="A386" s="24">
        <v>13</v>
      </c>
      <c r="B386" s="106">
        <v>46045</v>
      </c>
      <c r="C386" s="25" t="s">
        <v>358</v>
      </c>
      <c r="D386" s="107" t="s">
        <v>347</v>
      </c>
      <c r="E386" s="26">
        <v>5.28</v>
      </c>
      <c r="F386" s="26" t="s">
        <v>295</v>
      </c>
      <c r="K386" s="24">
        <v>13</v>
      </c>
      <c r="L386" s="106">
        <v>46045</v>
      </c>
      <c r="M386" s="25" t="s">
        <v>359</v>
      </c>
      <c r="N386" s="107" t="s">
        <v>347</v>
      </c>
      <c r="O386" s="26">
        <v>9.66</v>
      </c>
      <c r="P386" s="26" t="s">
        <v>295</v>
      </c>
    </row>
    <row r="387" spans="1:16" x14ac:dyDescent="0.3">
      <c r="A387" s="24">
        <v>13</v>
      </c>
      <c r="B387" s="106">
        <v>46045</v>
      </c>
      <c r="C387" s="25" t="s">
        <v>358</v>
      </c>
      <c r="D387" s="107" t="s">
        <v>349</v>
      </c>
      <c r="E387" s="26">
        <v>2.2200000000000002</v>
      </c>
      <c r="F387" s="26" t="s">
        <v>295</v>
      </c>
      <c r="K387" s="24">
        <v>13</v>
      </c>
      <c r="L387" s="106">
        <v>46045</v>
      </c>
      <c r="M387" s="25" t="s">
        <v>359</v>
      </c>
      <c r="N387" s="107" t="s">
        <v>349</v>
      </c>
      <c r="O387" s="26">
        <v>4.72</v>
      </c>
      <c r="P387" s="26" t="s">
        <v>295</v>
      </c>
    </row>
    <row r="388" spans="1:16" x14ac:dyDescent="0.3">
      <c r="A388" s="24">
        <v>13</v>
      </c>
      <c r="B388" s="106">
        <v>46045</v>
      </c>
      <c r="C388" s="25" t="s">
        <v>358</v>
      </c>
      <c r="D388" s="107" t="s">
        <v>128</v>
      </c>
      <c r="E388" s="26">
        <v>6.9</v>
      </c>
      <c r="F388" s="26" t="s">
        <v>295</v>
      </c>
      <c r="K388" s="24">
        <v>13</v>
      </c>
      <c r="L388" s="106">
        <v>46045</v>
      </c>
      <c r="M388" s="25" t="s">
        <v>359</v>
      </c>
      <c r="N388" s="107" t="s">
        <v>128</v>
      </c>
      <c r="O388" s="26">
        <v>4.4000000000000004</v>
      </c>
      <c r="P388" s="26" t="s">
        <v>295</v>
      </c>
    </row>
    <row r="389" spans="1:16" x14ac:dyDescent="0.3">
      <c r="A389" s="24">
        <v>13</v>
      </c>
      <c r="B389" s="106">
        <v>46045</v>
      </c>
      <c r="C389" s="25" t="s">
        <v>358</v>
      </c>
      <c r="D389" s="107" t="s">
        <v>121</v>
      </c>
      <c r="E389" s="26">
        <v>160</v>
      </c>
      <c r="F389" s="26" t="s">
        <v>295</v>
      </c>
      <c r="K389" s="24">
        <v>13</v>
      </c>
      <c r="L389" s="106">
        <v>46045</v>
      </c>
      <c r="M389" s="25" t="s">
        <v>359</v>
      </c>
      <c r="N389" s="107" t="s">
        <v>121</v>
      </c>
      <c r="O389" s="26">
        <v>81</v>
      </c>
      <c r="P389" s="26" t="s">
        <v>295</v>
      </c>
    </row>
    <row r="390" spans="1:16" x14ac:dyDescent="0.3">
      <c r="A390" s="24">
        <v>13</v>
      </c>
      <c r="B390" s="106">
        <v>46045</v>
      </c>
      <c r="C390" s="25" t="s">
        <v>358</v>
      </c>
      <c r="D390" s="107" t="s">
        <v>115</v>
      </c>
      <c r="E390" s="26">
        <v>34</v>
      </c>
      <c r="F390" s="26" t="s">
        <v>295</v>
      </c>
      <c r="K390" s="24">
        <v>13</v>
      </c>
      <c r="L390" s="106">
        <v>46045</v>
      </c>
      <c r="M390" s="25" t="s">
        <v>359</v>
      </c>
      <c r="N390" s="107" t="s">
        <v>115</v>
      </c>
      <c r="O390" s="26">
        <v>100</v>
      </c>
      <c r="P390" s="26" t="s">
        <v>295</v>
      </c>
    </row>
    <row r="391" spans="1:16" x14ac:dyDescent="0.3">
      <c r="A391" s="24">
        <v>13</v>
      </c>
      <c r="B391" s="106">
        <v>46045</v>
      </c>
      <c r="C391" s="25" t="s">
        <v>358</v>
      </c>
      <c r="D391" s="107" t="s">
        <v>137</v>
      </c>
      <c r="E391" s="26">
        <v>75</v>
      </c>
      <c r="F391" s="26" t="s">
        <v>295</v>
      </c>
      <c r="K391" s="24">
        <v>13</v>
      </c>
      <c r="L391" s="106">
        <v>46045</v>
      </c>
      <c r="M391" s="25" t="s">
        <v>359</v>
      </c>
      <c r="N391" s="107" t="s">
        <v>137</v>
      </c>
      <c r="O391" s="26">
        <v>482</v>
      </c>
      <c r="P391" s="26" t="s">
        <v>295</v>
      </c>
    </row>
    <row r="392" spans="1:16" x14ac:dyDescent="0.3">
      <c r="A392" s="24">
        <v>13</v>
      </c>
      <c r="B392" s="106">
        <v>46045</v>
      </c>
      <c r="C392" s="25" t="s">
        <v>358</v>
      </c>
      <c r="D392" s="107" t="s">
        <v>350</v>
      </c>
      <c r="E392" s="26">
        <v>140</v>
      </c>
      <c r="F392" s="26" t="s">
        <v>295</v>
      </c>
      <c r="K392" s="24">
        <v>13</v>
      </c>
      <c r="L392" s="106">
        <v>46045</v>
      </c>
      <c r="M392" s="25" t="s">
        <v>359</v>
      </c>
      <c r="N392" s="107" t="s">
        <v>350</v>
      </c>
      <c r="O392" s="26">
        <v>437</v>
      </c>
      <c r="P392" s="26" t="s">
        <v>295</v>
      </c>
    </row>
    <row r="393" spans="1:16" x14ac:dyDescent="0.3">
      <c r="A393" s="24">
        <v>13</v>
      </c>
      <c r="B393" s="106">
        <v>46045</v>
      </c>
      <c r="C393" s="25" t="s">
        <v>358</v>
      </c>
      <c r="D393" s="107" t="s">
        <v>125</v>
      </c>
      <c r="E393" s="26">
        <v>111</v>
      </c>
      <c r="F393" s="26" t="s">
        <v>295</v>
      </c>
      <c r="K393" s="24">
        <v>13</v>
      </c>
      <c r="L393" s="106">
        <v>46045</v>
      </c>
      <c r="M393" s="25" t="s">
        <v>359</v>
      </c>
      <c r="N393" s="107" t="s">
        <v>125</v>
      </c>
      <c r="O393" s="26">
        <v>417</v>
      </c>
      <c r="P393" s="26" t="s">
        <v>295</v>
      </c>
    </row>
    <row r="394" spans="1:16" x14ac:dyDescent="0.3">
      <c r="A394" s="24">
        <v>13</v>
      </c>
      <c r="B394" s="106">
        <v>46045</v>
      </c>
      <c r="C394" s="25" t="s">
        <v>358</v>
      </c>
      <c r="D394" s="107" t="s">
        <v>126</v>
      </c>
      <c r="E394" s="26">
        <v>76</v>
      </c>
      <c r="F394" s="26" t="s">
        <v>295</v>
      </c>
      <c r="K394" s="24">
        <v>13</v>
      </c>
      <c r="L394" s="106">
        <v>46045</v>
      </c>
      <c r="M394" s="25" t="s">
        <v>359</v>
      </c>
      <c r="N394" s="107" t="s">
        <v>126</v>
      </c>
      <c r="O394" s="26">
        <v>150</v>
      </c>
      <c r="P394" s="26" t="s">
        <v>295</v>
      </c>
    </row>
    <row r="395" spans="1:16" x14ac:dyDescent="0.3">
      <c r="A395" s="24">
        <v>13</v>
      </c>
      <c r="B395" s="106">
        <v>46045</v>
      </c>
      <c r="C395" s="25" t="s">
        <v>358</v>
      </c>
      <c r="D395" s="107" t="s">
        <v>351</v>
      </c>
      <c r="E395" s="26">
        <v>160</v>
      </c>
      <c r="F395" s="26" t="s">
        <v>295</v>
      </c>
      <c r="K395" s="24">
        <v>13</v>
      </c>
      <c r="L395" s="106">
        <v>46045</v>
      </c>
      <c r="M395" s="25" t="s">
        <v>359</v>
      </c>
      <c r="N395" s="107" t="s">
        <v>351</v>
      </c>
      <c r="O395" s="26">
        <v>379</v>
      </c>
      <c r="P395" s="26" t="s">
        <v>295</v>
      </c>
    </row>
    <row r="396" spans="1:16" x14ac:dyDescent="0.3">
      <c r="A396" s="24">
        <v>13</v>
      </c>
      <c r="B396" s="106">
        <v>46045</v>
      </c>
      <c r="C396" s="25" t="s">
        <v>358</v>
      </c>
      <c r="D396" s="107" t="s">
        <v>352</v>
      </c>
      <c r="E396" s="26">
        <v>60</v>
      </c>
      <c r="F396" s="26" t="s">
        <v>295</v>
      </c>
      <c r="K396" s="24">
        <v>13</v>
      </c>
      <c r="L396" s="106">
        <v>46045</v>
      </c>
      <c r="M396" s="25" t="s">
        <v>359</v>
      </c>
      <c r="N396" s="107" t="s">
        <v>352</v>
      </c>
      <c r="O396" s="26">
        <v>86</v>
      </c>
      <c r="P396" s="26" t="s">
        <v>295</v>
      </c>
    </row>
    <row r="397" spans="1:16" x14ac:dyDescent="0.3">
      <c r="A397" s="24">
        <v>13</v>
      </c>
      <c r="B397" s="106">
        <v>46045</v>
      </c>
      <c r="C397" s="25" t="s">
        <v>358</v>
      </c>
      <c r="D397" s="107" t="s">
        <v>122</v>
      </c>
      <c r="E397" s="26">
        <v>47</v>
      </c>
      <c r="F397" s="26" t="s">
        <v>295</v>
      </c>
      <c r="K397" s="24">
        <v>13</v>
      </c>
      <c r="L397" s="106">
        <v>46045</v>
      </c>
      <c r="M397" s="25" t="s">
        <v>359</v>
      </c>
      <c r="N397" s="107" t="s">
        <v>122</v>
      </c>
      <c r="O397" s="26">
        <v>222</v>
      </c>
      <c r="P397" s="26" t="s">
        <v>295</v>
      </c>
    </row>
    <row r="398" spans="1:16" x14ac:dyDescent="0.3">
      <c r="A398" s="24">
        <v>13</v>
      </c>
      <c r="B398" s="106">
        <v>46045</v>
      </c>
      <c r="C398" s="25" t="s">
        <v>358</v>
      </c>
      <c r="D398" s="107" t="s">
        <v>124</v>
      </c>
      <c r="E398" s="26">
        <v>29</v>
      </c>
      <c r="F398" s="26" t="s">
        <v>295</v>
      </c>
      <c r="K398" s="24">
        <v>13</v>
      </c>
      <c r="L398" s="106">
        <v>46045</v>
      </c>
      <c r="M398" s="25" t="s">
        <v>359</v>
      </c>
      <c r="N398" s="107" t="s">
        <v>124</v>
      </c>
      <c r="O398" s="26">
        <v>106</v>
      </c>
      <c r="P398" s="26" t="s">
        <v>295</v>
      </c>
    </row>
    <row r="399" spans="1:16" x14ac:dyDescent="0.3">
      <c r="A399" s="24">
        <v>13</v>
      </c>
      <c r="B399" s="106">
        <v>46045</v>
      </c>
      <c r="C399" s="25" t="s">
        <v>358</v>
      </c>
      <c r="D399" s="107" t="s">
        <v>353</v>
      </c>
      <c r="E399" s="26">
        <v>0.98</v>
      </c>
      <c r="F399" s="26" t="s">
        <v>295</v>
      </c>
      <c r="K399" s="24">
        <v>13</v>
      </c>
      <c r="L399" s="106">
        <v>46045</v>
      </c>
      <c r="M399" s="25" t="s">
        <v>359</v>
      </c>
      <c r="N399" s="107" t="s">
        <v>353</v>
      </c>
      <c r="O399" s="26">
        <v>3.56</v>
      </c>
      <c r="P399" s="26" t="s">
        <v>295</v>
      </c>
    </row>
    <row r="400" spans="1:16" x14ac:dyDescent="0.3">
      <c r="A400" s="24">
        <v>13</v>
      </c>
      <c r="B400" s="106">
        <v>46045</v>
      </c>
      <c r="C400" s="25" t="s">
        <v>358</v>
      </c>
      <c r="D400" s="107" t="s">
        <v>355</v>
      </c>
      <c r="E400" s="26">
        <v>11.7</v>
      </c>
      <c r="F400" s="26" t="s">
        <v>295</v>
      </c>
      <c r="K400" s="24">
        <v>13</v>
      </c>
      <c r="L400" s="106">
        <v>46045</v>
      </c>
      <c r="M400" s="25" t="s">
        <v>359</v>
      </c>
      <c r="N400" s="107" t="s">
        <v>355</v>
      </c>
      <c r="O400" s="26">
        <v>7.7</v>
      </c>
      <c r="P400" s="26" t="s">
        <v>295</v>
      </c>
    </row>
    <row r="401" spans="1:16" x14ac:dyDescent="0.3">
      <c r="A401" s="24">
        <v>13</v>
      </c>
      <c r="B401" s="106">
        <v>46045</v>
      </c>
      <c r="C401" s="25" t="s">
        <v>358</v>
      </c>
      <c r="D401" s="107" t="s">
        <v>133</v>
      </c>
      <c r="E401" s="26">
        <v>146</v>
      </c>
      <c r="F401" s="26" t="s">
        <v>295</v>
      </c>
      <c r="K401" s="24">
        <v>13</v>
      </c>
      <c r="L401" s="106">
        <v>46045</v>
      </c>
      <c r="M401" s="25" t="s">
        <v>359</v>
      </c>
      <c r="N401" s="107" t="s">
        <v>133</v>
      </c>
      <c r="O401" s="26">
        <v>127</v>
      </c>
      <c r="P401" s="26" t="s">
        <v>295</v>
      </c>
    </row>
    <row r="402" spans="1:16" x14ac:dyDescent="0.3">
      <c r="A402" s="24">
        <v>13</v>
      </c>
      <c r="B402" s="106">
        <v>46045</v>
      </c>
      <c r="C402" s="25" t="s">
        <v>358</v>
      </c>
      <c r="D402" s="107" t="s">
        <v>135</v>
      </c>
      <c r="E402" s="26">
        <v>3.8</v>
      </c>
      <c r="F402" s="26" t="s">
        <v>295</v>
      </c>
      <c r="K402" s="24">
        <v>13</v>
      </c>
      <c r="L402" s="106">
        <v>46045</v>
      </c>
      <c r="M402" s="25" t="s">
        <v>359</v>
      </c>
      <c r="N402" s="107" t="s">
        <v>135</v>
      </c>
      <c r="O402" s="26">
        <v>6.4</v>
      </c>
      <c r="P402" s="26" t="s">
        <v>295</v>
      </c>
    </row>
    <row r="403" spans="1:16" x14ac:dyDescent="0.3">
      <c r="A403" s="24">
        <v>13</v>
      </c>
      <c r="B403" s="106">
        <v>46045</v>
      </c>
      <c r="C403" s="25" t="s">
        <v>358</v>
      </c>
      <c r="D403" s="107" t="s">
        <v>136</v>
      </c>
      <c r="E403" s="26">
        <v>119</v>
      </c>
      <c r="F403" s="26" t="s">
        <v>295</v>
      </c>
      <c r="K403" s="24">
        <v>13</v>
      </c>
      <c r="L403" s="106">
        <v>46045</v>
      </c>
      <c r="M403" s="25" t="s">
        <v>359</v>
      </c>
      <c r="N403" s="107" t="s">
        <v>136</v>
      </c>
      <c r="O403" s="26">
        <v>95</v>
      </c>
      <c r="P403" s="26" t="s">
        <v>295</v>
      </c>
    </row>
    <row r="404" spans="1:16" x14ac:dyDescent="0.3">
      <c r="A404" s="24">
        <v>14</v>
      </c>
      <c r="B404" s="106">
        <v>46048</v>
      </c>
      <c r="C404" s="25" t="s">
        <v>358</v>
      </c>
      <c r="D404" s="107" t="s">
        <v>341</v>
      </c>
      <c r="E404" s="26">
        <v>4.72</v>
      </c>
      <c r="F404" s="26" t="s">
        <v>295</v>
      </c>
      <c r="K404" s="24">
        <v>14</v>
      </c>
      <c r="L404" s="106">
        <v>46048</v>
      </c>
      <c r="M404" s="25" t="s">
        <v>359</v>
      </c>
      <c r="N404" s="107" t="s">
        <v>341</v>
      </c>
      <c r="O404" s="26">
        <v>1.1499999999999999</v>
      </c>
      <c r="P404" s="26" t="s">
        <v>295</v>
      </c>
    </row>
    <row r="405" spans="1:16" x14ac:dyDescent="0.3">
      <c r="A405" s="24">
        <v>14</v>
      </c>
      <c r="B405" s="106">
        <v>46048</v>
      </c>
      <c r="C405" s="25" t="s">
        <v>358</v>
      </c>
      <c r="D405" s="107" t="s">
        <v>118</v>
      </c>
      <c r="E405" s="26">
        <v>4.5999999999999996</v>
      </c>
      <c r="F405" s="26" t="s">
        <v>295</v>
      </c>
      <c r="K405" s="24">
        <v>14</v>
      </c>
      <c r="L405" s="106">
        <v>46048</v>
      </c>
      <c r="M405" s="25" t="s">
        <v>359</v>
      </c>
      <c r="N405" s="107" t="s">
        <v>118</v>
      </c>
      <c r="O405" s="26">
        <v>9.6</v>
      </c>
      <c r="P405" s="26" t="s">
        <v>295</v>
      </c>
    </row>
    <row r="406" spans="1:16" x14ac:dyDescent="0.3">
      <c r="A406" s="24">
        <v>14</v>
      </c>
      <c r="B406" s="106">
        <v>46048</v>
      </c>
      <c r="C406" s="25" t="s">
        <v>358</v>
      </c>
      <c r="D406" s="107" t="s">
        <v>130</v>
      </c>
      <c r="E406" s="26">
        <v>4.0919999999999996</v>
      </c>
      <c r="F406" s="26" t="s">
        <v>295</v>
      </c>
      <c r="K406" s="24">
        <v>14</v>
      </c>
      <c r="L406" s="106">
        <v>46048</v>
      </c>
      <c r="M406" s="25" t="s">
        <v>359</v>
      </c>
      <c r="N406" s="107" t="s">
        <v>130</v>
      </c>
      <c r="O406" s="26">
        <v>2.6080000000000001</v>
      </c>
      <c r="P406" s="26" t="s">
        <v>295</v>
      </c>
    </row>
    <row r="407" spans="1:16" x14ac:dyDescent="0.3">
      <c r="A407" s="24">
        <v>14</v>
      </c>
      <c r="B407" s="106">
        <v>46048</v>
      </c>
      <c r="C407" s="25" t="s">
        <v>358</v>
      </c>
      <c r="D407" s="107" t="s">
        <v>343</v>
      </c>
      <c r="E407" s="26">
        <v>0.27500000000000002</v>
      </c>
      <c r="F407" s="26" t="s">
        <v>295</v>
      </c>
      <c r="K407" s="24">
        <v>14</v>
      </c>
      <c r="L407" s="106">
        <v>46048</v>
      </c>
      <c r="M407" s="25" t="s">
        <v>359</v>
      </c>
      <c r="N407" s="107" t="s">
        <v>343</v>
      </c>
      <c r="O407" s="26">
        <v>1.0529999999999999</v>
      </c>
      <c r="P407" s="26" t="s">
        <v>295</v>
      </c>
    </row>
    <row r="408" spans="1:16" x14ac:dyDescent="0.3">
      <c r="A408" s="24">
        <v>14</v>
      </c>
      <c r="B408" s="106">
        <v>46048</v>
      </c>
      <c r="C408" s="25" t="s">
        <v>358</v>
      </c>
      <c r="D408" s="107" t="s">
        <v>127</v>
      </c>
      <c r="E408" s="26">
        <v>1.173</v>
      </c>
      <c r="F408" s="26" t="s">
        <v>295</v>
      </c>
      <c r="K408" s="24">
        <v>14</v>
      </c>
      <c r="L408" s="106">
        <v>46048</v>
      </c>
      <c r="M408" s="25" t="s">
        <v>359</v>
      </c>
      <c r="N408" s="107" t="s">
        <v>127</v>
      </c>
      <c r="O408" s="26">
        <v>4.4109999999999996</v>
      </c>
      <c r="P408" s="26" t="s">
        <v>295</v>
      </c>
    </row>
    <row r="409" spans="1:16" x14ac:dyDescent="0.3">
      <c r="A409" s="24">
        <v>14</v>
      </c>
      <c r="B409" s="106">
        <v>46048</v>
      </c>
      <c r="C409" s="25" t="s">
        <v>358</v>
      </c>
      <c r="D409" s="107" t="s">
        <v>131</v>
      </c>
      <c r="E409" s="26">
        <v>8.6999999999999993</v>
      </c>
      <c r="F409" s="26" t="s">
        <v>295</v>
      </c>
      <c r="K409" s="24">
        <v>14</v>
      </c>
      <c r="L409" s="106">
        <v>46048</v>
      </c>
      <c r="M409" s="25" t="s">
        <v>359</v>
      </c>
      <c r="N409" s="107" t="s">
        <v>131</v>
      </c>
      <c r="O409" s="26">
        <v>12.2</v>
      </c>
      <c r="P409" s="26" t="s">
        <v>295</v>
      </c>
    </row>
    <row r="410" spans="1:16" x14ac:dyDescent="0.3">
      <c r="A410" s="24">
        <v>14</v>
      </c>
      <c r="B410" s="106">
        <v>46048</v>
      </c>
      <c r="C410" s="25" t="s">
        <v>358</v>
      </c>
      <c r="D410" s="107" t="s">
        <v>344</v>
      </c>
      <c r="E410" s="26">
        <v>329</v>
      </c>
      <c r="F410" s="26" t="s">
        <v>295</v>
      </c>
      <c r="K410" s="24">
        <v>14</v>
      </c>
      <c r="L410" s="106">
        <v>46048</v>
      </c>
      <c r="M410" s="25" t="s">
        <v>359</v>
      </c>
      <c r="N410" s="107" t="s">
        <v>344</v>
      </c>
      <c r="O410" s="26">
        <v>198</v>
      </c>
      <c r="P410" s="26" t="s">
        <v>295</v>
      </c>
    </row>
    <row r="411" spans="1:16" x14ac:dyDescent="0.3">
      <c r="A411" s="24">
        <v>14</v>
      </c>
      <c r="B411" s="106">
        <v>46048</v>
      </c>
      <c r="C411" s="25" t="s">
        <v>358</v>
      </c>
      <c r="D411" s="107" t="s">
        <v>119</v>
      </c>
      <c r="E411" s="26">
        <v>235</v>
      </c>
      <c r="F411" s="26" t="s">
        <v>295</v>
      </c>
      <c r="K411" s="24">
        <v>14</v>
      </c>
      <c r="L411" s="106">
        <v>46048</v>
      </c>
      <c r="M411" s="25" t="s">
        <v>359</v>
      </c>
      <c r="N411" s="107" t="s">
        <v>119</v>
      </c>
      <c r="O411" s="26">
        <v>84</v>
      </c>
      <c r="P411" s="26" t="s">
        <v>295</v>
      </c>
    </row>
    <row r="412" spans="1:16" x14ac:dyDescent="0.3">
      <c r="A412" s="24">
        <v>14</v>
      </c>
      <c r="B412" s="106">
        <v>46048</v>
      </c>
      <c r="C412" s="25" t="s">
        <v>358</v>
      </c>
      <c r="D412" s="107" t="s">
        <v>120</v>
      </c>
      <c r="E412" s="26">
        <v>77</v>
      </c>
      <c r="F412" s="26" t="s">
        <v>295</v>
      </c>
      <c r="K412" s="24">
        <v>14</v>
      </c>
      <c r="L412" s="106">
        <v>46048</v>
      </c>
      <c r="M412" s="25" t="s">
        <v>359</v>
      </c>
      <c r="N412" s="107" t="s">
        <v>120</v>
      </c>
      <c r="O412" s="26">
        <v>27</v>
      </c>
      <c r="P412" s="26" t="s">
        <v>295</v>
      </c>
    </row>
    <row r="413" spans="1:16" x14ac:dyDescent="0.3">
      <c r="A413" s="24">
        <v>14</v>
      </c>
      <c r="B413" s="106">
        <v>46048</v>
      </c>
      <c r="C413" s="25" t="s">
        <v>358</v>
      </c>
      <c r="D413" s="107" t="s">
        <v>117</v>
      </c>
      <c r="E413" s="26">
        <v>2.64</v>
      </c>
      <c r="F413" s="26" t="s">
        <v>295</v>
      </c>
      <c r="K413" s="24">
        <v>14</v>
      </c>
      <c r="L413" s="106">
        <v>46048</v>
      </c>
      <c r="M413" s="25" t="s">
        <v>359</v>
      </c>
      <c r="N413" s="107" t="s">
        <v>117</v>
      </c>
      <c r="O413" s="26">
        <v>6.21</v>
      </c>
      <c r="P413" s="26" t="s">
        <v>295</v>
      </c>
    </row>
    <row r="414" spans="1:16" x14ac:dyDescent="0.3">
      <c r="A414" s="24">
        <v>14</v>
      </c>
      <c r="B414" s="106">
        <v>46048</v>
      </c>
      <c r="C414" s="25" t="s">
        <v>358</v>
      </c>
      <c r="D414" s="107" t="s">
        <v>346</v>
      </c>
      <c r="E414" s="26">
        <v>231</v>
      </c>
      <c r="F414" s="26" t="s">
        <v>295</v>
      </c>
      <c r="K414" s="24">
        <v>14</v>
      </c>
      <c r="L414" s="106">
        <v>46048</v>
      </c>
      <c r="M414" s="25" t="s">
        <v>359</v>
      </c>
      <c r="N414" s="107" t="s">
        <v>346</v>
      </c>
      <c r="O414" s="26">
        <v>68</v>
      </c>
      <c r="P414" s="26" t="s">
        <v>295</v>
      </c>
    </row>
    <row r="415" spans="1:16" x14ac:dyDescent="0.3">
      <c r="A415" s="24">
        <v>14</v>
      </c>
      <c r="B415" s="106">
        <v>46048</v>
      </c>
      <c r="C415" s="25" t="s">
        <v>358</v>
      </c>
      <c r="D415" s="107" t="s">
        <v>132</v>
      </c>
      <c r="E415" s="26">
        <v>3.55</v>
      </c>
      <c r="F415" s="26" t="s">
        <v>295</v>
      </c>
      <c r="K415" s="24">
        <v>14</v>
      </c>
      <c r="L415" s="106">
        <v>46048</v>
      </c>
      <c r="M415" s="25" t="s">
        <v>359</v>
      </c>
      <c r="N415" s="107" t="s">
        <v>132</v>
      </c>
      <c r="O415" s="26">
        <v>7.28</v>
      </c>
      <c r="P415" s="26" t="s">
        <v>295</v>
      </c>
    </row>
    <row r="416" spans="1:16" x14ac:dyDescent="0.3">
      <c r="A416" s="24">
        <v>14</v>
      </c>
      <c r="B416" s="106">
        <v>46048</v>
      </c>
      <c r="C416" s="25" t="s">
        <v>358</v>
      </c>
      <c r="D416" s="107" t="s">
        <v>111</v>
      </c>
      <c r="E416" s="26">
        <v>88</v>
      </c>
      <c r="F416" s="26" t="s">
        <v>295</v>
      </c>
      <c r="K416" s="24">
        <v>14</v>
      </c>
      <c r="L416" s="106">
        <v>46048</v>
      </c>
      <c r="M416" s="25" t="s">
        <v>359</v>
      </c>
      <c r="N416" s="107" t="s">
        <v>111</v>
      </c>
      <c r="O416" s="26">
        <v>285</v>
      </c>
      <c r="P416" s="26" t="s">
        <v>295</v>
      </c>
    </row>
    <row r="417" spans="1:16" x14ac:dyDescent="0.3">
      <c r="A417" s="24">
        <v>14</v>
      </c>
      <c r="B417" s="106">
        <v>46048</v>
      </c>
      <c r="C417" s="25" t="s">
        <v>358</v>
      </c>
      <c r="D417" s="107" t="s">
        <v>347</v>
      </c>
      <c r="E417" s="26">
        <v>4.99</v>
      </c>
      <c r="F417" s="26" t="s">
        <v>295</v>
      </c>
      <c r="K417" s="24">
        <v>14</v>
      </c>
      <c r="L417" s="106">
        <v>46048</v>
      </c>
      <c r="M417" s="25" t="s">
        <v>359</v>
      </c>
      <c r="N417" s="107" t="s">
        <v>347</v>
      </c>
      <c r="O417" s="26">
        <v>10.1</v>
      </c>
      <c r="P417" s="26" t="s">
        <v>295</v>
      </c>
    </row>
    <row r="418" spans="1:16" x14ac:dyDescent="0.3">
      <c r="A418" s="24">
        <v>14</v>
      </c>
      <c r="B418" s="106">
        <v>46048</v>
      </c>
      <c r="C418" s="25" t="s">
        <v>358</v>
      </c>
      <c r="D418" s="107" t="s">
        <v>349</v>
      </c>
      <c r="E418" s="26">
        <v>2.2000000000000002</v>
      </c>
      <c r="F418" s="26" t="s">
        <v>295</v>
      </c>
      <c r="K418" s="24">
        <v>14</v>
      </c>
      <c r="L418" s="106">
        <v>46048</v>
      </c>
      <c r="M418" s="25" t="s">
        <v>359</v>
      </c>
      <c r="N418" s="107" t="s">
        <v>349</v>
      </c>
      <c r="O418" s="26">
        <v>4.72</v>
      </c>
      <c r="P418" s="26" t="s">
        <v>295</v>
      </c>
    </row>
    <row r="419" spans="1:16" x14ac:dyDescent="0.3">
      <c r="A419" s="24">
        <v>14</v>
      </c>
      <c r="B419" s="106">
        <v>46048</v>
      </c>
      <c r="C419" s="25" t="s">
        <v>358</v>
      </c>
      <c r="D419" s="107" t="s">
        <v>128</v>
      </c>
      <c r="E419" s="26">
        <v>6.9</v>
      </c>
      <c r="F419" s="26" t="s">
        <v>295</v>
      </c>
      <c r="K419" s="24">
        <v>14</v>
      </c>
      <c r="L419" s="106">
        <v>46048</v>
      </c>
      <c r="M419" s="25" t="s">
        <v>359</v>
      </c>
      <c r="N419" s="107" t="s">
        <v>128</v>
      </c>
      <c r="O419" s="26">
        <v>4.4000000000000004</v>
      </c>
      <c r="P419" s="26" t="s">
        <v>295</v>
      </c>
    </row>
    <row r="420" spans="1:16" x14ac:dyDescent="0.3">
      <c r="A420" s="24">
        <v>14</v>
      </c>
      <c r="B420" s="106">
        <v>46048</v>
      </c>
      <c r="C420" s="25" t="s">
        <v>358</v>
      </c>
      <c r="D420" s="107" t="s">
        <v>121</v>
      </c>
      <c r="E420" s="26">
        <v>161</v>
      </c>
      <c r="F420" s="26" t="s">
        <v>295</v>
      </c>
      <c r="K420" s="24">
        <v>14</v>
      </c>
      <c r="L420" s="106">
        <v>46048</v>
      </c>
      <c r="M420" s="25" t="s">
        <v>359</v>
      </c>
      <c r="N420" s="107" t="s">
        <v>121</v>
      </c>
      <c r="O420" s="26">
        <v>78</v>
      </c>
      <c r="P420" s="26" t="s">
        <v>295</v>
      </c>
    </row>
    <row r="421" spans="1:16" x14ac:dyDescent="0.3">
      <c r="A421" s="24">
        <v>14</v>
      </c>
      <c r="B421" s="106">
        <v>46048</v>
      </c>
      <c r="C421" s="25" t="s">
        <v>358</v>
      </c>
      <c r="D421" s="107" t="s">
        <v>115</v>
      </c>
      <c r="E421" s="26">
        <v>31</v>
      </c>
      <c r="F421" s="26" t="s">
        <v>295</v>
      </c>
      <c r="K421" s="24">
        <v>14</v>
      </c>
      <c r="L421" s="106">
        <v>46048</v>
      </c>
      <c r="M421" s="25" t="s">
        <v>359</v>
      </c>
      <c r="N421" s="107" t="s">
        <v>115</v>
      </c>
      <c r="O421" s="26">
        <v>93</v>
      </c>
      <c r="P421" s="26" t="s">
        <v>295</v>
      </c>
    </row>
    <row r="422" spans="1:16" x14ac:dyDescent="0.3">
      <c r="A422" s="24">
        <v>14</v>
      </c>
      <c r="B422" s="106">
        <v>46048</v>
      </c>
      <c r="C422" s="25" t="s">
        <v>358</v>
      </c>
      <c r="D422" s="107" t="s">
        <v>137</v>
      </c>
      <c r="E422" s="26">
        <v>75</v>
      </c>
      <c r="F422" s="26" t="s">
        <v>295</v>
      </c>
      <c r="K422" s="24">
        <v>14</v>
      </c>
      <c r="L422" s="106">
        <v>46048</v>
      </c>
      <c r="M422" s="25" t="s">
        <v>359</v>
      </c>
      <c r="N422" s="107" t="s">
        <v>137</v>
      </c>
      <c r="O422" s="26">
        <v>483</v>
      </c>
      <c r="P422" s="26" t="s">
        <v>295</v>
      </c>
    </row>
    <row r="423" spans="1:16" x14ac:dyDescent="0.3">
      <c r="A423" s="24">
        <v>14</v>
      </c>
      <c r="B423" s="106">
        <v>46048</v>
      </c>
      <c r="C423" s="25" t="s">
        <v>358</v>
      </c>
      <c r="D423" s="107" t="s">
        <v>350</v>
      </c>
      <c r="E423" s="26">
        <v>140</v>
      </c>
      <c r="F423" s="26" t="s">
        <v>295</v>
      </c>
      <c r="K423" s="24">
        <v>14</v>
      </c>
      <c r="L423" s="106">
        <v>46048</v>
      </c>
      <c r="M423" s="25" t="s">
        <v>359</v>
      </c>
      <c r="N423" s="107" t="s">
        <v>350</v>
      </c>
      <c r="O423" s="26">
        <v>429</v>
      </c>
      <c r="P423" s="26" t="s">
        <v>295</v>
      </c>
    </row>
    <row r="424" spans="1:16" x14ac:dyDescent="0.3">
      <c r="A424" s="24">
        <v>14</v>
      </c>
      <c r="B424" s="106">
        <v>46048</v>
      </c>
      <c r="C424" s="25" t="s">
        <v>358</v>
      </c>
      <c r="D424" s="107" t="s">
        <v>125</v>
      </c>
      <c r="E424" s="26">
        <v>124</v>
      </c>
      <c r="F424" s="26" t="s">
        <v>295</v>
      </c>
      <c r="K424" s="24">
        <v>14</v>
      </c>
      <c r="L424" s="106">
        <v>46048</v>
      </c>
      <c r="M424" s="25" t="s">
        <v>359</v>
      </c>
      <c r="N424" s="107" t="s">
        <v>125</v>
      </c>
      <c r="O424" s="26">
        <v>432</v>
      </c>
      <c r="P424" s="26" t="s">
        <v>295</v>
      </c>
    </row>
    <row r="425" spans="1:16" x14ac:dyDescent="0.3">
      <c r="A425" s="24">
        <v>14</v>
      </c>
      <c r="B425" s="106">
        <v>46048</v>
      </c>
      <c r="C425" s="25" t="s">
        <v>358</v>
      </c>
      <c r="D425" s="107" t="s">
        <v>126</v>
      </c>
      <c r="E425" s="26">
        <v>79</v>
      </c>
      <c r="F425" s="26" t="s">
        <v>295</v>
      </c>
      <c r="K425" s="24">
        <v>14</v>
      </c>
      <c r="L425" s="106">
        <v>46048</v>
      </c>
      <c r="M425" s="25" t="s">
        <v>359</v>
      </c>
      <c r="N425" s="107" t="s">
        <v>126</v>
      </c>
      <c r="O425" s="26">
        <v>152</v>
      </c>
      <c r="P425" s="26" t="s">
        <v>295</v>
      </c>
    </row>
    <row r="426" spans="1:16" x14ac:dyDescent="0.3">
      <c r="A426" s="24">
        <v>14</v>
      </c>
      <c r="B426" s="106">
        <v>46048</v>
      </c>
      <c r="C426" s="25" t="s">
        <v>358</v>
      </c>
      <c r="D426" s="107" t="s">
        <v>351</v>
      </c>
      <c r="E426" s="26">
        <v>167</v>
      </c>
      <c r="F426" s="26" t="s">
        <v>295</v>
      </c>
      <c r="K426" s="24">
        <v>14</v>
      </c>
      <c r="L426" s="106">
        <v>46048</v>
      </c>
      <c r="M426" s="25" t="s">
        <v>359</v>
      </c>
      <c r="N426" s="107" t="s">
        <v>351</v>
      </c>
      <c r="O426" s="26">
        <v>389</v>
      </c>
      <c r="P426" s="26" t="s">
        <v>295</v>
      </c>
    </row>
    <row r="427" spans="1:16" x14ac:dyDescent="0.3">
      <c r="A427" s="24">
        <v>14</v>
      </c>
      <c r="B427" s="106">
        <v>46048</v>
      </c>
      <c r="C427" s="25" t="s">
        <v>358</v>
      </c>
      <c r="D427" s="107" t="s">
        <v>352</v>
      </c>
      <c r="E427" s="26">
        <v>56</v>
      </c>
      <c r="F427" s="26" t="s">
        <v>295</v>
      </c>
      <c r="K427" s="24">
        <v>14</v>
      </c>
      <c r="L427" s="106">
        <v>46048</v>
      </c>
      <c r="M427" s="25" t="s">
        <v>359</v>
      </c>
      <c r="N427" s="107" t="s">
        <v>352</v>
      </c>
      <c r="O427" s="26">
        <v>83</v>
      </c>
      <c r="P427" s="26" t="s">
        <v>295</v>
      </c>
    </row>
    <row r="428" spans="1:16" x14ac:dyDescent="0.3">
      <c r="A428" s="24">
        <v>14</v>
      </c>
      <c r="B428" s="106">
        <v>46048</v>
      </c>
      <c r="C428" s="25" t="s">
        <v>358</v>
      </c>
      <c r="D428" s="107" t="s">
        <v>122</v>
      </c>
      <c r="E428" s="26">
        <v>46</v>
      </c>
      <c r="F428" s="26" t="s">
        <v>295</v>
      </c>
      <c r="K428" s="24">
        <v>14</v>
      </c>
      <c r="L428" s="106">
        <v>46048</v>
      </c>
      <c r="M428" s="25" t="s">
        <v>359</v>
      </c>
      <c r="N428" s="107" t="s">
        <v>122</v>
      </c>
      <c r="O428" s="26">
        <v>217</v>
      </c>
      <c r="P428" s="26" t="s">
        <v>295</v>
      </c>
    </row>
    <row r="429" spans="1:16" x14ac:dyDescent="0.3">
      <c r="A429" s="24">
        <v>14</v>
      </c>
      <c r="B429" s="106">
        <v>46048</v>
      </c>
      <c r="C429" s="25" t="s">
        <v>358</v>
      </c>
      <c r="D429" s="107" t="s">
        <v>124</v>
      </c>
      <c r="E429" s="26">
        <v>28</v>
      </c>
      <c r="F429" s="26" t="s">
        <v>295</v>
      </c>
      <c r="K429" s="24">
        <v>14</v>
      </c>
      <c r="L429" s="106">
        <v>46048</v>
      </c>
      <c r="M429" s="25" t="s">
        <v>359</v>
      </c>
      <c r="N429" s="107" t="s">
        <v>124</v>
      </c>
      <c r="O429" s="26">
        <v>102</v>
      </c>
      <c r="P429" s="26" t="s">
        <v>295</v>
      </c>
    </row>
    <row r="430" spans="1:16" x14ac:dyDescent="0.3">
      <c r="A430" s="24">
        <v>14</v>
      </c>
      <c r="B430" s="106">
        <v>46048</v>
      </c>
      <c r="C430" s="25" t="s">
        <v>358</v>
      </c>
      <c r="D430" s="107" t="s">
        <v>353</v>
      </c>
      <c r="E430" s="26">
        <v>0.98</v>
      </c>
      <c r="F430" s="26" t="s">
        <v>295</v>
      </c>
      <c r="K430" s="24">
        <v>14</v>
      </c>
      <c r="L430" s="106">
        <v>46048</v>
      </c>
      <c r="M430" s="25" t="s">
        <v>359</v>
      </c>
      <c r="N430" s="107" t="s">
        <v>353</v>
      </c>
      <c r="O430" s="26">
        <v>3.62</v>
      </c>
      <c r="P430" s="26" t="s">
        <v>295</v>
      </c>
    </row>
    <row r="431" spans="1:16" x14ac:dyDescent="0.3">
      <c r="A431" s="24">
        <v>14</v>
      </c>
      <c r="B431" s="106">
        <v>46048</v>
      </c>
      <c r="C431" s="25" t="s">
        <v>358</v>
      </c>
      <c r="D431" s="107" t="s">
        <v>355</v>
      </c>
      <c r="E431" s="26">
        <v>33.4</v>
      </c>
      <c r="F431" s="26" t="s">
        <v>295</v>
      </c>
      <c r="K431" s="24">
        <v>14</v>
      </c>
      <c r="L431" s="106">
        <v>46048</v>
      </c>
      <c r="M431" s="25" t="s">
        <v>359</v>
      </c>
      <c r="N431" s="107" t="s">
        <v>355</v>
      </c>
      <c r="O431" s="26">
        <v>16.600000000000001</v>
      </c>
      <c r="P431" s="26" t="s">
        <v>295</v>
      </c>
    </row>
    <row r="432" spans="1:16" x14ac:dyDescent="0.3">
      <c r="A432" s="24">
        <v>14</v>
      </c>
      <c r="B432" s="106">
        <v>46048</v>
      </c>
      <c r="C432" s="25" t="s">
        <v>358</v>
      </c>
      <c r="D432" s="107" t="s">
        <v>133</v>
      </c>
      <c r="E432" s="26">
        <v>146</v>
      </c>
      <c r="F432" s="26" t="s">
        <v>295</v>
      </c>
      <c r="K432" s="24">
        <v>14</v>
      </c>
      <c r="L432" s="106">
        <v>46048</v>
      </c>
      <c r="M432" s="25" t="s">
        <v>359</v>
      </c>
      <c r="N432" s="107" t="s">
        <v>133</v>
      </c>
      <c r="O432" s="26">
        <v>127</v>
      </c>
      <c r="P432" s="26" t="s">
        <v>295</v>
      </c>
    </row>
    <row r="433" spans="1:16" x14ac:dyDescent="0.3">
      <c r="A433" s="24">
        <v>14</v>
      </c>
      <c r="B433" s="106">
        <v>46048</v>
      </c>
      <c r="C433" s="25" t="s">
        <v>358</v>
      </c>
      <c r="D433" s="107" t="s">
        <v>135</v>
      </c>
      <c r="E433" s="26">
        <v>3.7</v>
      </c>
      <c r="F433" s="26" t="s">
        <v>295</v>
      </c>
      <c r="K433" s="24">
        <v>14</v>
      </c>
      <c r="L433" s="106">
        <v>46048</v>
      </c>
      <c r="M433" s="25" t="s">
        <v>359</v>
      </c>
      <c r="N433" s="107" t="s">
        <v>135</v>
      </c>
      <c r="O433" s="26">
        <v>6.4</v>
      </c>
      <c r="P433" s="26" t="s">
        <v>295</v>
      </c>
    </row>
    <row r="434" spans="1:16" x14ac:dyDescent="0.3">
      <c r="A434" s="24">
        <v>14</v>
      </c>
      <c r="B434" s="106">
        <v>46048</v>
      </c>
      <c r="C434" s="25" t="s">
        <v>358</v>
      </c>
      <c r="D434" s="107" t="s">
        <v>136</v>
      </c>
      <c r="E434" s="26">
        <v>115</v>
      </c>
      <c r="F434" s="26" t="s">
        <v>295</v>
      </c>
      <c r="K434" s="24">
        <v>14</v>
      </c>
      <c r="L434" s="106">
        <v>46048</v>
      </c>
      <c r="M434" s="25" t="s">
        <v>359</v>
      </c>
      <c r="N434" s="107" t="s">
        <v>136</v>
      </c>
      <c r="O434" s="26">
        <v>95</v>
      </c>
      <c r="P434" s="26" t="s">
        <v>295</v>
      </c>
    </row>
    <row r="435" spans="1:16" x14ac:dyDescent="0.3">
      <c r="A435" s="24">
        <v>15</v>
      </c>
      <c r="B435" s="106">
        <v>46049</v>
      </c>
      <c r="C435" s="25" t="s">
        <v>358</v>
      </c>
      <c r="D435" s="107" t="s">
        <v>341</v>
      </c>
      <c r="E435" s="26">
        <v>4.6399999999999997</v>
      </c>
      <c r="F435" s="26" t="s">
        <v>295</v>
      </c>
      <c r="K435" s="24">
        <v>15</v>
      </c>
      <c r="L435" s="106">
        <v>46049</v>
      </c>
      <c r="M435" s="25" t="s">
        <v>359</v>
      </c>
      <c r="N435" s="107" t="s">
        <v>341</v>
      </c>
      <c r="O435" s="26">
        <v>1.22</v>
      </c>
      <c r="P435" s="26" t="s">
        <v>295</v>
      </c>
    </row>
    <row r="436" spans="1:16" x14ac:dyDescent="0.3">
      <c r="A436" s="24">
        <v>15</v>
      </c>
      <c r="B436" s="106">
        <v>46049</v>
      </c>
      <c r="C436" s="25" t="s">
        <v>358</v>
      </c>
      <c r="D436" s="107" t="s">
        <v>118</v>
      </c>
      <c r="E436" s="26">
        <v>4.5999999999999996</v>
      </c>
      <c r="F436" s="26" t="s">
        <v>295</v>
      </c>
      <c r="K436" s="24">
        <v>15</v>
      </c>
      <c r="L436" s="106">
        <v>46049</v>
      </c>
      <c r="M436" s="25" t="s">
        <v>359</v>
      </c>
      <c r="N436" s="107" t="s">
        <v>118</v>
      </c>
      <c r="O436" s="26">
        <v>9.6999999999999993</v>
      </c>
      <c r="P436" s="26" t="s">
        <v>295</v>
      </c>
    </row>
    <row r="437" spans="1:16" x14ac:dyDescent="0.3">
      <c r="A437" s="24">
        <v>15</v>
      </c>
      <c r="B437" s="106">
        <v>46049</v>
      </c>
      <c r="C437" s="25" t="s">
        <v>358</v>
      </c>
      <c r="D437" s="107" t="s">
        <v>130</v>
      </c>
      <c r="E437" s="26">
        <v>4.0949999999999998</v>
      </c>
      <c r="F437" s="26" t="s">
        <v>295</v>
      </c>
      <c r="K437" s="24">
        <v>15</v>
      </c>
      <c r="L437" s="106">
        <v>46049</v>
      </c>
      <c r="M437" s="25" t="s">
        <v>359</v>
      </c>
      <c r="N437" s="107" t="s">
        <v>130</v>
      </c>
      <c r="O437" s="26">
        <v>2.57</v>
      </c>
      <c r="P437" s="26" t="s">
        <v>295</v>
      </c>
    </row>
    <row r="438" spans="1:16" x14ac:dyDescent="0.3">
      <c r="A438" s="24">
        <v>15</v>
      </c>
      <c r="B438" s="106">
        <v>46049</v>
      </c>
      <c r="C438" s="25" t="s">
        <v>358</v>
      </c>
      <c r="D438" s="107" t="s">
        <v>343</v>
      </c>
      <c r="E438" s="26">
        <v>0.28699999999999998</v>
      </c>
      <c r="F438" s="26" t="s">
        <v>295</v>
      </c>
      <c r="K438" s="24">
        <v>15</v>
      </c>
      <c r="L438" s="106">
        <v>46049</v>
      </c>
      <c r="M438" s="25" t="s">
        <v>359</v>
      </c>
      <c r="N438" s="107" t="s">
        <v>343</v>
      </c>
      <c r="O438" s="26">
        <v>1.1000000000000001</v>
      </c>
      <c r="P438" s="26" t="s">
        <v>295</v>
      </c>
    </row>
    <row r="439" spans="1:16" x14ac:dyDescent="0.3">
      <c r="A439" s="24">
        <v>15</v>
      </c>
      <c r="B439" s="106">
        <v>46049</v>
      </c>
      <c r="C439" s="25" t="s">
        <v>358</v>
      </c>
      <c r="D439" s="107" t="s">
        <v>127</v>
      </c>
      <c r="E439" s="26">
        <v>1.1379999999999999</v>
      </c>
      <c r="F439" s="26" t="s">
        <v>295</v>
      </c>
      <c r="K439" s="24">
        <v>15</v>
      </c>
      <c r="L439" s="106">
        <v>46049</v>
      </c>
      <c r="M439" s="25" t="s">
        <v>359</v>
      </c>
      <c r="N439" s="107" t="s">
        <v>127</v>
      </c>
      <c r="O439" s="26">
        <v>4.49</v>
      </c>
      <c r="P439" s="26" t="s">
        <v>295</v>
      </c>
    </row>
    <row r="440" spans="1:16" x14ac:dyDescent="0.3">
      <c r="A440" s="24">
        <v>15</v>
      </c>
      <c r="B440" s="106">
        <v>46049</v>
      </c>
      <c r="C440" s="25" t="s">
        <v>358</v>
      </c>
      <c r="D440" s="107" t="s">
        <v>131</v>
      </c>
      <c r="E440" s="26">
        <v>8.3000000000000007</v>
      </c>
      <c r="F440" s="26" t="s">
        <v>295</v>
      </c>
      <c r="K440" s="24">
        <v>15</v>
      </c>
      <c r="L440" s="106">
        <v>46049</v>
      </c>
      <c r="M440" s="25" t="s">
        <v>359</v>
      </c>
      <c r="N440" s="107" t="s">
        <v>131</v>
      </c>
      <c r="O440" s="26">
        <v>11.9</v>
      </c>
      <c r="P440" s="26" t="s">
        <v>295</v>
      </c>
    </row>
    <row r="441" spans="1:16" x14ac:dyDescent="0.3">
      <c r="A441" s="24">
        <v>15</v>
      </c>
      <c r="B441" s="106">
        <v>46049</v>
      </c>
      <c r="C441" s="25" t="s">
        <v>358</v>
      </c>
      <c r="D441" s="107" t="s">
        <v>344</v>
      </c>
      <c r="E441" s="26">
        <v>322</v>
      </c>
      <c r="F441" s="26" t="s">
        <v>295</v>
      </c>
      <c r="K441" s="24">
        <v>15</v>
      </c>
      <c r="L441" s="106">
        <v>46049</v>
      </c>
      <c r="M441" s="25" t="s">
        <v>359</v>
      </c>
      <c r="N441" s="107" t="s">
        <v>344</v>
      </c>
      <c r="O441" s="26">
        <v>203</v>
      </c>
      <c r="P441" s="26" t="s">
        <v>295</v>
      </c>
    </row>
    <row r="442" spans="1:16" x14ac:dyDescent="0.3">
      <c r="A442" s="24">
        <v>15</v>
      </c>
      <c r="B442" s="106">
        <v>46049</v>
      </c>
      <c r="C442" s="25" t="s">
        <v>358</v>
      </c>
      <c r="D442" s="107" t="s">
        <v>119</v>
      </c>
      <c r="E442" s="26">
        <v>235</v>
      </c>
      <c r="F442" s="26" t="s">
        <v>295</v>
      </c>
      <c r="K442" s="24">
        <v>15</v>
      </c>
      <c r="L442" s="106">
        <v>46049</v>
      </c>
      <c r="M442" s="25" t="s">
        <v>359</v>
      </c>
      <c r="N442" s="107" t="s">
        <v>119</v>
      </c>
      <c r="O442" s="26">
        <v>86</v>
      </c>
      <c r="P442" s="26" t="s">
        <v>295</v>
      </c>
    </row>
    <row r="443" spans="1:16" x14ac:dyDescent="0.3">
      <c r="A443" s="24">
        <v>15</v>
      </c>
      <c r="B443" s="106">
        <v>46049</v>
      </c>
      <c r="C443" s="25" t="s">
        <v>358</v>
      </c>
      <c r="D443" s="107" t="s">
        <v>120</v>
      </c>
      <c r="E443" s="26">
        <v>77</v>
      </c>
      <c r="F443" s="26" t="s">
        <v>295</v>
      </c>
      <c r="K443" s="24">
        <v>15</v>
      </c>
      <c r="L443" s="106">
        <v>46049</v>
      </c>
      <c r="M443" s="25" t="s">
        <v>359</v>
      </c>
      <c r="N443" s="107" t="s">
        <v>120</v>
      </c>
      <c r="O443" s="26">
        <v>27</v>
      </c>
      <c r="P443" s="26" t="s">
        <v>295</v>
      </c>
    </row>
    <row r="444" spans="1:16" x14ac:dyDescent="0.3">
      <c r="A444" s="24">
        <v>15</v>
      </c>
      <c r="B444" s="106">
        <v>46049</v>
      </c>
      <c r="C444" s="25" t="s">
        <v>358</v>
      </c>
      <c r="D444" s="107" t="s">
        <v>117</v>
      </c>
      <c r="E444" s="26">
        <v>2.57</v>
      </c>
      <c r="F444" s="26" t="s">
        <v>295</v>
      </c>
      <c r="K444" s="24">
        <v>15</v>
      </c>
      <c r="L444" s="106">
        <v>46049</v>
      </c>
      <c r="M444" s="25" t="s">
        <v>359</v>
      </c>
      <c r="N444" s="107" t="s">
        <v>117</v>
      </c>
      <c r="O444" s="26">
        <v>6.1</v>
      </c>
      <c r="P444" s="26" t="s">
        <v>295</v>
      </c>
    </row>
    <row r="445" spans="1:16" x14ac:dyDescent="0.3">
      <c r="A445" s="24">
        <v>15</v>
      </c>
      <c r="B445" s="106">
        <v>46049</v>
      </c>
      <c r="C445" s="25" t="s">
        <v>358</v>
      </c>
      <c r="D445" s="107" t="s">
        <v>346</v>
      </c>
      <c r="E445" s="26">
        <v>227</v>
      </c>
      <c r="F445" s="26" t="s">
        <v>295</v>
      </c>
      <c r="K445" s="24">
        <v>15</v>
      </c>
      <c r="L445" s="106">
        <v>46049</v>
      </c>
      <c r="M445" s="25" t="s">
        <v>359</v>
      </c>
      <c r="N445" s="107" t="s">
        <v>346</v>
      </c>
      <c r="O445" s="26">
        <v>66</v>
      </c>
      <c r="P445" s="26" t="s">
        <v>295</v>
      </c>
    </row>
    <row r="446" spans="1:16" x14ac:dyDescent="0.3">
      <c r="A446" s="24">
        <v>15</v>
      </c>
      <c r="B446" s="106">
        <v>46049</v>
      </c>
      <c r="C446" s="25" t="s">
        <v>358</v>
      </c>
      <c r="D446" s="107" t="s">
        <v>132</v>
      </c>
      <c r="E446" s="26">
        <v>3.55</v>
      </c>
      <c r="F446" s="26" t="s">
        <v>295</v>
      </c>
      <c r="K446" s="24">
        <v>15</v>
      </c>
      <c r="L446" s="106">
        <v>46049</v>
      </c>
      <c r="M446" s="25" t="s">
        <v>359</v>
      </c>
      <c r="N446" s="107" t="s">
        <v>132</v>
      </c>
      <c r="O446" s="26">
        <v>7.29</v>
      </c>
      <c r="P446" s="26" t="s">
        <v>295</v>
      </c>
    </row>
    <row r="447" spans="1:16" x14ac:dyDescent="0.3">
      <c r="A447" s="24">
        <v>15</v>
      </c>
      <c r="B447" s="106">
        <v>46049</v>
      </c>
      <c r="C447" s="25" t="s">
        <v>358</v>
      </c>
      <c r="D447" s="107" t="s">
        <v>111</v>
      </c>
      <c r="E447" s="26">
        <v>88</v>
      </c>
      <c r="F447" s="26" t="s">
        <v>295</v>
      </c>
      <c r="K447" s="24">
        <v>15</v>
      </c>
      <c r="L447" s="106">
        <v>46049</v>
      </c>
      <c r="M447" s="25" t="s">
        <v>359</v>
      </c>
      <c r="N447" s="107" t="s">
        <v>111</v>
      </c>
      <c r="O447" s="26">
        <v>279</v>
      </c>
      <c r="P447" s="26" t="s">
        <v>295</v>
      </c>
    </row>
    <row r="448" spans="1:16" x14ac:dyDescent="0.3">
      <c r="A448" s="24">
        <v>15</v>
      </c>
      <c r="B448" s="106">
        <v>46049</v>
      </c>
      <c r="C448" s="25" t="s">
        <v>358</v>
      </c>
      <c r="D448" s="107" t="s">
        <v>347</v>
      </c>
      <c r="E448" s="26">
        <v>5.2</v>
      </c>
      <c r="F448" s="26" t="s">
        <v>295</v>
      </c>
      <c r="K448" s="24">
        <v>15</v>
      </c>
      <c r="L448" s="106">
        <v>46049</v>
      </c>
      <c r="M448" s="25" t="s">
        <v>359</v>
      </c>
      <c r="N448" s="107" t="s">
        <v>347</v>
      </c>
      <c r="O448" s="26">
        <v>9.98</v>
      </c>
      <c r="P448" s="26" t="s">
        <v>295</v>
      </c>
    </row>
    <row r="449" spans="1:16" x14ac:dyDescent="0.3">
      <c r="A449" s="24">
        <v>15</v>
      </c>
      <c r="B449" s="106">
        <v>46049</v>
      </c>
      <c r="C449" s="25" t="s">
        <v>358</v>
      </c>
      <c r="D449" s="107" t="s">
        <v>349</v>
      </c>
      <c r="E449" s="26">
        <v>1.97</v>
      </c>
      <c r="F449" s="26" t="s">
        <v>295</v>
      </c>
      <c r="K449" s="24">
        <v>15</v>
      </c>
      <c r="L449" s="106">
        <v>46049</v>
      </c>
      <c r="M449" s="25" t="s">
        <v>359</v>
      </c>
      <c r="N449" s="107" t="s">
        <v>349</v>
      </c>
      <c r="O449" s="26">
        <v>4.68</v>
      </c>
      <c r="P449" s="26" t="s">
        <v>295</v>
      </c>
    </row>
    <row r="450" spans="1:16" x14ac:dyDescent="0.3">
      <c r="A450" s="24">
        <v>15</v>
      </c>
      <c r="B450" s="106">
        <v>46049</v>
      </c>
      <c r="C450" s="25" t="s">
        <v>358</v>
      </c>
      <c r="D450" s="107" t="s">
        <v>128</v>
      </c>
      <c r="E450" s="26">
        <v>6.9</v>
      </c>
      <c r="F450" s="26" t="s">
        <v>295</v>
      </c>
      <c r="K450" s="24">
        <v>15</v>
      </c>
      <c r="L450" s="106">
        <v>46049</v>
      </c>
      <c r="M450" s="25" t="s">
        <v>359</v>
      </c>
      <c r="N450" s="107" t="s">
        <v>128</v>
      </c>
      <c r="O450" s="26">
        <v>4.4000000000000004</v>
      </c>
      <c r="P450" s="26" t="s">
        <v>295</v>
      </c>
    </row>
    <row r="451" spans="1:16" x14ac:dyDescent="0.3">
      <c r="A451" s="24">
        <v>15</v>
      </c>
      <c r="B451" s="106">
        <v>46049</v>
      </c>
      <c r="C451" s="25" t="s">
        <v>358</v>
      </c>
      <c r="D451" s="107" t="s">
        <v>121</v>
      </c>
      <c r="E451" s="26">
        <v>157</v>
      </c>
      <c r="F451" s="26" t="s">
        <v>295</v>
      </c>
      <c r="K451" s="24">
        <v>15</v>
      </c>
      <c r="L451" s="106">
        <v>46049</v>
      </c>
      <c r="M451" s="25" t="s">
        <v>359</v>
      </c>
      <c r="N451" s="107" t="s">
        <v>121</v>
      </c>
      <c r="O451" s="26">
        <v>76</v>
      </c>
      <c r="P451" s="26" t="s">
        <v>295</v>
      </c>
    </row>
    <row r="452" spans="1:16" x14ac:dyDescent="0.3">
      <c r="A452" s="24">
        <v>15</v>
      </c>
      <c r="B452" s="106">
        <v>46049</v>
      </c>
      <c r="C452" s="25" t="s">
        <v>358</v>
      </c>
      <c r="D452" s="107" t="s">
        <v>115</v>
      </c>
      <c r="E452" s="26">
        <v>34</v>
      </c>
      <c r="F452" s="26" t="s">
        <v>295</v>
      </c>
      <c r="K452" s="24">
        <v>15</v>
      </c>
      <c r="L452" s="106">
        <v>46049</v>
      </c>
      <c r="M452" s="25" t="s">
        <v>359</v>
      </c>
      <c r="N452" s="107" t="s">
        <v>115</v>
      </c>
      <c r="O452" s="26">
        <v>99</v>
      </c>
      <c r="P452" s="26" t="s">
        <v>295</v>
      </c>
    </row>
    <row r="453" spans="1:16" x14ac:dyDescent="0.3">
      <c r="A453" s="24">
        <v>15</v>
      </c>
      <c r="B453" s="106">
        <v>46049</v>
      </c>
      <c r="C453" s="25" t="s">
        <v>358</v>
      </c>
      <c r="D453" s="107" t="s">
        <v>137</v>
      </c>
      <c r="E453" s="26">
        <v>75</v>
      </c>
      <c r="F453" s="26" t="s">
        <v>295</v>
      </c>
      <c r="K453" s="24">
        <v>15</v>
      </c>
      <c r="L453" s="106">
        <v>46049</v>
      </c>
      <c r="M453" s="25" t="s">
        <v>359</v>
      </c>
      <c r="N453" s="107" t="s">
        <v>137</v>
      </c>
      <c r="O453" s="26">
        <v>486</v>
      </c>
      <c r="P453" s="26" t="s">
        <v>295</v>
      </c>
    </row>
    <row r="454" spans="1:16" x14ac:dyDescent="0.3">
      <c r="A454" s="24">
        <v>15</v>
      </c>
      <c r="B454" s="106">
        <v>46049</v>
      </c>
      <c r="C454" s="25" t="s">
        <v>358</v>
      </c>
      <c r="D454" s="107" t="s">
        <v>350</v>
      </c>
      <c r="E454" s="26">
        <v>142</v>
      </c>
      <c r="F454" s="26" t="s">
        <v>295</v>
      </c>
      <c r="K454" s="24">
        <v>15</v>
      </c>
      <c r="L454" s="106">
        <v>46049</v>
      </c>
      <c r="M454" s="25" t="s">
        <v>359</v>
      </c>
      <c r="N454" s="107" t="s">
        <v>350</v>
      </c>
      <c r="O454" s="26">
        <v>434</v>
      </c>
      <c r="P454" s="26" t="s">
        <v>295</v>
      </c>
    </row>
    <row r="455" spans="1:16" x14ac:dyDescent="0.3">
      <c r="A455" s="24">
        <v>15</v>
      </c>
      <c r="B455" s="106">
        <v>46049</v>
      </c>
      <c r="C455" s="25" t="s">
        <v>358</v>
      </c>
      <c r="D455" s="107" t="s">
        <v>125</v>
      </c>
      <c r="E455" s="26">
        <v>110</v>
      </c>
      <c r="F455" s="26" t="s">
        <v>295</v>
      </c>
      <c r="K455" s="24">
        <v>15</v>
      </c>
      <c r="L455" s="106">
        <v>46049</v>
      </c>
      <c r="M455" s="25" t="s">
        <v>359</v>
      </c>
      <c r="N455" s="107" t="s">
        <v>125</v>
      </c>
      <c r="O455" s="26">
        <v>416</v>
      </c>
      <c r="P455" s="26" t="s">
        <v>295</v>
      </c>
    </row>
    <row r="456" spans="1:16" x14ac:dyDescent="0.3">
      <c r="A456" s="24">
        <v>15</v>
      </c>
      <c r="B456" s="106">
        <v>46049</v>
      </c>
      <c r="C456" s="25" t="s">
        <v>358</v>
      </c>
      <c r="D456" s="107" t="s">
        <v>126</v>
      </c>
      <c r="E456" s="26">
        <v>78</v>
      </c>
      <c r="F456" s="26" t="s">
        <v>295</v>
      </c>
      <c r="K456" s="24">
        <v>15</v>
      </c>
      <c r="L456" s="106">
        <v>46049</v>
      </c>
      <c r="M456" s="25" t="s">
        <v>359</v>
      </c>
      <c r="N456" s="107" t="s">
        <v>126</v>
      </c>
      <c r="O456" s="26">
        <v>150</v>
      </c>
      <c r="P456" s="26" t="s">
        <v>295</v>
      </c>
    </row>
    <row r="457" spans="1:16" x14ac:dyDescent="0.3">
      <c r="A457" s="24">
        <v>15</v>
      </c>
      <c r="B457" s="106">
        <v>46049</v>
      </c>
      <c r="C457" s="25" t="s">
        <v>358</v>
      </c>
      <c r="D457" s="107" t="s">
        <v>351</v>
      </c>
      <c r="E457" s="26">
        <v>160</v>
      </c>
      <c r="F457" s="26" t="s">
        <v>295</v>
      </c>
      <c r="K457" s="24">
        <v>15</v>
      </c>
      <c r="L457" s="106">
        <v>46049</v>
      </c>
      <c r="M457" s="25" t="s">
        <v>359</v>
      </c>
      <c r="N457" s="107" t="s">
        <v>351</v>
      </c>
      <c r="O457" s="26">
        <v>390</v>
      </c>
      <c r="P457" s="26" t="s">
        <v>295</v>
      </c>
    </row>
    <row r="458" spans="1:16" x14ac:dyDescent="0.3">
      <c r="A458" s="24">
        <v>15</v>
      </c>
      <c r="B458" s="106">
        <v>46049</v>
      </c>
      <c r="C458" s="25" t="s">
        <v>358</v>
      </c>
      <c r="D458" s="107" t="s">
        <v>352</v>
      </c>
      <c r="E458" s="26">
        <v>60</v>
      </c>
      <c r="F458" s="26" t="s">
        <v>295</v>
      </c>
      <c r="K458" s="24">
        <v>15</v>
      </c>
      <c r="L458" s="106">
        <v>46049</v>
      </c>
      <c r="M458" s="25" t="s">
        <v>359</v>
      </c>
      <c r="N458" s="107" t="s">
        <v>352</v>
      </c>
      <c r="O458" s="26">
        <v>85</v>
      </c>
      <c r="P458" s="26" t="s">
        <v>295</v>
      </c>
    </row>
    <row r="459" spans="1:16" x14ac:dyDescent="0.3">
      <c r="A459" s="24">
        <v>15</v>
      </c>
      <c r="B459" s="106">
        <v>46049</v>
      </c>
      <c r="C459" s="25" t="s">
        <v>358</v>
      </c>
      <c r="D459" s="107" t="s">
        <v>122</v>
      </c>
      <c r="E459" s="26">
        <v>49</v>
      </c>
      <c r="F459" s="26" t="s">
        <v>295</v>
      </c>
      <c r="K459" s="24">
        <v>15</v>
      </c>
      <c r="L459" s="106">
        <v>46049</v>
      </c>
      <c r="M459" s="25" t="s">
        <v>359</v>
      </c>
      <c r="N459" s="107" t="s">
        <v>122</v>
      </c>
      <c r="O459" s="26">
        <v>222</v>
      </c>
      <c r="P459" s="26" t="s">
        <v>295</v>
      </c>
    </row>
    <row r="460" spans="1:16" x14ac:dyDescent="0.3">
      <c r="A460" s="24">
        <v>15</v>
      </c>
      <c r="B460" s="106">
        <v>46049</v>
      </c>
      <c r="C460" s="25" t="s">
        <v>358</v>
      </c>
      <c r="D460" s="107" t="s">
        <v>124</v>
      </c>
      <c r="E460" s="26">
        <v>30</v>
      </c>
      <c r="F460" s="26" t="s">
        <v>295</v>
      </c>
      <c r="K460" s="24">
        <v>15</v>
      </c>
      <c r="L460" s="106">
        <v>46049</v>
      </c>
      <c r="M460" s="25" t="s">
        <v>359</v>
      </c>
      <c r="N460" s="107" t="s">
        <v>124</v>
      </c>
      <c r="O460" s="26">
        <v>108</v>
      </c>
      <c r="P460" s="26" t="s">
        <v>295</v>
      </c>
    </row>
    <row r="461" spans="1:16" x14ac:dyDescent="0.3">
      <c r="A461" s="24">
        <v>15</v>
      </c>
      <c r="B461" s="106">
        <v>46049</v>
      </c>
      <c r="C461" s="25" t="s">
        <v>358</v>
      </c>
      <c r="D461" s="107" t="s">
        <v>353</v>
      </c>
      <c r="E461" s="26">
        <v>0.99</v>
      </c>
      <c r="F461" s="26" t="s">
        <v>295</v>
      </c>
      <c r="K461" s="24">
        <v>15</v>
      </c>
      <c r="L461" s="106">
        <v>46049</v>
      </c>
      <c r="M461" s="25" t="s">
        <v>359</v>
      </c>
      <c r="N461" s="107" t="s">
        <v>353</v>
      </c>
      <c r="O461" s="26">
        <v>3.65</v>
      </c>
      <c r="P461" s="26" t="s">
        <v>295</v>
      </c>
    </row>
    <row r="462" spans="1:16" x14ac:dyDescent="0.3">
      <c r="A462" s="24">
        <v>15</v>
      </c>
      <c r="B462" s="106">
        <v>46049</v>
      </c>
      <c r="C462" s="25" t="s">
        <v>358</v>
      </c>
      <c r="D462" s="107" t="s">
        <v>355</v>
      </c>
      <c r="E462" s="26">
        <v>38.4</v>
      </c>
      <c r="F462" s="26" t="s">
        <v>295</v>
      </c>
      <c r="K462" s="24">
        <v>15</v>
      </c>
      <c r="L462" s="106">
        <v>46049</v>
      </c>
      <c r="M462" s="25" t="s">
        <v>359</v>
      </c>
      <c r="N462" s="107" t="s">
        <v>355</v>
      </c>
      <c r="O462" s="26">
        <v>20.9</v>
      </c>
      <c r="P462" s="26" t="s">
        <v>295</v>
      </c>
    </row>
    <row r="463" spans="1:16" x14ac:dyDescent="0.3">
      <c r="A463" s="24">
        <v>15</v>
      </c>
      <c r="B463" s="106">
        <v>46049</v>
      </c>
      <c r="C463" s="25" t="s">
        <v>358</v>
      </c>
      <c r="D463" s="107" t="s">
        <v>133</v>
      </c>
      <c r="E463" s="26">
        <v>144</v>
      </c>
      <c r="F463" s="26" t="s">
        <v>295</v>
      </c>
      <c r="K463" s="24">
        <v>15</v>
      </c>
      <c r="L463" s="106">
        <v>46049</v>
      </c>
      <c r="M463" s="25" t="s">
        <v>359</v>
      </c>
      <c r="N463" s="107" t="s">
        <v>133</v>
      </c>
      <c r="O463" s="26">
        <v>126</v>
      </c>
      <c r="P463" s="26" t="s">
        <v>295</v>
      </c>
    </row>
    <row r="464" spans="1:16" x14ac:dyDescent="0.3">
      <c r="A464" s="24">
        <v>15</v>
      </c>
      <c r="B464" s="106">
        <v>46049</v>
      </c>
      <c r="C464" s="25" t="s">
        <v>358</v>
      </c>
      <c r="D464" s="107" t="s">
        <v>135</v>
      </c>
      <c r="E464" s="26">
        <v>3.7</v>
      </c>
      <c r="F464" s="26" t="s">
        <v>295</v>
      </c>
      <c r="K464" s="24">
        <v>15</v>
      </c>
      <c r="L464" s="106">
        <v>46049</v>
      </c>
      <c r="M464" s="25" t="s">
        <v>359</v>
      </c>
      <c r="N464" s="107" t="s">
        <v>135</v>
      </c>
      <c r="O464" s="26">
        <v>6.3</v>
      </c>
      <c r="P464" s="26" t="s">
        <v>295</v>
      </c>
    </row>
    <row r="465" spans="1:16" x14ac:dyDescent="0.3">
      <c r="A465" s="24">
        <v>15</v>
      </c>
      <c r="B465" s="106">
        <v>46049</v>
      </c>
      <c r="C465" s="25" t="s">
        <v>358</v>
      </c>
      <c r="D465" s="107" t="s">
        <v>136</v>
      </c>
      <c r="E465" s="26">
        <v>116</v>
      </c>
      <c r="F465" s="26" t="s">
        <v>295</v>
      </c>
      <c r="K465" s="24">
        <v>15</v>
      </c>
      <c r="L465" s="106">
        <v>46049</v>
      </c>
      <c r="M465" s="25" t="s">
        <v>359</v>
      </c>
      <c r="N465" s="107" t="s">
        <v>136</v>
      </c>
      <c r="O465" s="26">
        <v>94</v>
      </c>
      <c r="P465" s="26" t="s">
        <v>295</v>
      </c>
    </row>
    <row r="466" spans="1:16" x14ac:dyDescent="0.3">
      <c r="A466" s="24">
        <v>16</v>
      </c>
      <c r="B466" s="106">
        <v>46050</v>
      </c>
      <c r="C466" s="25" t="s">
        <v>358</v>
      </c>
      <c r="D466" s="107" t="s">
        <v>341</v>
      </c>
      <c r="E466" s="26">
        <v>4.6399999999999997</v>
      </c>
      <c r="F466" s="26" t="s">
        <v>295</v>
      </c>
      <c r="K466" s="24">
        <v>16</v>
      </c>
      <c r="L466" s="106">
        <v>46050</v>
      </c>
      <c r="M466" s="25" t="s">
        <v>359</v>
      </c>
      <c r="N466" s="107" t="s">
        <v>341</v>
      </c>
      <c r="O466" s="26">
        <v>1.22</v>
      </c>
      <c r="P466" s="26" t="s">
        <v>295</v>
      </c>
    </row>
    <row r="467" spans="1:16" x14ac:dyDescent="0.3">
      <c r="A467" s="24">
        <v>16</v>
      </c>
      <c r="B467" s="106">
        <v>46050</v>
      </c>
      <c r="C467" s="25" t="s">
        <v>358</v>
      </c>
      <c r="D467" s="107" t="s">
        <v>118</v>
      </c>
      <c r="E467" s="26">
        <v>4.8</v>
      </c>
      <c r="F467" s="26" t="s">
        <v>295</v>
      </c>
      <c r="K467" s="24">
        <v>16</v>
      </c>
      <c r="L467" s="106">
        <v>46050</v>
      </c>
      <c r="M467" s="25" t="s">
        <v>359</v>
      </c>
      <c r="N467" s="107" t="s">
        <v>118</v>
      </c>
      <c r="O467" s="26">
        <v>9.8000000000000007</v>
      </c>
      <c r="P467" s="26" t="s">
        <v>295</v>
      </c>
    </row>
    <row r="468" spans="1:16" x14ac:dyDescent="0.3">
      <c r="A468" s="24">
        <v>16</v>
      </c>
      <c r="B468" s="106">
        <v>46050</v>
      </c>
      <c r="C468" s="25" t="s">
        <v>358</v>
      </c>
      <c r="D468" s="107" t="s">
        <v>130</v>
      </c>
      <c r="E468" s="26">
        <v>3.7829999999999999</v>
      </c>
      <c r="F468" s="26" t="s">
        <v>295</v>
      </c>
      <c r="K468" s="24">
        <v>16</v>
      </c>
      <c r="L468" s="106">
        <v>46050</v>
      </c>
      <c r="M468" s="25" t="s">
        <v>359</v>
      </c>
      <c r="N468" s="107" t="s">
        <v>130</v>
      </c>
      <c r="O468" s="26">
        <v>2.5030000000000001</v>
      </c>
      <c r="P468" s="26" t="s">
        <v>295</v>
      </c>
    </row>
    <row r="469" spans="1:16" x14ac:dyDescent="0.3">
      <c r="A469" s="24">
        <v>16</v>
      </c>
      <c r="B469" s="106">
        <v>46050</v>
      </c>
      <c r="C469" s="25" t="s">
        <v>358</v>
      </c>
      <c r="D469" s="107" t="s">
        <v>343</v>
      </c>
      <c r="E469" s="26">
        <v>0.29799999999999999</v>
      </c>
      <c r="F469" s="26" t="s">
        <v>295</v>
      </c>
      <c r="K469" s="24">
        <v>16</v>
      </c>
      <c r="L469" s="106">
        <v>46050</v>
      </c>
      <c r="M469" s="25" t="s">
        <v>359</v>
      </c>
      <c r="N469" s="107" t="s">
        <v>343</v>
      </c>
      <c r="O469" s="26">
        <v>1.095</v>
      </c>
      <c r="P469" s="26" t="s">
        <v>295</v>
      </c>
    </row>
    <row r="470" spans="1:16" x14ac:dyDescent="0.3">
      <c r="A470" s="24">
        <v>16</v>
      </c>
      <c r="B470" s="106">
        <v>46050</v>
      </c>
      <c r="C470" s="25" t="s">
        <v>358</v>
      </c>
      <c r="D470" s="107" t="s">
        <v>127</v>
      </c>
      <c r="E470" s="26">
        <v>1.135</v>
      </c>
      <c r="F470" s="26" t="s">
        <v>295</v>
      </c>
      <c r="K470" s="24">
        <v>16</v>
      </c>
      <c r="L470" s="106">
        <v>46050</v>
      </c>
      <c r="M470" s="25" t="s">
        <v>359</v>
      </c>
      <c r="N470" s="107" t="s">
        <v>127</v>
      </c>
      <c r="O470" s="26">
        <v>4.5880000000000001</v>
      </c>
      <c r="P470" s="26" t="s">
        <v>295</v>
      </c>
    </row>
    <row r="471" spans="1:16" x14ac:dyDescent="0.3">
      <c r="A471" s="24">
        <v>16</v>
      </c>
      <c r="B471" s="106">
        <v>46050</v>
      </c>
      <c r="C471" s="25" t="s">
        <v>358</v>
      </c>
      <c r="D471" s="107" t="s">
        <v>131</v>
      </c>
      <c r="E471" s="26">
        <v>8.6</v>
      </c>
      <c r="F471" s="26" t="s">
        <v>295</v>
      </c>
      <c r="K471" s="24">
        <v>16</v>
      </c>
      <c r="L471" s="106">
        <v>46050</v>
      </c>
      <c r="M471" s="25" t="s">
        <v>359</v>
      </c>
      <c r="N471" s="107" t="s">
        <v>131</v>
      </c>
      <c r="O471" s="26">
        <v>11.9</v>
      </c>
      <c r="P471" s="26" t="s">
        <v>295</v>
      </c>
    </row>
    <row r="472" spans="1:16" x14ac:dyDescent="0.3">
      <c r="A472" s="24">
        <v>16</v>
      </c>
      <c r="B472" s="106">
        <v>46050</v>
      </c>
      <c r="C472" s="25" t="s">
        <v>358</v>
      </c>
      <c r="D472" s="107" t="s">
        <v>344</v>
      </c>
      <c r="E472" s="26">
        <v>321</v>
      </c>
      <c r="F472" s="26" t="s">
        <v>295</v>
      </c>
      <c r="K472" s="24">
        <v>16</v>
      </c>
      <c r="L472" s="106">
        <v>46050</v>
      </c>
      <c r="M472" s="25" t="s">
        <v>359</v>
      </c>
      <c r="N472" s="107" t="s">
        <v>344</v>
      </c>
      <c r="O472" s="26">
        <v>203</v>
      </c>
      <c r="P472" s="26" t="s">
        <v>295</v>
      </c>
    </row>
    <row r="473" spans="1:16" x14ac:dyDescent="0.3">
      <c r="A473" s="24">
        <v>16</v>
      </c>
      <c r="B473" s="106">
        <v>46050</v>
      </c>
      <c r="C473" s="25" t="s">
        <v>358</v>
      </c>
      <c r="D473" s="107" t="s">
        <v>119</v>
      </c>
      <c r="E473" s="26">
        <v>233</v>
      </c>
      <c r="F473" s="26" t="s">
        <v>295</v>
      </c>
      <c r="K473" s="24">
        <v>16</v>
      </c>
      <c r="L473" s="106">
        <v>46050</v>
      </c>
      <c r="M473" s="25" t="s">
        <v>359</v>
      </c>
      <c r="N473" s="107" t="s">
        <v>119</v>
      </c>
      <c r="O473" s="26">
        <v>88</v>
      </c>
      <c r="P473" s="26" t="s">
        <v>295</v>
      </c>
    </row>
    <row r="474" spans="1:16" x14ac:dyDescent="0.3">
      <c r="A474" s="24">
        <v>16</v>
      </c>
      <c r="B474" s="106">
        <v>46050</v>
      </c>
      <c r="C474" s="25" t="s">
        <v>358</v>
      </c>
      <c r="D474" s="107" t="s">
        <v>120</v>
      </c>
      <c r="E474" s="26">
        <v>76</v>
      </c>
      <c r="F474" s="26" t="s">
        <v>295</v>
      </c>
      <c r="K474" s="24">
        <v>16</v>
      </c>
      <c r="L474" s="106">
        <v>46050</v>
      </c>
      <c r="M474" s="25" t="s">
        <v>359</v>
      </c>
      <c r="N474" s="107" t="s">
        <v>120</v>
      </c>
      <c r="O474" s="26">
        <v>26</v>
      </c>
      <c r="P474" s="26" t="s">
        <v>295</v>
      </c>
    </row>
    <row r="475" spans="1:16" x14ac:dyDescent="0.3">
      <c r="A475" s="24">
        <v>16</v>
      </c>
      <c r="B475" s="106">
        <v>46050</v>
      </c>
      <c r="C475" s="25" t="s">
        <v>358</v>
      </c>
      <c r="D475" s="107" t="s">
        <v>117</v>
      </c>
      <c r="E475" s="26">
        <v>2.6</v>
      </c>
      <c r="F475" s="26" t="s">
        <v>295</v>
      </c>
      <c r="K475" s="24">
        <v>16</v>
      </c>
      <c r="L475" s="106">
        <v>46050</v>
      </c>
      <c r="M475" s="25" t="s">
        <v>359</v>
      </c>
      <c r="N475" s="107" t="s">
        <v>117</v>
      </c>
      <c r="O475" s="26">
        <v>6.2</v>
      </c>
      <c r="P475" s="26" t="s">
        <v>295</v>
      </c>
    </row>
    <row r="476" spans="1:16" x14ac:dyDescent="0.3">
      <c r="A476" s="24">
        <v>16</v>
      </c>
      <c r="B476" s="106">
        <v>46050</v>
      </c>
      <c r="C476" s="25" t="s">
        <v>358</v>
      </c>
      <c r="D476" s="107" t="s">
        <v>346</v>
      </c>
      <c r="E476" s="26">
        <v>227</v>
      </c>
      <c r="F476" s="26" t="s">
        <v>295</v>
      </c>
      <c r="K476" s="24">
        <v>16</v>
      </c>
      <c r="L476" s="106">
        <v>46050</v>
      </c>
      <c r="M476" s="25" t="s">
        <v>359</v>
      </c>
      <c r="N476" s="107" t="s">
        <v>346</v>
      </c>
      <c r="O476" s="26">
        <v>66</v>
      </c>
      <c r="P476" s="26" t="s">
        <v>295</v>
      </c>
    </row>
    <row r="477" spans="1:16" x14ac:dyDescent="0.3">
      <c r="A477" s="24">
        <v>16</v>
      </c>
      <c r="B477" s="106">
        <v>46050</v>
      </c>
      <c r="C477" s="25" t="s">
        <v>358</v>
      </c>
      <c r="D477" s="107" t="s">
        <v>132</v>
      </c>
      <c r="E477" s="26">
        <v>3.57</v>
      </c>
      <c r="F477" s="26" t="s">
        <v>295</v>
      </c>
      <c r="K477" s="24">
        <v>16</v>
      </c>
      <c r="L477" s="106">
        <v>46050</v>
      </c>
      <c r="M477" s="25" t="s">
        <v>359</v>
      </c>
      <c r="N477" s="107" t="s">
        <v>132</v>
      </c>
      <c r="O477" s="26">
        <v>7.39</v>
      </c>
      <c r="P477" s="26" t="s">
        <v>295</v>
      </c>
    </row>
    <row r="478" spans="1:16" x14ac:dyDescent="0.3">
      <c r="A478" s="24">
        <v>16</v>
      </c>
      <c r="B478" s="106">
        <v>46050</v>
      </c>
      <c r="C478" s="25" t="s">
        <v>358</v>
      </c>
      <c r="D478" s="107" t="s">
        <v>111</v>
      </c>
      <c r="E478" s="26">
        <v>88</v>
      </c>
      <c r="F478" s="26" t="s">
        <v>295</v>
      </c>
      <c r="K478" s="24">
        <v>16</v>
      </c>
      <c r="L478" s="106">
        <v>46050</v>
      </c>
      <c r="M478" s="25" t="s">
        <v>359</v>
      </c>
      <c r="N478" s="107" t="s">
        <v>111</v>
      </c>
      <c r="O478" s="26">
        <v>281</v>
      </c>
      <c r="P478" s="26" t="s">
        <v>295</v>
      </c>
    </row>
    <row r="479" spans="1:16" x14ac:dyDescent="0.3">
      <c r="A479" s="24">
        <v>16</v>
      </c>
      <c r="B479" s="106">
        <v>46050</v>
      </c>
      <c r="C479" s="25" t="s">
        <v>358</v>
      </c>
      <c r="D479" s="107" t="s">
        <v>347</v>
      </c>
      <c r="E479" s="26">
        <v>5.28</v>
      </c>
      <c r="F479" s="26" t="s">
        <v>295</v>
      </c>
      <c r="K479" s="24">
        <v>16</v>
      </c>
      <c r="L479" s="106">
        <v>46050</v>
      </c>
      <c r="M479" s="25" t="s">
        <v>359</v>
      </c>
      <c r="N479" s="107" t="s">
        <v>347</v>
      </c>
      <c r="O479" s="26">
        <v>9.75</v>
      </c>
      <c r="P479" s="26" t="s">
        <v>295</v>
      </c>
    </row>
    <row r="480" spans="1:16" x14ac:dyDescent="0.3">
      <c r="A480" s="24">
        <v>16</v>
      </c>
      <c r="B480" s="106">
        <v>46050</v>
      </c>
      <c r="C480" s="25" t="s">
        <v>358</v>
      </c>
      <c r="D480" s="107" t="s">
        <v>349</v>
      </c>
      <c r="E480" s="26">
        <v>1.99</v>
      </c>
      <c r="F480" s="26" t="s">
        <v>295</v>
      </c>
      <c r="K480" s="24">
        <v>16</v>
      </c>
      <c r="L480" s="106">
        <v>46050</v>
      </c>
      <c r="M480" s="25" t="s">
        <v>359</v>
      </c>
      <c r="N480" s="107" t="s">
        <v>349</v>
      </c>
      <c r="O480" s="26">
        <v>4.43</v>
      </c>
      <c r="P480" s="26" t="s">
        <v>295</v>
      </c>
    </row>
    <row r="481" spans="1:16" x14ac:dyDescent="0.3">
      <c r="A481" s="24">
        <v>16</v>
      </c>
      <c r="B481" s="106">
        <v>46050</v>
      </c>
      <c r="C481" s="25" t="s">
        <v>358</v>
      </c>
      <c r="D481" s="107" t="s">
        <v>128</v>
      </c>
      <c r="E481" s="26">
        <v>6.9</v>
      </c>
      <c r="F481" s="26" t="s">
        <v>295</v>
      </c>
      <c r="K481" s="24">
        <v>16</v>
      </c>
      <c r="L481" s="106">
        <v>46050</v>
      </c>
      <c r="M481" s="25" t="s">
        <v>359</v>
      </c>
      <c r="N481" s="107" t="s">
        <v>128</v>
      </c>
      <c r="O481" s="26">
        <v>4.4000000000000004</v>
      </c>
      <c r="P481" s="26" t="s">
        <v>295</v>
      </c>
    </row>
    <row r="482" spans="1:16" x14ac:dyDescent="0.3">
      <c r="A482" s="24">
        <v>16</v>
      </c>
      <c r="B482" s="106">
        <v>46050</v>
      </c>
      <c r="C482" s="25" t="s">
        <v>358</v>
      </c>
      <c r="D482" s="107" t="s">
        <v>121</v>
      </c>
      <c r="E482" s="26">
        <v>157</v>
      </c>
      <c r="F482" s="26" t="s">
        <v>295</v>
      </c>
      <c r="K482" s="24">
        <v>16</v>
      </c>
      <c r="L482" s="106">
        <v>46050</v>
      </c>
      <c r="M482" s="25" t="s">
        <v>359</v>
      </c>
      <c r="N482" s="107" t="s">
        <v>121</v>
      </c>
      <c r="O482" s="26">
        <v>82</v>
      </c>
      <c r="P482" s="26" t="s">
        <v>295</v>
      </c>
    </row>
    <row r="483" spans="1:16" x14ac:dyDescent="0.3">
      <c r="A483" s="24">
        <v>16</v>
      </c>
      <c r="B483" s="106">
        <v>46050</v>
      </c>
      <c r="C483" s="25" t="s">
        <v>358</v>
      </c>
      <c r="D483" s="107" t="s">
        <v>115</v>
      </c>
      <c r="E483" s="26">
        <v>33</v>
      </c>
      <c r="F483" s="26" t="s">
        <v>295</v>
      </c>
      <c r="K483" s="24">
        <v>16</v>
      </c>
      <c r="L483" s="106">
        <v>46050</v>
      </c>
      <c r="M483" s="25" t="s">
        <v>359</v>
      </c>
      <c r="N483" s="107" t="s">
        <v>115</v>
      </c>
      <c r="O483" s="26">
        <v>97</v>
      </c>
      <c r="P483" s="26" t="s">
        <v>295</v>
      </c>
    </row>
    <row r="484" spans="1:16" x14ac:dyDescent="0.3">
      <c r="A484" s="24">
        <v>16</v>
      </c>
      <c r="B484" s="106">
        <v>46050</v>
      </c>
      <c r="C484" s="25" t="s">
        <v>358</v>
      </c>
      <c r="D484" s="107" t="s">
        <v>137</v>
      </c>
      <c r="E484" s="26">
        <v>75</v>
      </c>
      <c r="F484" s="26" t="s">
        <v>295</v>
      </c>
      <c r="K484" s="24">
        <v>16</v>
      </c>
      <c r="L484" s="106">
        <v>46050</v>
      </c>
      <c r="M484" s="25" t="s">
        <v>359</v>
      </c>
      <c r="N484" s="107" t="s">
        <v>137</v>
      </c>
      <c r="O484" s="26">
        <v>483</v>
      </c>
      <c r="P484" s="26" t="s">
        <v>295</v>
      </c>
    </row>
    <row r="485" spans="1:16" x14ac:dyDescent="0.3">
      <c r="A485" s="24">
        <v>16</v>
      </c>
      <c r="B485" s="106">
        <v>46050</v>
      </c>
      <c r="C485" s="25" t="s">
        <v>358</v>
      </c>
      <c r="D485" s="107" t="s">
        <v>350</v>
      </c>
      <c r="E485" s="26">
        <v>140</v>
      </c>
      <c r="F485" s="26" t="s">
        <v>295</v>
      </c>
      <c r="K485" s="24">
        <v>16</v>
      </c>
      <c r="L485" s="106">
        <v>46050</v>
      </c>
      <c r="M485" s="25" t="s">
        <v>359</v>
      </c>
      <c r="N485" s="107" t="s">
        <v>350</v>
      </c>
      <c r="O485" s="26">
        <v>435</v>
      </c>
      <c r="P485" s="26" t="s">
        <v>295</v>
      </c>
    </row>
    <row r="486" spans="1:16" x14ac:dyDescent="0.3">
      <c r="A486" s="24">
        <v>16</v>
      </c>
      <c r="B486" s="106">
        <v>46050</v>
      </c>
      <c r="C486" s="25" t="s">
        <v>358</v>
      </c>
      <c r="D486" s="107" t="s">
        <v>125</v>
      </c>
      <c r="E486" s="26">
        <v>118</v>
      </c>
      <c r="F486" s="26" t="s">
        <v>295</v>
      </c>
      <c r="K486" s="24">
        <v>16</v>
      </c>
      <c r="L486" s="106">
        <v>46050</v>
      </c>
      <c r="M486" s="25" t="s">
        <v>359</v>
      </c>
      <c r="N486" s="107" t="s">
        <v>125</v>
      </c>
      <c r="O486" s="26">
        <v>424</v>
      </c>
      <c r="P486" s="26" t="s">
        <v>295</v>
      </c>
    </row>
    <row r="487" spans="1:16" x14ac:dyDescent="0.3">
      <c r="A487" s="24">
        <v>16</v>
      </c>
      <c r="B487" s="106">
        <v>46050</v>
      </c>
      <c r="C487" s="25" t="s">
        <v>358</v>
      </c>
      <c r="D487" s="107" t="s">
        <v>126</v>
      </c>
      <c r="E487" s="26">
        <v>75</v>
      </c>
      <c r="F487" s="26" t="s">
        <v>295</v>
      </c>
      <c r="K487" s="24">
        <v>16</v>
      </c>
      <c r="L487" s="106">
        <v>46050</v>
      </c>
      <c r="M487" s="25" t="s">
        <v>359</v>
      </c>
      <c r="N487" s="107" t="s">
        <v>126</v>
      </c>
      <c r="O487" s="26">
        <v>154</v>
      </c>
      <c r="P487" s="26" t="s">
        <v>295</v>
      </c>
    </row>
    <row r="488" spans="1:16" x14ac:dyDescent="0.3">
      <c r="A488" s="24">
        <v>16</v>
      </c>
      <c r="B488" s="106">
        <v>46050</v>
      </c>
      <c r="C488" s="25" t="s">
        <v>358</v>
      </c>
      <c r="D488" s="107" t="s">
        <v>351</v>
      </c>
      <c r="E488" s="26">
        <v>159</v>
      </c>
      <c r="F488" s="26" t="s">
        <v>295</v>
      </c>
      <c r="K488" s="24">
        <v>16</v>
      </c>
      <c r="L488" s="106">
        <v>46050</v>
      </c>
      <c r="M488" s="25" t="s">
        <v>359</v>
      </c>
      <c r="N488" s="107" t="s">
        <v>351</v>
      </c>
      <c r="O488" s="26">
        <v>391</v>
      </c>
      <c r="P488" s="26" t="s">
        <v>295</v>
      </c>
    </row>
    <row r="489" spans="1:16" x14ac:dyDescent="0.3">
      <c r="A489" s="24">
        <v>16</v>
      </c>
      <c r="B489" s="106">
        <v>46050</v>
      </c>
      <c r="C489" s="25" t="s">
        <v>358</v>
      </c>
      <c r="D489" s="107" t="s">
        <v>352</v>
      </c>
      <c r="E489" s="26">
        <v>57</v>
      </c>
      <c r="F489" s="26" t="s">
        <v>295</v>
      </c>
      <c r="K489" s="24">
        <v>16</v>
      </c>
      <c r="L489" s="106">
        <v>46050</v>
      </c>
      <c r="M489" s="25" t="s">
        <v>359</v>
      </c>
      <c r="N489" s="107" t="s">
        <v>352</v>
      </c>
      <c r="O489" s="26">
        <v>82</v>
      </c>
      <c r="P489" s="26" t="s">
        <v>295</v>
      </c>
    </row>
    <row r="490" spans="1:16" x14ac:dyDescent="0.3">
      <c r="A490" s="24">
        <v>16</v>
      </c>
      <c r="B490" s="106">
        <v>46050</v>
      </c>
      <c r="C490" s="25" t="s">
        <v>358</v>
      </c>
      <c r="D490" s="107" t="s">
        <v>122</v>
      </c>
      <c r="E490" s="26">
        <v>46</v>
      </c>
      <c r="F490" s="26" t="s">
        <v>295</v>
      </c>
      <c r="K490" s="24">
        <v>16</v>
      </c>
      <c r="L490" s="106">
        <v>46050</v>
      </c>
      <c r="M490" s="25" t="s">
        <v>359</v>
      </c>
      <c r="N490" s="107" t="s">
        <v>122</v>
      </c>
      <c r="O490" s="26">
        <v>222</v>
      </c>
      <c r="P490" s="26" t="s">
        <v>295</v>
      </c>
    </row>
    <row r="491" spans="1:16" x14ac:dyDescent="0.3">
      <c r="A491" s="24">
        <v>16</v>
      </c>
      <c r="B491" s="106">
        <v>46050</v>
      </c>
      <c r="C491" s="25" t="s">
        <v>358</v>
      </c>
      <c r="D491" s="107" t="s">
        <v>124</v>
      </c>
      <c r="E491" s="26">
        <v>31</v>
      </c>
      <c r="F491" s="26" t="s">
        <v>295</v>
      </c>
      <c r="K491" s="24">
        <v>16</v>
      </c>
      <c r="L491" s="106">
        <v>46050</v>
      </c>
      <c r="M491" s="25" t="s">
        <v>359</v>
      </c>
      <c r="N491" s="107" t="s">
        <v>124</v>
      </c>
      <c r="O491" s="26">
        <v>107</v>
      </c>
      <c r="P491" s="26" t="s">
        <v>295</v>
      </c>
    </row>
    <row r="492" spans="1:16" x14ac:dyDescent="0.3">
      <c r="A492" s="24">
        <v>16</v>
      </c>
      <c r="B492" s="106">
        <v>46050</v>
      </c>
      <c r="C492" s="25" t="s">
        <v>358</v>
      </c>
      <c r="D492" s="107" t="s">
        <v>353</v>
      </c>
      <c r="E492" s="26">
        <v>1.02</v>
      </c>
      <c r="F492" s="26" t="s">
        <v>295</v>
      </c>
      <c r="K492" s="24">
        <v>16</v>
      </c>
      <c r="L492" s="106">
        <v>46050</v>
      </c>
      <c r="M492" s="25" t="s">
        <v>359</v>
      </c>
      <c r="N492" s="107" t="s">
        <v>353</v>
      </c>
      <c r="O492" s="26">
        <v>3.57</v>
      </c>
      <c r="P492" s="26" t="s">
        <v>295</v>
      </c>
    </row>
    <row r="493" spans="1:16" x14ac:dyDescent="0.3">
      <c r="A493" s="24">
        <v>16</v>
      </c>
      <c r="B493" s="106">
        <v>46050</v>
      </c>
      <c r="C493" s="25" t="s">
        <v>358</v>
      </c>
      <c r="D493" s="107" t="s">
        <v>355</v>
      </c>
      <c r="E493" s="26">
        <v>34.4</v>
      </c>
      <c r="F493" s="26" t="s">
        <v>295</v>
      </c>
      <c r="K493" s="24">
        <v>16</v>
      </c>
      <c r="L493" s="106">
        <v>46050</v>
      </c>
      <c r="M493" s="25" t="s">
        <v>359</v>
      </c>
      <c r="N493" s="107" t="s">
        <v>355</v>
      </c>
      <c r="O493" s="26">
        <v>16.7</v>
      </c>
      <c r="P493" s="26" t="s">
        <v>295</v>
      </c>
    </row>
    <row r="494" spans="1:16" x14ac:dyDescent="0.3">
      <c r="A494" s="24">
        <v>16</v>
      </c>
      <c r="B494" s="106">
        <v>46050</v>
      </c>
      <c r="C494" s="25" t="s">
        <v>358</v>
      </c>
      <c r="D494" s="107" t="s">
        <v>133</v>
      </c>
      <c r="E494" s="26">
        <v>145</v>
      </c>
      <c r="F494" s="26" t="s">
        <v>295</v>
      </c>
      <c r="K494" s="24">
        <v>16</v>
      </c>
      <c r="L494" s="106">
        <v>46050</v>
      </c>
      <c r="M494" s="25" t="s">
        <v>359</v>
      </c>
      <c r="N494" s="107" t="s">
        <v>133</v>
      </c>
      <c r="O494" s="26">
        <v>126</v>
      </c>
      <c r="P494" s="26" t="s">
        <v>295</v>
      </c>
    </row>
    <row r="495" spans="1:16" x14ac:dyDescent="0.3">
      <c r="A495" s="24">
        <v>16</v>
      </c>
      <c r="B495" s="106">
        <v>46050</v>
      </c>
      <c r="C495" s="25" t="s">
        <v>358</v>
      </c>
      <c r="D495" s="107" t="s">
        <v>135</v>
      </c>
      <c r="E495" s="26">
        <v>3.7</v>
      </c>
      <c r="F495" s="26" t="s">
        <v>295</v>
      </c>
      <c r="K495" s="24">
        <v>16</v>
      </c>
      <c r="L495" s="106">
        <v>46050</v>
      </c>
      <c r="M495" s="25" t="s">
        <v>359</v>
      </c>
      <c r="N495" s="107" t="s">
        <v>135</v>
      </c>
      <c r="O495" s="26">
        <v>6.4</v>
      </c>
      <c r="P495" s="26" t="s">
        <v>295</v>
      </c>
    </row>
    <row r="496" spans="1:16" x14ac:dyDescent="0.3">
      <c r="A496" s="24">
        <v>16</v>
      </c>
      <c r="B496" s="106">
        <v>46050</v>
      </c>
      <c r="C496" s="25" t="s">
        <v>358</v>
      </c>
      <c r="D496" s="107" t="s">
        <v>136</v>
      </c>
      <c r="E496" s="26">
        <v>120</v>
      </c>
      <c r="F496" s="26" t="s">
        <v>295</v>
      </c>
      <c r="K496" s="24">
        <v>16</v>
      </c>
      <c r="L496" s="106">
        <v>46050</v>
      </c>
      <c r="M496" s="25" t="s">
        <v>359</v>
      </c>
      <c r="N496" s="107" t="s">
        <v>136</v>
      </c>
      <c r="O496" s="26">
        <v>94</v>
      </c>
      <c r="P496" s="26" t="s">
        <v>295</v>
      </c>
    </row>
    <row r="497" spans="1:16" x14ac:dyDescent="0.3">
      <c r="A497" s="24">
        <v>17</v>
      </c>
      <c r="B497" s="106">
        <v>46051</v>
      </c>
      <c r="C497" s="25" t="s">
        <v>358</v>
      </c>
      <c r="D497" s="107" t="s">
        <v>341</v>
      </c>
      <c r="E497" s="26">
        <v>4.57</v>
      </c>
      <c r="F497" s="26" t="s">
        <v>295</v>
      </c>
      <c r="K497" s="24">
        <v>17</v>
      </c>
      <c r="L497" s="106">
        <v>46051</v>
      </c>
      <c r="M497" s="25" t="s">
        <v>359</v>
      </c>
      <c r="N497" s="107" t="s">
        <v>341</v>
      </c>
      <c r="O497" s="26">
        <v>1.1499999999999999</v>
      </c>
      <c r="P497" s="26" t="s">
        <v>295</v>
      </c>
    </row>
    <row r="498" spans="1:16" x14ac:dyDescent="0.3">
      <c r="A498" s="24">
        <v>17</v>
      </c>
      <c r="B498" s="106">
        <v>46051</v>
      </c>
      <c r="C498" s="25" t="s">
        <v>358</v>
      </c>
      <c r="D498" s="107" t="s">
        <v>118</v>
      </c>
      <c r="E498" s="26">
        <v>4.8</v>
      </c>
      <c r="F498" s="26" t="s">
        <v>295</v>
      </c>
      <c r="K498" s="24">
        <v>17</v>
      </c>
      <c r="L498" s="106">
        <v>46051</v>
      </c>
      <c r="M498" s="25" t="s">
        <v>359</v>
      </c>
      <c r="N498" s="107" t="s">
        <v>118</v>
      </c>
      <c r="O498" s="26">
        <v>9.7200000000000006</v>
      </c>
      <c r="P498" s="26" t="s">
        <v>295</v>
      </c>
    </row>
    <row r="499" spans="1:16" x14ac:dyDescent="0.3">
      <c r="A499" s="24">
        <v>17</v>
      </c>
      <c r="B499" s="106">
        <v>46051</v>
      </c>
      <c r="C499" s="25" t="s">
        <v>358</v>
      </c>
      <c r="D499" s="107" t="s">
        <v>130</v>
      </c>
      <c r="E499" s="26">
        <v>3.89</v>
      </c>
      <c r="F499" s="26" t="s">
        <v>295</v>
      </c>
      <c r="K499" s="24">
        <v>17</v>
      </c>
      <c r="L499" s="106">
        <v>46051</v>
      </c>
      <c r="M499" s="25" t="s">
        <v>359</v>
      </c>
      <c r="N499" s="107" t="s">
        <v>130</v>
      </c>
      <c r="O499" s="26">
        <v>2.6</v>
      </c>
      <c r="P499" s="26" t="s">
        <v>295</v>
      </c>
    </row>
    <row r="500" spans="1:16" x14ac:dyDescent="0.3">
      <c r="A500" s="24">
        <v>17</v>
      </c>
      <c r="B500" s="106">
        <v>46051</v>
      </c>
      <c r="C500" s="25" t="s">
        <v>358</v>
      </c>
      <c r="D500" s="107" t="s">
        <v>343</v>
      </c>
      <c r="E500" s="26">
        <v>0.28699999999999998</v>
      </c>
      <c r="F500" s="26" t="s">
        <v>295</v>
      </c>
      <c r="K500" s="24">
        <v>17</v>
      </c>
      <c r="L500" s="106">
        <v>46051</v>
      </c>
      <c r="M500" s="25" t="s">
        <v>359</v>
      </c>
      <c r="N500" s="107" t="s">
        <v>343</v>
      </c>
      <c r="O500" s="26">
        <v>1.099</v>
      </c>
      <c r="P500" s="26" t="s">
        <v>295</v>
      </c>
    </row>
    <row r="501" spans="1:16" x14ac:dyDescent="0.3">
      <c r="A501" s="24">
        <v>17</v>
      </c>
      <c r="B501" s="106">
        <v>46051</v>
      </c>
      <c r="C501" s="25" t="s">
        <v>358</v>
      </c>
      <c r="D501" s="107" t="s">
        <v>127</v>
      </c>
      <c r="E501" s="26">
        <v>1.18</v>
      </c>
      <c r="F501" s="26" t="s">
        <v>295</v>
      </c>
      <c r="K501" s="24">
        <v>17</v>
      </c>
      <c r="L501" s="106">
        <v>46051</v>
      </c>
      <c r="M501" s="25" t="s">
        <v>359</v>
      </c>
      <c r="N501" s="107" t="s">
        <v>127</v>
      </c>
      <c r="O501" s="26">
        <v>4.46</v>
      </c>
      <c r="P501" s="26" t="s">
        <v>295</v>
      </c>
    </row>
    <row r="502" spans="1:16" x14ac:dyDescent="0.3">
      <c r="A502" s="24">
        <v>17</v>
      </c>
      <c r="B502" s="106">
        <v>46051</v>
      </c>
      <c r="C502" s="25" t="s">
        <v>358</v>
      </c>
      <c r="D502" s="107" t="s">
        <v>131</v>
      </c>
      <c r="E502" s="26">
        <v>8.6</v>
      </c>
      <c r="F502" s="26" t="s">
        <v>295</v>
      </c>
      <c r="K502" s="24">
        <v>17</v>
      </c>
      <c r="L502" s="106">
        <v>46051</v>
      </c>
      <c r="M502" s="25" t="s">
        <v>359</v>
      </c>
      <c r="N502" s="107" t="s">
        <v>131</v>
      </c>
      <c r="O502" s="26">
        <v>11.9</v>
      </c>
      <c r="P502" s="26" t="s">
        <v>295</v>
      </c>
    </row>
    <row r="503" spans="1:16" x14ac:dyDescent="0.3">
      <c r="A503" s="24">
        <v>17</v>
      </c>
      <c r="B503" s="106">
        <v>46051</v>
      </c>
      <c r="C503" s="25" t="s">
        <v>358</v>
      </c>
      <c r="D503" s="107" t="s">
        <v>344</v>
      </c>
      <c r="E503" s="26">
        <v>331</v>
      </c>
      <c r="F503" s="26" t="s">
        <v>295</v>
      </c>
      <c r="K503" s="24">
        <v>17</v>
      </c>
      <c r="L503" s="106">
        <v>46051</v>
      </c>
      <c r="M503" s="25" t="s">
        <v>359</v>
      </c>
      <c r="N503" s="107" t="s">
        <v>344</v>
      </c>
      <c r="O503" s="26">
        <v>195</v>
      </c>
      <c r="P503" s="26" t="s">
        <v>295</v>
      </c>
    </row>
    <row r="504" spans="1:16" x14ac:dyDescent="0.3">
      <c r="A504" s="24">
        <v>17</v>
      </c>
      <c r="B504" s="106">
        <v>46051</v>
      </c>
      <c r="C504" s="25" t="s">
        <v>358</v>
      </c>
      <c r="D504" s="107" t="s">
        <v>119</v>
      </c>
      <c r="E504" s="26">
        <v>226</v>
      </c>
      <c r="F504" s="26" t="s">
        <v>295</v>
      </c>
      <c r="K504" s="24">
        <v>17</v>
      </c>
      <c r="L504" s="106">
        <v>46051</v>
      </c>
      <c r="M504" s="25" t="s">
        <v>359</v>
      </c>
      <c r="N504" s="107" t="s">
        <v>119</v>
      </c>
      <c r="O504" s="26">
        <v>86</v>
      </c>
      <c r="P504" s="26" t="s">
        <v>295</v>
      </c>
    </row>
    <row r="505" spans="1:16" x14ac:dyDescent="0.3">
      <c r="A505" s="24">
        <v>17</v>
      </c>
      <c r="B505" s="106">
        <v>46051</v>
      </c>
      <c r="C505" s="25" t="s">
        <v>358</v>
      </c>
      <c r="D505" s="107" t="s">
        <v>120</v>
      </c>
      <c r="E505" s="26">
        <v>76</v>
      </c>
      <c r="F505" s="26" t="s">
        <v>295</v>
      </c>
      <c r="K505" s="24">
        <v>17</v>
      </c>
      <c r="L505" s="106">
        <v>46051</v>
      </c>
      <c r="M505" s="25" t="s">
        <v>359</v>
      </c>
      <c r="N505" s="107" t="s">
        <v>120</v>
      </c>
      <c r="O505" s="26">
        <v>26</v>
      </c>
      <c r="P505" s="26" t="s">
        <v>295</v>
      </c>
    </row>
    <row r="506" spans="1:16" x14ac:dyDescent="0.3">
      <c r="A506" s="24">
        <v>17</v>
      </c>
      <c r="B506" s="106">
        <v>46051</v>
      </c>
      <c r="C506" s="25" t="s">
        <v>358</v>
      </c>
      <c r="D506" s="107" t="s">
        <v>117</v>
      </c>
      <c r="E506" s="26">
        <v>2.62</v>
      </c>
      <c r="F506" s="26" t="s">
        <v>295</v>
      </c>
      <c r="K506" s="24">
        <v>17</v>
      </c>
      <c r="L506" s="106">
        <v>46051</v>
      </c>
      <c r="M506" s="25" t="s">
        <v>359</v>
      </c>
      <c r="N506" s="107" t="s">
        <v>117</v>
      </c>
      <c r="O506" s="26">
        <v>6.17</v>
      </c>
      <c r="P506" s="26" t="s">
        <v>295</v>
      </c>
    </row>
    <row r="507" spans="1:16" x14ac:dyDescent="0.3">
      <c r="A507" s="24">
        <v>17</v>
      </c>
      <c r="B507" s="106">
        <v>46051</v>
      </c>
      <c r="C507" s="25" t="s">
        <v>358</v>
      </c>
      <c r="D507" s="107" t="s">
        <v>346</v>
      </c>
      <c r="E507" s="26">
        <v>228</v>
      </c>
      <c r="F507" s="26" t="s">
        <v>295</v>
      </c>
      <c r="K507" s="24">
        <v>17</v>
      </c>
      <c r="L507" s="106">
        <v>46051</v>
      </c>
      <c r="M507" s="25" t="s">
        <v>359</v>
      </c>
      <c r="N507" s="107" t="s">
        <v>346</v>
      </c>
      <c r="O507" s="26">
        <v>67</v>
      </c>
      <c r="P507" s="26" t="s">
        <v>295</v>
      </c>
    </row>
    <row r="508" spans="1:16" x14ac:dyDescent="0.3">
      <c r="A508" s="24">
        <v>17</v>
      </c>
      <c r="B508" s="106">
        <v>46051</v>
      </c>
      <c r="C508" s="25" t="s">
        <v>358</v>
      </c>
      <c r="D508" s="107" t="s">
        <v>132</v>
      </c>
      <c r="E508" s="26">
        <v>3.61</v>
      </c>
      <c r="F508" s="26" t="s">
        <v>295</v>
      </c>
      <c r="K508" s="24">
        <v>17</v>
      </c>
      <c r="L508" s="106">
        <v>46051</v>
      </c>
      <c r="M508" s="25" t="s">
        <v>359</v>
      </c>
      <c r="N508" s="107" t="s">
        <v>132</v>
      </c>
      <c r="O508" s="26">
        <v>7.4</v>
      </c>
      <c r="P508" s="26" t="s">
        <v>295</v>
      </c>
    </row>
    <row r="509" spans="1:16" x14ac:dyDescent="0.3">
      <c r="A509" s="24">
        <v>17</v>
      </c>
      <c r="B509" s="106">
        <v>46051</v>
      </c>
      <c r="C509" s="25" t="s">
        <v>358</v>
      </c>
      <c r="D509" s="107" t="s">
        <v>111</v>
      </c>
      <c r="E509" s="26">
        <v>87</v>
      </c>
      <c r="F509" s="26" t="s">
        <v>295</v>
      </c>
      <c r="K509" s="24">
        <v>17</v>
      </c>
      <c r="L509" s="106">
        <v>46051</v>
      </c>
      <c r="M509" s="25" t="s">
        <v>359</v>
      </c>
      <c r="N509" s="107" t="s">
        <v>111</v>
      </c>
      <c r="O509" s="26">
        <v>277</v>
      </c>
      <c r="P509" s="26" t="s">
        <v>295</v>
      </c>
    </row>
    <row r="510" spans="1:16" x14ac:dyDescent="0.3">
      <c r="A510" s="24">
        <v>17</v>
      </c>
      <c r="B510" s="106">
        <v>46051</v>
      </c>
      <c r="C510" s="25" t="s">
        <v>358</v>
      </c>
      <c r="D510" s="107" t="s">
        <v>347</v>
      </c>
      <c r="E510" s="26">
        <v>5.12</v>
      </c>
      <c r="F510" s="26" t="s">
        <v>295</v>
      </c>
      <c r="K510" s="24">
        <v>17</v>
      </c>
      <c r="L510" s="106">
        <v>46051</v>
      </c>
      <c r="M510" s="25" t="s">
        <v>359</v>
      </c>
      <c r="N510" s="107" t="s">
        <v>347</v>
      </c>
      <c r="O510" s="26">
        <v>9.9</v>
      </c>
      <c r="P510" s="26" t="s">
        <v>295</v>
      </c>
    </row>
    <row r="511" spans="1:16" x14ac:dyDescent="0.3">
      <c r="A511" s="24">
        <v>17</v>
      </c>
      <c r="B511" s="106">
        <v>46051</v>
      </c>
      <c r="C511" s="25" t="s">
        <v>358</v>
      </c>
      <c r="D511" s="107" t="s">
        <v>349</v>
      </c>
      <c r="E511" s="26">
        <v>2.1</v>
      </c>
      <c r="F511" s="26" t="s">
        <v>295</v>
      </c>
      <c r="K511" s="24">
        <v>17</v>
      </c>
      <c r="L511" s="106">
        <v>46051</v>
      </c>
      <c r="M511" s="25" t="s">
        <v>359</v>
      </c>
      <c r="N511" s="107" t="s">
        <v>349</v>
      </c>
      <c r="O511" s="26">
        <v>4.5</v>
      </c>
      <c r="P511" s="26" t="s">
        <v>295</v>
      </c>
    </row>
    <row r="512" spans="1:16" x14ac:dyDescent="0.3">
      <c r="A512" s="24">
        <v>17</v>
      </c>
      <c r="B512" s="106">
        <v>46051</v>
      </c>
      <c r="C512" s="25" t="s">
        <v>358</v>
      </c>
      <c r="D512" s="107" t="s">
        <v>128</v>
      </c>
      <c r="E512" s="26">
        <v>6.8</v>
      </c>
      <c r="F512" s="26" t="s">
        <v>295</v>
      </c>
      <c r="K512" s="24">
        <v>17</v>
      </c>
      <c r="L512" s="106">
        <v>46051</v>
      </c>
      <c r="M512" s="25" t="s">
        <v>359</v>
      </c>
      <c r="N512" s="107" t="s">
        <v>128</v>
      </c>
      <c r="O512" s="26">
        <v>4.3</v>
      </c>
      <c r="P512" s="26" t="s">
        <v>295</v>
      </c>
    </row>
    <row r="513" spans="1:16" x14ac:dyDescent="0.3">
      <c r="A513" s="24">
        <v>17</v>
      </c>
      <c r="B513" s="106">
        <v>46051</v>
      </c>
      <c r="C513" s="25" t="s">
        <v>358</v>
      </c>
      <c r="D513" s="107" t="s">
        <v>121</v>
      </c>
      <c r="E513" s="26">
        <v>155</v>
      </c>
      <c r="F513" s="26" t="s">
        <v>295</v>
      </c>
      <c r="K513" s="24">
        <v>17</v>
      </c>
      <c r="L513" s="106">
        <v>46051</v>
      </c>
      <c r="M513" s="25" t="s">
        <v>359</v>
      </c>
      <c r="N513" s="107" t="s">
        <v>121</v>
      </c>
      <c r="O513" s="26">
        <v>78</v>
      </c>
      <c r="P513" s="26" t="s">
        <v>295</v>
      </c>
    </row>
    <row r="514" spans="1:16" x14ac:dyDescent="0.3">
      <c r="A514" s="24">
        <v>17</v>
      </c>
      <c r="B514" s="106">
        <v>46051</v>
      </c>
      <c r="C514" s="25" t="s">
        <v>358</v>
      </c>
      <c r="D514" s="107" t="s">
        <v>115</v>
      </c>
      <c r="E514" s="26">
        <v>32</v>
      </c>
      <c r="F514" s="26" t="s">
        <v>295</v>
      </c>
      <c r="K514" s="24">
        <v>17</v>
      </c>
      <c r="L514" s="106">
        <v>46051</v>
      </c>
      <c r="M514" s="25" t="s">
        <v>359</v>
      </c>
      <c r="N514" s="107" t="s">
        <v>115</v>
      </c>
      <c r="O514" s="26">
        <v>96</v>
      </c>
      <c r="P514" s="26" t="s">
        <v>295</v>
      </c>
    </row>
    <row r="515" spans="1:16" x14ac:dyDescent="0.3">
      <c r="A515" s="24">
        <v>17</v>
      </c>
      <c r="B515" s="106">
        <v>46051</v>
      </c>
      <c r="C515" s="25" t="s">
        <v>358</v>
      </c>
      <c r="D515" s="107" t="s">
        <v>137</v>
      </c>
      <c r="E515" s="26">
        <v>75</v>
      </c>
      <c r="F515" s="26" t="s">
        <v>295</v>
      </c>
      <c r="K515" s="24">
        <v>17</v>
      </c>
      <c r="L515" s="106">
        <v>46051</v>
      </c>
      <c r="M515" s="25" t="s">
        <v>359</v>
      </c>
      <c r="N515" s="107" t="s">
        <v>137</v>
      </c>
      <c r="O515" s="26">
        <v>485</v>
      </c>
      <c r="P515" s="26" t="s">
        <v>295</v>
      </c>
    </row>
    <row r="516" spans="1:16" x14ac:dyDescent="0.3">
      <c r="A516" s="24">
        <v>17</v>
      </c>
      <c r="B516" s="106">
        <v>46051</v>
      </c>
      <c r="C516" s="25" t="s">
        <v>358</v>
      </c>
      <c r="D516" s="107" t="s">
        <v>350</v>
      </c>
      <c r="E516" s="26">
        <v>141</v>
      </c>
      <c r="F516" s="26" t="s">
        <v>295</v>
      </c>
      <c r="K516" s="24">
        <v>17</v>
      </c>
      <c r="L516" s="106">
        <v>46051</v>
      </c>
      <c r="M516" s="25" t="s">
        <v>359</v>
      </c>
      <c r="N516" s="107" t="s">
        <v>350</v>
      </c>
      <c r="O516" s="26">
        <v>435</v>
      </c>
      <c r="P516" s="26" t="s">
        <v>295</v>
      </c>
    </row>
    <row r="517" spans="1:16" x14ac:dyDescent="0.3">
      <c r="A517" s="24">
        <v>17</v>
      </c>
      <c r="B517" s="106">
        <v>46051</v>
      </c>
      <c r="C517" s="25" t="s">
        <v>358</v>
      </c>
      <c r="D517" s="107" t="s">
        <v>125</v>
      </c>
      <c r="E517" s="26">
        <v>109</v>
      </c>
      <c r="F517" s="26" t="s">
        <v>295</v>
      </c>
      <c r="K517" s="24">
        <v>17</v>
      </c>
      <c r="L517" s="106">
        <v>46051</v>
      </c>
      <c r="M517" s="25" t="s">
        <v>359</v>
      </c>
      <c r="N517" s="107" t="s">
        <v>125</v>
      </c>
      <c r="O517" s="26">
        <v>410</v>
      </c>
      <c r="P517" s="26" t="s">
        <v>295</v>
      </c>
    </row>
    <row r="518" spans="1:16" x14ac:dyDescent="0.3">
      <c r="A518" s="24">
        <v>17</v>
      </c>
      <c r="B518" s="106">
        <v>46051</v>
      </c>
      <c r="C518" s="25" t="s">
        <v>358</v>
      </c>
      <c r="D518" s="107" t="s">
        <v>126</v>
      </c>
      <c r="E518" s="26">
        <v>80</v>
      </c>
      <c r="F518" s="26" t="s">
        <v>295</v>
      </c>
      <c r="K518" s="24">
        <v>17</v>
      </c>
      <c r="L518" s="106">
        <v>46051</v>
      </c>
      <c r="M518" s="25" t="s">
        <v>359</v>
      </c>
      <c r="N518" s="107" t="s">
        <v>126</v>
      </c>
      <c r="O518" s="26">
        <v>154</v>
      </c>
      <c r="P518" s="26" t="s">
        <v>295</v>
      </c>
    </row>
    <row r="519" spans="1:16" x14ac:dyDescent="0.3">
      <c r="A519" s="24">
        <v>17</v>
      </c>
      <c r="B519" s="106">
        <v>46051</v>
      </c>
      <c r="C519" s="25" t="s">
        <v>358</v>
      </c>
      <c r="D519" s="107" t="s">
        <v>351</v>
      </c>
      <c r="E519" s="26">
        <v>158</v>
      </c>
      <c r="F519" s="26" t="s">
        <v>295</v>
      </c>
      <c r="K519" s="24">
        <v>17</v>
      </c>
      <c r="L519" s="106">
        <v>46051</v>
      </c>
      <c r="M519" s="25" t="s">
        <v>359</v>
      </c>
      <c r="N519" s="107" t="s">
        <v>351</v>
      </c>
      <c r="O519" s="26">
        <v>399</v>
      </c>
      <c r="P519" s="26" t="s">
        <v>295</v>
      </c>
    </row>
    <row r="520" spans="1:16" x14ac:dyDescent="0.3">
      <c r="A520" s="24">
        <v>17</v>
      </c>
      <c r="B520" s="106">
        <v>46051</v>
      </c>
      <c r="C520" s="25" t="s">
        <v>358</v>
      </c>
      <c r="D520" s="107" t="s">
        <v>352</v>
      </c>
      <c r="E520" s="26">
        <v>60</v>
      </c>
      <c r="F520" s="26" t="s">
        <v>295</v>
      </c>
      <c r="K520" s="24">
        <v>17</v>
      </c>
      <c r="L520" s="106">
        <v>46051</v>
      </c>
      <c r="M520" s="25" t="s">
        <v>359</v>
      </c>
      <c r="N520" s="107" t="s">
        <v>352</v>
      </c>
      <c r="O520" s="26">
        <v>85</v>
      </c>
      <c r="P520" s="26" t="s">
        <v>295</v>
      </c>
    </row>
    <row r="521" spans="1:16" x14ac:dyDescent="0.3">
      <c r="A521" s="24">
        <v>17</v>
      </c>
      <c r="B521" s="106">
        <v>46051</v>
      </c>
      <c r="C521" s="25" t="s">
        <v>358</v>
      </c>
      <c r="D521" s="107" t="s">
        <v>122</v>
      </c>
      <c r="E521" s="26">
        <v>47</v>
      </c>
      <c r="F521" s="26" t="s">
        <v>295</v>
      </c>
      <c r="K521" s="24">
        <v>17</v>
      </c>
      <c r="L521" s="106">
        <v>46051</v>
      </c>
      <c r="M521" s="25" t="s">
        <v>359</v>
      </c>
      <c r="N521" s="107" t="s">
        <v>122</v>
      </c>
      <c r="O521" s="26">
        <v>220</v>
      </c>
      <c r="P521" s="26" t="s">
        <v>295</v>
      </c>
    </row>
    <row r="522" spans="1:16" x14ac:dyDescent="0.3">
      <c r="A522" s="24">
        <v>17</v>
      </c>
      <c r="B522" s="106">
        <v>46051</v>
      </c>
      <c r="C522" s="25" t="s">
        <v>358</v>
      </c>
      <c r="D522" s="107" t="s">
        <v>124</v>
      </c>
      <c r="E522" s="26">
        <v>30</v>
      </c>
      <c r="F522" s="26" t="s">
        <v>295</v>
      </c>
      <c r="K522" s="24">
        <v>17</v>
      </c>
      <c r="L522" s="106">
        <v>46051</v>
      </c>
      <c r="M522" s="25" t="s">
        <v>359</v>
      </c>
      <c r="N522" s="107" t="s">
        <v>124</v>
      </c>
      <c r="O522" s="26">
        <v>110</v>
      </c>
      <c r="P522" s="26" t="s">
        <v>295</v>
      </c>
    </row>
    <row r="523" spans="1:16" x14ac:dyDescent="0.3">
      <c r="A523" s="24">
        <v>17</v>
      </c>
      <c r="B523" s="106">
        <v>46051</v>
      </c>
      <c r="C523" s="25" t="s">
        <v>358</v>
      </c>
      <c r="D523" s="107" t="s">
        <v>353</v>
      </c>
      <c r="E523" s="26">
        <v>1.1200000000000001</v>
      </c>
      <c r="F523" s="26" t="s">
        <v>295</v>
      </c>
      <c r="K523" s="24">
        <v>17</v>
      </c>
      <c r="L523" s="106">
        <v>46051</v>
      </c>
      <c r="M523" s="25" t="s">
        <v>359</v>
      </c>
      <c r="N523" s="107" t="s">
        <v>353</v>
      </c>
      <c r="O523" s="26">
        <v>3.58</v>
      </c>
      <c r="P523" s="26" t="s">
        <v>295</v>
      </c>
    </row>
    <row r="524" spans="1:16" x14ac:dyDescent="0.3">
      <c r="A524" s="24">
        <v>17</v>
      </c>
      <c r="B524" s="106">
        <v>46051</v>
      </c>
      <c r="C524" s="25" t="s">
        <v>358</v>
      </c>
      <c r="D524" s="107" t="s">
        <v>355</v>
      </c>
      <c r="E524" s="26">
        <v>34.6</v>
      </c>
      <c r="F524" s="26" t="s">
        <v>295</v>
      </c>
      <c r="K524" s="24">
        <v>17</v>
      </c>
      <c r="L524" s="106">
        <v>46051</v>
      </c>
      <c r="M524" s="25" t="s">
        <v>359</v>
      </c>
      <c r="N524" s="107" t="s">
        <v>355</v>
      </c>
      <c r="O524" s="26">
        <v>18.77</v>
      </c>
      <c r="P524" s="26" t="s">
        <v>295</v>
      </c>
    </row>
    <row r="525" spans="1:16" x14ac:dyDescent="0.3">
      <c r="A525" s="24">
        <v>17</v>
      </c>
      <c r="B525" s="106">
        <v>46051</v>
      </c>
      <c r="C525" s="25" t="s">
        <v>358</v>
      </c>
      <c r="D525" s="107" t="s">
        <v>133</v>
      </c>
      <c r="E525" s="26">
        <v>146</v>
      </c>
      <c r="F525" s="26" t="s">
        <v>295</v>
      </c>
      <c r="K525" s="24">
        <v>17</v>
      </c>
      <c r="L525" s="106">
        <v>46051</v>
      </c>
      <c r="M525" s="25" t="s">
        <v>359</v>
      </c>
      <c r="N525" s="107" t="s">
        <v>133</v>
      </c>
      <c r="O525" s="26">
        <v>127</v>
      </c>
      <c r="P525" s="26" t="s">
        <v>295</v>
      </c>
    </row>
    <row r="526" spans="1:16" x14ac:dyDescent="0.3">
      <c r="A526" s="24">
        <v>17</v>
      </c>
      <c r="B526" s="106">
        <v>46051</v>
      </c>
      <c r="C526" s="25" t="s">
        <v>358</v>
      </c>
      <c r="D526" s="107" t="s">
        <v>135</v>
      </c>
      <c r="E526" s="26">
        <v>3.7</v>
      </c>
      <c r="F526" s="26" t="s">
        <v>295</v>
      </c>
      <c r="K526" s="24">
        <v>17</v>
      </c>
      <c r="L526" s="106">
        <v>46051</v>
      </c>
      <c r="M526" s="25" t="s">
        <v>359</v>
      </c>
      <c r="N526" s="107" t="s">
        <v>135</v>
      </c>
      <c r="O526" s="26">
        <v>6.4</v>
      </c>
      <c r="P526" s="26" t="s">
        <v>295</v>
      </c>
    </row>
    <row r="527" spans="1:16" x14ac:dyDescent="0.3">
      <c r="A527" s="24">
        <v>17</v>
      </c>
      <c r="B527" s="106">
        <v>46051</v>
      </c>
      <c r="C527" s="25" t="s">
        <v>358</v>
      </c>
      <c r="D527" s="107" t="s">
        <v>136</v>
      </c>
      <c r="E527" s="26">
        <v>116</v>
      </c>
      <c r="F527" s="26" t="s">
        <v>295</v>
      </c>
      <c r="K527" s="24">
        <v>17</v>
      </c>
      <c r="L527" s="106">
        <v>46051</v>
      </c>
      <c r="M527" s="25" t="s">
        <v>359</v>
      </c>
      <c r="N527" s="107" t="s">
        <v>136</v>
      </c>
      <c r="O527" s="26">
        <v>93</v>
      </c>
      <c r="P527" s="26" t="s">
        <v>295</v>
      </c>
    </row>
    <row r="528" spans="1:16" x14ac:dyDescent="0.3">
      <c r="A528" s="24">
        <v>18</v>
      </c>
      <c r="B528" s="106">
        <v>46052</v>
      </c>
      <c r="C528" s="25" t="s">
        <v>358</v>
      </c>
      <c r="D528" s="107" t="s">
        <v>341</v>
      </c>
      <c r="E528" s="26">
        <v>4.53</v>
      </c>
      <c r="F528" s="26" t="s">
        <v>295</v>
      </c>
      <c r="K528" s="24">
        <v>18</v>
      </c>
      <c r="L528" s="106">
        <v>46052.346678240741</v>
      </c>
      <c r="M528" s="25" t="s">
        <v>359</v>
      </c>
      <c r="N528" s="107" t="s">
        <v>341</v>
      </c>
      <c r="O528" s="26">
        <v>1.06</v>
      </c>
      <c r="P528" s="26" t="s">
        <v>295</v>
      </c>
    </row>
    <row r="529" spans="1:16" x14ac:dyDescent="0.3">
      <c r="A529" s="24">
        <v>18</v>
      </c>
      <c r="B529" s="106">
        <v>46052</v>
      </c>
      <c r="C529" s="25" t="s">
        <v>358</v>
      </c>
      <c r="D529" s="107" t="s">
        <v>118</v>
      </c>
      <c r="E529" s="26">
        <v>4.7</v>
      </c>
      <c r="F529" s="26" t="s">
        <v>295</v>
      </c>
      <c r="K529" s="24">
        <v>18</v>
      </c>
      <c r="L529" s="106">
        <v>46052.346678240741</v>
      </c>
      <c r="M529" s="25" t="s">
        <v>359</v>
      </c>
      <c r="N529" s="107" t="s">
        <v>118</v>
      </c>
      <c r="O529" s="26">
        <v>9.8000000000000007</v>
      </c>
      <c r="P529" s="26" t="s">
        <v>295</v>
      </c>
    </row>
    <row r="530" spans="1:16" x14ac:dyDescent="0.3">
      <c r="A530" s="24">
        <v>18</v>
      </c>
      <c r="B530" s="106">
        <v>46052</v>
      </c>
      <c r="C530" s="25" t="s">
        <v>358</v>
      </c>
      <c r="D530" s="107" t="s">
        <v>130</v>
      </c>
      <c r="E530" s="26">
        <v>3.8860000000000001</v>
      </c>
      <c r="F530" s="26" t="s">
        <v>295</v>
      </c>
      <c r="K530" s="24">
        <v>18</v>
      </c>
      <c r="L530" s="106">
        <v>46052.346678240741</v>
      </c>
      <c r="M530" s="25" t="s">
        <v>359</v>
      </c>
      <c r="N530" s="107" t="s">
        <v>130</v>
      </c>
      <c r="O530" s="26">
        <v>2.5</v>
      </c>
      <c r="P530" s="26" t="s">
        <v>295</v>
      </c>
    </row>
    <row r="531" spans="1:16" x14ac:dyDescent="0.3">
      <c r="A531" s="24">
        <v>18</v>
      </c>
      <c r="B531" s="106">
        <v>46052</v>
      </c>
      <c r="C531" s="25" t="s">
        <v>358</v>
      </c>
      <c r="D531" s="107" t="s">
        <v>343</v>
      </c>
      <c r="E531" s="26">
        <v>0.30299999999999999</v>
      </c>
      <c r="F531" s="26" t="s">
        <v>295</v>
      </c>
      <c r="K531" s="24">
        <v>18</v>
      </c>
      <c r="L531" s="106">
        <v>46052.346678240741</v>
      </c>
      <c r="M531" s="25" t="s">
        <v>359</v>
      </c>
      <c r="N531" s="107" t="s">
        <v>343</v>
      </c>
      <c r="O531" s="26">
        <v>1.097</v>
      </c>
      <c r="P531" s="26" t="s">
        <v>295</v>
      </c>
    </row>
    <row r="532" spans="1:16" x14ac:dyDescent="0.3">
      <c r="A532" s="24">
        <v>18</v>
      </c>
      <c r="B532" s="106">
        <v>46052</v>
      </c>
      <c r="C532" s="25" t="s">
        <v>358</v>
      </c>
      <c r="D532" s="107" t="s">
        <v>127</v>
      </c>
      <c r="E532" s="26">
        <v>1.137</v>
      </c>
      <c r="F532" s="26" t="s">
        <v>295</v>
      </c>
      <c r="K532" s="24">
        <v>18</v>
      </c>
      <c r="L532" s="106">
        <v>46052.346678240741</v>
      </c>
      <c r="M532" s="25" t="s">
        <v>359</v>
      </c>
      <c r="N532" s="107" t="s">
        <v>127</v>
      </c>
      <c r="O532" s="26">
        <v>4.5179999999999998</v>
      </c>
      <c r="P532" s="26" t="s">
        <v>295</v>
      </c>
    </row>
    <row r="533" spans="1:16" x14ac:dyDescent="0.3">
      <c r="A533" s="24">
        <v>18</v>
      </c>
      <c r="B533" s="106">
        <v>46052</v>
      </c>
      <c r="C533" s="25" t="s">
        <v>358</v>
      </c>
      <c r="D533" s="107" t="s">
        <v>131</v>
      </c>
      <c r="E533" s="26">
        <v>8.6999999999999993</v>
      </c>
      <c r="F533" s="26" t="s">
        <v>295</v>
      </c>
      <c r="K533" s="24">
        <v>18</v>
      </c>
      <c r="L533" s="106">
        <v>46052.346678240741</v>
      </c>
      <c r="M533" s="25" t="s">
        <v>359</v>
      </c>
      <c r="N533" s="107" t="s">
        <v>131</v>
      </c>
      <c r="O533" s="26">
        <v>11.8</v>
      </c>
      <c r="P533" s="26" t="s">
        <v>295</v>
      </c>
    </row>
    <row r="534" spans="1:16" x14ac:dyDescent="0.3">
      <c r="A534" s="24">
        <v>18</v>
      </c>
      <c r="B534" s="106">
        <v>46052</v>
      </c>
      <c r="C534" s="25" t="s">
        <v>358</v>
      </c>
      <c r="D534" s="107" t="s">
        <v>344</v>
      </c>
      <c r="E534" s="26">
        <v>323</v>
      </c>
      <c r="F534" s="26" t="s">
        <v>295</v>
      </c>
      <c r="K534" s="24">
        <v>18</v>
      </c>
      <c r="L534" s="106">
        <v>46052.346678240741</v>
      </c>
      <c r="M534" s="25" t="s">
        <v>359</v>
      </c>
      <c r="N534" s="107" t="s">
        <v>344</v>
      </c>
      <c r="O534" s="26">
        <v>193</v>
      </c>
      <c r="P534" s="26" t="s">
        <v>295</v>
      </c>
    </row>
    <row r="535" spans="1:16" x14ac:dyDescent="0.3">
      <c r="A535" s="24">
        <v>18</v>
      </c>
      <c r="B535" s="106">
        <v>46052</v>
      </c>
      <c r="C535" s="25" t="s">
        <v>358</v>
      </c>
      <c r="D535" s="107" t="s">
        <v>119</v>
      </c>
      <c r="E535" s="26">
        <v>238</v>
      </c>
      <c r="F535" s="26" t="s">
        <v>295</v>
      </c>
      <c r="K535" s="24">
        <v>18</v>
      </c>
      <c r="L535" s="106">
        <v>46052.346678240741</v>
      </c>
      <c r="M535" s="25" t="s">
        <v>359</v>
      </c>
      <c r="N535" s="107" t="s">
        <v>119</v>
      </c>
      <c r="O535" s="26">
        <v>84</v>
      </c>
      <c r="P535" s="26" t="s">
        <v>295</v>
      </c>
    </row>
    <row r="536" spans="1:16" x14ac:dyDescent="0.3">
      <c r="A536" s="24">
        <v>18</v>
      </c>
      <c r="B536" s="106">
        <v>46052</v>
      </c>
      <c r="C536" s="25" t="s">
        <v>358</v>
      </c>
      <c r="D536" s="107" t="s">
        <v>120</v>
      </c>
      <c r="E536" s="26">
        <v>78</v>
      </c>
      <c r="F536" s="26" t="s">
        <v>295</v>
      </c>
      <c r="K536" s="24">
        <v>18</v>
      </c>
      <c r="L536" s="106">
        <v>46052.346678240741</v>
      </c>
      <c r="M536" s="25" t="s">
        <v>359</v>
      </c>
      <c r="N536" s="107" t="s">
        <v>120</v>
      </c>
      <c r="O536" s="26">
        <v>26</v>
      </c>
      <c r="P536" s="26" t="s">
        <v>295</v>
      </c>
    </row>
    <row r="537" spans="1:16" x14ac:dyDescent="0.3">
      <c r="A537" s="24">
        <v>18</v>
      </c>
      <c r="B537" s="106">
        <v>46052</v>
      </c>
      <c r="C537" s="25" t="s">
        <v>358</v>
      </c>
      <c r="D537" s="107" t="s">
        <v>117</v>
      </c>
      <c r="E537" s="26">
        <v>2.69</v>
      </c>
      <c r="F537" s="26" t="s">
        <v>295</v>
      </c>
      <c r="K537" s="24">
        <v>18</v>
      </c>
      <c r="L537" s="106">
        <v>46052.346678240741</v>
      </c>
      <c r="M537" s="25" t="s">
        <v>359</v>
      </c>
      <c r="N537" s="107" t="s">
        <v>117</v>
      </c>
      <c r="O537" s="26">
        <v>6.14</v>
      </c>
      <c r="P537" s="26" t="s">
        <v>295</v>
      </c>
    </row>
    <row r="538" spans="1:16" x14ac:dyDescent="0.3">
      <c r="A538" s="24">
        <v>18</v>
      </c>
      <c r="B538" s="106">
        <v>46052</v>
      </c>
      <c r="C538" s="25" t="s">
        <v>358</v>
      </c>
      <c r="D538" s="107" t="s">
        <v>346</v>
      </c>
      <c r="E538" s="26">
        <v>229</v>
      </c>
      <c r="F538" s="26" t="s">
        <v>295</v>
      </c>
      <c r="K538" s="24">
        <v>18</v>
      </c>
      <c r="L538" s="106">
        <v>46052.346678240741</v>
      </c>
      <c r="M538" s="25" t="s">
        <v>359</v>
      </c>
      <c r="N538" s="107" t="s">
        <v>346</v>
      </c>
      <c r="O538" s="26">
        <v>66</v>
      </c>
      <c r="P538" s="26" t="s">
        <v>295</v>
      </c>
    </row>
    <row r="539" spans="1:16" x14ac:dyDescent="0.3">
      <c r="A539" s="24">
        <v>18</v>
      </c>
      <c r="B539" s="106">
        <v>46052</v>
      </c>
      <c r="C539" s="25" t="s">
        <v>358</v>
      </c>
      <c r="D539" s="107" t="s">
        <v>132</v>
      </c>
      <c r="E539" s="26">
        <v>3.52</v>
      </c>
      <c r="F539" s="26" t="s">
        <v>295</v>
      </c>
      <c r="K539" s="24">
        <v>18</v>
      </c>
      <c r="L539" s="106">
        <v>46052.346678240741</v>
      </c>
      <c r="M539" s="25" t="s">
        <v>359</v>
      </c>
      <c r="N539" s="107" t="s">
        <v>132</v>
      </c>
      <c r="O539" s="26">
        <v>7.32</v>
      </c>
      <c r="P539" s="26" t="s">
        <v>295</v>
      </c>
    </row>
    <row r="540" spans="1:16" x14ac:dyDescent="0.3">
      <c r="A540" s="24">
        <v>18</v>
      </c>
      <c r="B540" s="106">
        <v>46052</v>
      </c>
      <c r="C540" s="25" t="s">
        <v>358</v>
      </c>
      <c r="D540" s="107" t="s">
        <v>111</v>
      </c>
      <c r="E540" s="26">
        <v>87</v>
      </c>
      <c r="F540" s="26" t="s">
        <v>295</v>
      </c>
      <c r="K540" s="24">
        <v>18</v>
      </c>
      <c r="L540" s="106">
        <v>46052.346678240741</v>
      </c>
      <c r="M540" s="25" t="s">
        <v>359</v>
      </c>
      <c r="N540" s="107" t="s">
        <v>111</v>
      </c>
      <c r="O540" s="26">
        <v>279</v>
      </c>
      <c r="P540" s="26" t="s">
        <v>295</v>
      </c>
    </row>
    <row r="541" spans="1:16" x14ac:dyDescent="0.3">
      <c r="A541" s="24">
        <v>18</v>
      </c>
      <c r="B541" s="106">
        <v>46052</v>
      </c>
      <c r="C541" s="25" t="s">
        <v>358</v>
      </c>
      <c r="D541" s="107" t="s">
        <v>347</v>
      </c>
      <c r="E541" s="26">
        <v>5.25</v>
      </c>
      <c r="F541" s="26" t="s">
        <v>295</v>
      </c>
      <c r="K541" s="24">
        <v>18</v>
      </c>
      <c r="L541" s="106">
        <v>46052.346678240741</v>
      </c>
      <c r="M541" s="25" t="s">
        <v>359</v>
      </c>
      <c r="N541" s="107" t="s">
        <v>347</v>
      </c>
      <c r="O541" s="26">
        <v>9.94</v>
      </c>
      <c r="P541" s="26" t="s">
        <v>295</v>
      </c>
    </row>
    <row r="542" spans="1:16" x14ac:dyDescent="0.3">
      <c r="A542" s="24">
        <v>18</v>
      </c>
      <c r="B542" s="106">
        <v>46052</v>
      </c>
      <c r="C542" s="25" t="s">
        <v>358</v>
      </c>
      <c r="D542" s="107" t="s">
        <v>349</v>
      </c>
      <c r="E542" s="26">
        <v>1.98</v>
      </c>
      <c r="F542" s="26" t="s">
        <v>295</v>
      </c>
      <c r="K542" s="24">
        <v>18</v>
      </c>
      <c r="L542" s="106">
        <v>46052.346678240741</v>
      </c>
      <c r="M542" s="25" t="s">
        <v>359</v>
      </c>
      <c r="N542" s="107" t="s">
        <v>349</v>
      </c>
      <c r="O542" s="26">
        <v>4.5</v>
      </c>
      <c r="P542" s="26" t="s">
        <v>295</v>
      </c>
    </row>
    <row r="543" spans="1:16" x14ac:dyDescent="0.3">
      <c r="A543" s="24">
        <v>18</v>
      </c>
      <c r="B543" s="106">
        <v>46052</v>
      </c>
      <c r="C543" s="25" t="s">
        <v>358</v>
      </c>
      <c r="D543" s="107" t="s">
        <v>128</v>
      </c>
      <c r="E543" s="26">
        <v>6.8</v>
      </c>
      <c r="F543" s="26" t="s">
        <v>295</v>
      </c>
      <c r="K543" s="24">
        <v>18</v>
      </c>
      <c r="L543" s="106">
        <v>46052.346678240741</v>
      </c>
      <c r="M543" s="25" t="s">
        <v>359</v>
      </c>
      <c r="N543" s="107" t="s">
        <v>128</v>
      </c>
      <c r="O543" s="26">
        <v>4.4000000000000004</v>
      </c>
      <c r="P543" s="26" t="s">
        <v>295</v>
      </c>
    </row>
    <row r="544" spans="1:16" x14ac:dyDescent="0.3">
      <c r="A544" s="24">
        <v>18</v>
      </c>
      <c r="B544" s="106">
        <v>46052</v>
      </c>
      <c r="C544" s="25" t="s">
        <v>358</v>
      </c>
      <c r="D544" s="107" t="s">
        <v>121</v>
      </c>
      <c r="E544" s="26">
        <v>158</v>
      </c>
      <c r="F544" s="26" t="s">
        <v>295</v>
      </c>
      <c r="K544" s="24">
        <v>18</v>
      </c>
      <c r="L544" s="106">
        <v>46052.346678240741</v>
      </c>
      <c r="M544" s="25" t="s">
        <v>359</v>
      </c>
      <c r="N544" s="107" t="s">
        <v>121</v>
      </c>
      <c r="O544" s="26">
        <v>78</v>
      </c>
      <c r="P544" s="26" t="s">
        <v>295</v>
      </c>
    </row>
    <row r="545" spans="1:16" x14ac:dyDescent="0.3">
      <c r="A545" s="24">
        <v>18</v>
      </c>
      <c r="B545" s="106">
        <v>46052</v>
      </c>
      <c r="C545" s="25" t="s">
        <v>358</v>
      </c>
      <c r="D545" s="107" t="s">
        <v>115</v>
      </c>
      <c r="E545" s="26">
        <v>33</v>
      </c>
      <c r="F545" s="26" t="s">
        <v>295</v>
      </c>
      <c r="K545" s="24">
        <v>18</v>
      </c>
      <c r="L545" s="106">
        <v>46052.346678240741</v>
      </c>
      <c r="M545" s="25" t="s">
        <v>359</v>
      </c>
      <c r="N545" s="107" t="s">
        <v>115</v>
      </c>
      <c r="O545" s="26">
        <v>96</v>
      </c>
      <c r="P545" s="26" t="s">
        <v>295</v>
      </c>
    </row>
    <row r="546" spans="1:16" x14ac:dyDescent="0.3">
      <c r="A546" s="24">
        <v>18</v>
      </c>
      <c r="B546" s="106">
        <v>46052</v>
      </c>
      <c r="C546" s="25" t="s">
        <v>358</v>
      </c>
      <c r="D546" s="107" t="s">
        <v>137</v>
      </c>
      <c r="E546" s="26">
        <v>76</v>
      </c>
      <c r="F546" s="26" t="s">
        <v>295</v>
      </c>
      <c r="K546" s="24">
        <v>18</v>
      </c>
      <c r="L546" s="106">
        <v>46052.346678240741</v>
      </c>
      <c r="M546" s="25" t="s">
        <v>359</v>
      </c>
      <c r="N546" s="107" t="s">
        <v>137</v>
      </c>
      <c r="O546" s="26">
        <v>483</v>
      </c>
      <c r="P546" s="26" t="s">
        <v>295</v>
      </c>
    </row>
    <row r="547" spans="1:16" x14ac:dyDescent="0.3">
      <c r="A547" s="24">
        <v>18</v>
      </c>
      <c r="B547" s="106">
        <v>46052</v>
      </c>
      <c r="C547" s="25" t="s">
        <v>358</v>
      </c>
      <c r="D547" s="107" t="s">
        <v>350</v>
      </c>
      <c r="E547" s="26">
        <v>140</v>
      </c>
      <c r="F547" s="26" t="s">
        <v>295</v>
      </c>
      <c r="K547" s="24">
        <v>18</v>
      </c>
      <c r="L547" s="106">
        <v>46052.346678240741</v>
      </c>
      <c r="M547" s="25" t="s">
        <v>359</v>
      </c>
      <c r="N547" s="107" t="s">
        <v>350</v>
      </c>
      <c r="O547" s="26">
        <v>429</v>
      </c>
      <c r="P547" s="26" t="s">
        <v>295</v>
      </c>
    </row>
    <row r="548" spans="1:16" x14ac:dyDescent="0.3">
      <c r="A548" s="24">
        <v>18</v>
      </c>
      <c r="B548" s="106">
        <v>46052</v>
      </c>
      <c r="C548" s="25" t="s">
        <v>358</v>
      </c>
      <c r="D548" s="107" t="s">
        <v>125</v>
      </c>
      <c r="E548" s="26">
        <v>112</v>
      </c>
      <c r="F548" s="26" t="s">
        <v>295</v>
      </c>
      <c r="K548" s="24">
        <v>18</v>
      </c>
      <c r="L548" s="106">
        <v>46052.346678240741</v>
      </c>
      <c r="M548" s="25" t="s">
        <v>359</v>
      </c>
      <c r="N548" s="107" t="s">
        <v>125</v>
      </c>
      <c r="O548" s="26">
        <v>414</v>
      </c>
      <c r="P548" s="26" t="s">
        <v>295</v>
      </c>
    </row>
    <row r="549" spans="1:16" x14ac:dyDescent="0.3">
      <c r="A549" s="24">
        <v>18</v>
      </c>
      <c r="B549" s="106">
        <v>46052</v>
      </c>
      <c r="C549" s="25" t="s">
        <v>358</v>
      </c>
      <c r="D549" s="107" t="s">
        <v>126</v>
      </c>
      <c r="E549" s="26">
        <v>79</v>
      </c>
      <c r="F549" s="26" t="s">
        <v>295</v>
      </c>
      <c r="K549" s="24">
        <v>18</v>
      </c>
      <c r="L549" s="106">
        <v>46052.346678240741</v>
      </c>
      <c r="M549" s="25" t="s">
        <v>359</v>
      </c>
      <c r="N549" s="107" t="s">
        <v>126</v>
      </c>
      <c r="O549" s="26">
        <v>149</v>
      </c>
      <c r="P549" s="26" t="s">
        <v>295</v>
      </c>
    </row>
    <row r="550" spans="1:16" x14ac:dyDescent="0.3">
      <c r="A550" s="24">
        <v>18</v>
      </c>
      <c r="B550" s="106">
        <v>46052</v>
      </c>
      <c r="C550" s="25" t="s">
        <v>358</v>
      </c>
      <c r="D550" s="107" t="s">
        <v>351</v>
      </c>
      <c r="E550" s="26">
        <v>154</v>
      </c>
      <c r="F550" s="26" t="s">
        <v>295</v>
      </c>
      <c r="K550" s="24">
        <v>18</v>
      </c>
      <c r="L550" s="106">
        <v>46052.346678240741</v>
      </c>
      <c r="M550" s="25" t="s">
        <v>359</v>
      </c>
      <c r="N550" s="107" t="s">
        <v>351</v>
      </c>
      <c r="O550" s="26">
        <v>376</v>
      </c>
      <c r="P550" s="26" t="s">
        <v>295</v>
      </c>
    </row>
    <row r="551" spans="1:16" x14ac:dyDescent="0.3">
      <c r="A551" s="24">
        <v>18</v>
      </c>
      <c r="B551" s="106">
        <v>46052</v>
      </c>
      <c r="C551" s="25" t="s">
        <v>358</v>
      </c>
      <c r="D551" s="107" t="s">
        <v>352</v>
      </c>
      <c r="E551" s="26">
        <v>60</v>
      </c>
      <c r="F551" s="26" t="s">
        <v>295</v>
      </c>
      <c r="K551" s="24">
        <v>18</v>
      </c>
      <c r="L551" s="106">
        <v>46052.346678240741</v>
      </c>
      <c r="M551" s="25" t="s">
        <v>359</v>
      </c>
      <c r="N551" s="107" t="s">
        <v>352</v>
      </c>
      <c r="O551" s="26">
        <v>85</v>
      </c>
      <c r="P551" s="26" t="s">
        <v>295</v>
      </c>
    </row>
    <row r="552" spans="1:16" x14ac:dyDescent="0.3">
      <c r="A552" s="24">
        <v>18</v>
      </c>
      <c r="B552" s="106">
        <v>46052</v>
      </c>
      <c r="C552" s="25" t="s">
        <v>358</v>
      </c>
      <c r="D552" s="107" t="s">
        <v>122</v>
      </c>
      <c r="E552" s="26">
        <v>47</v>
      </c>
      <c r="F552" s="26" t="s">
        <v>295</v>
      </c>
      <c r="K552" s="24">
        <v>18</v>
      </c>
      <c r="L552" s="106">
        <v>46052.346678240741</v>
      </c>
      <c r="M552" s="25" t="s">
        <v>359</v>
      </c>
      <c r="N552" s="107" t="s">
        <v>122</v>
      </c>
      <c r="O552" s="26">
        <v>217</v>
      </c>
      <c r="P552" s="26" t="s">
        <v>295</v>
      </c>
    </row>
    <row r="553" spans="1:16" x14ac:dyDescent="0.3">
      <c r="A553" s="24">
        <v>18</v>
      </c>
      <c r="B553" s="106">
        <v>46052</v>
      </c>
      <c r="C553" s="25" t="s">
        <v>358</v>
      </c>
      <c r="D553" s="107" t="s">
        <v>124</v>
      </c>
      <c r="E553" s="26">
        <v>30</v>
      </c>
      <c r="F553" s="26" t="s">
        <v>295</v>
      </c>
      <c r="K553" s="24">
        <v>18</v>
      </c>
      <c r="L553" s="106">
        <v>46052.346678240741</v>
      </c>
      <c r="M553" s="25" t="s">
        <v>359</v>
      </c>
      <c r="N553" s="107" t="s">
        <v>124</v>
      </c>
      <c r="O553" s="26">
        <v>105</v>
      </c>
      <c r="P553" s="26" t="s">
        <v>295</v>
      </c>
    </row>
    <row r="554" spans="1:16" x14ac:dyDescent="0.3">
      <c r="A554" s="24">
        <v>18</v>
      </c>
      <c r="B554" s="106">
        <v>46052</v>
      </c>
      <c r="C554" s="25" t="s">
        <v>358</v>
      </c>
      <c r="D554" s="107" t="s">
        <v>353</v>
      </c>
      <c r="E554" s="26">
        <v>1.02</v>
      </c>
      <c r="F554" s="26" t="s">
        <v>295</v>
      </c>
      <c r="K554" s="24">
        <v>18</v>
      </c>
      <c r="L554" s="106">
        <v>46052.346678240741</v>
      </c>
      <c r="M554" s="25" t="s">
        <v>359</v>
      </c>
      <c r="N554" s="107" t="s">
        <v>353</v>
      </c>
      <c r="O554" s="26">
        <v>3.6</v>
      </c>
      <c r="P554" s="26" t="s">
        <v>295</v>
      </c>
    </row>
    <row r="555" spans="1:16" x14ac:dyDescent="0.3">
      <c r="A555" s="24">
        <v>18</v>
      </c>
      <c r="B555" s="106">
        <v>46052</v>
      </c>
      <c r="C555" s="25" t="s">
        <v>358</v>
      </c>
      <c r="D555" s="107" t="s">
        <v>355</v>
      </c>
      <c r="E555" s="26">
        <v>36</v>
      </c>
      <c r="F555" s="26" t="s">
        <v>295</v>
      </c>
      <c r="K555" s="24">
        <v>18</v>
      </c>
      <c r="L555" s="106">
        <v>46052.346678240741</v>
      </c>
      <c r="M555" s="25" t="s">
        <v>359</v>
      </c>
      <c r="N555" s="107" t="s">
        <v>355</v>
      </c>
      <c r="O555" s="26">
        <v>20.8</v>
      </c>
      <c r="P555" s="26" t="s">
        <v>295</v>
      </c>
    </row>
    <row r="556" spans="1:16" x14ac:dyDescent="0.3">
      <c r="A556" s="24">
        <v>18</v>
      </c>
      <c r="B556" s="106">
        <v>46052</v>
      </c>
      <c r="C556" s="25" t="s">
        <v>358</v>
      </c>
      <c r="D556" s="107" t="s">
        <v>133</v>
      </c>
      <c r="E556" s="26">
        <v>147</v>
      </c>
      <c r="F556" s="26" t="s">
        <v>295</v>
      </c>
      <c r="K556" s="24">
        <v>18</v>
      </c>
      <c r="L556" s="106">
        <v>46052.346678240741</v>
      </c>
      <c r="M556" s="25" t="s">
        <v>359</v>
      </c>
      <c r="N556" s="107" t="s">
        <v>133</v>
      </c>
      <c r="O556" s="26">
        <v>127</v>
      </c>
      <c r="P556" s="26" t="s">
        <v>295</v>
      </c>
    </row>
    <row r="557" spans="1:16" x14ac:dyDescent="0.3">
      <c r="A557" s="24">
        <v>18</v>
      </c>
      <c r="B557" s="106">
        <v>46052</v>
      </c>
      <c r="C557" s="25" t="s">
        <v>358</v>
      </c>
      <c r="D557" s="107" t="s">
        <v>135</v>
      </c>
      <c r="E557" s="26">
        <v>3.8</v>
      </c>
      <c r="F557" s="26" t="s">
        <v>295</v>
      </c>
      <c r="K557" s="24">
        <v>18</v>
      </c>
      <c r="L557" s="106">
        <v>46052.346678240741</v>
      </c>
      <c r="M557" s="25" t="s">
        <v>359</v>
      </c>
      <c r="N557" s="107" t="s">
        <v>135</v>
      </c>
      <c r="O557" s="26">
        <v>6.4</v>
      </c>
      <c r="P557" s="26" t="s">
        <v>295</v>
      </c>
    </row>
    <row r="558" spans="1:16" x14ac:dyDescent="0.3">
      <c r="A558" s="24">
        <v>18</v>
      </c>
      <c r="B558" s="106">
        <v>46052</v>
      </c>
      <c r="C558" s="25" t="s">
        <v>358</v>
      </c>
      <c r="D558" s="107" t="s">
        <v>136</v>
      </c>
      <c r="E558" s="26">
        <v>116</v>
      </c>
      <c r="F558" s="26" t="s">
        <v>295</v>
      </c>
      <c r="K558" s="24">
        <v>18</v>
      </c>
      <c r="L558" s="106">
        <v>46052.346678240741</v>
      </c>
      <c r="M558" s="25" t="s">
        <v>359</v>
      </c>
      <c r="N558" s="107" t="s">
        <v>136</v>
      </c>
      <c r="O558" s="26">
        <v>95</v>
      </c>
      <c r="P558" s="26" t="s">
        <v>295</v>
      </c>
    </row>
    <row r="559" spans="1:16" x14ac:dyDescent="0.3">
      <c r="A559" s="24">
        <v>19</v>
      </c>
      <c r="B559" s="106">
        <v>46055</v>
      </c>
      <c r="C559" s="25" t="s">
        <v>358</v>
      </c>
      <c r="D559" s="107" t="s">
        <v>341</v>
      </c>
      <c r="E559" s="26">
        <v>4.63</v>
      </c>
      <c r="F559" s="26" t="s">
        <v>295</v>
      </c>
      <c r="K559" s="24">
        <v>19</v>
      </c>
      <c r="L559" s="106">
        <v>46055</v>
      </c>
      <c r="M559" s="25" t="s">
        <v>359</v>
      </c>
      <c r="N559" s="107" t="s">
        <v>341</v>
      </c>
      <c r="O559" s="26">
        <v>1.18</v>
      </c>
      <c r="P559" s="26" t="s">
        <v>295</v>
      </c>
    </row>
    <row r="560" spans="1:16" x14ac:dyDescent="0.3">
      <c r="A560" s="24">
        <v>19</v>
      </c>
      <c r="B560" s="106">
        <v>46055</v>
      </c>
      <c r="C560" s="25" t="s">
        <v>358</v>
      </c>
      <c r="D560" s="107" t="s">
        <v>118</v>
      </c>
      <c r="E560" s="26">
        <v>4.8</v>
      </c>
      <c r="F560" s="26" t="s">
        <v>295</v>
      </c>
      <c r="K560" s="24">
        <v>19</v>
      </c>
      <c r="L560" s="106">
        <v>46055</v>
      </c>
      <c r="M560" s="25" t="s">
        <v>359</v>
      </c>
      <c r="N560" s="107" t="s">
        <v>118</v>
      </c>
      <c r="O560" s="26">
        <v>9.8000000000000007</v>
      </c>
      <c r="P560" s="26" t="s">
        <v>295</v>
      </c>
    </row>
    <row r="561" spans="1:16" x14ac:dyDescent="0.3">
      <c r="A561" s="24">
        <v>19</v>
      </c>
      <c r="B561" s="106">
        <v>46055</v>
      </c>
      <c r="C561" s="25" t="s">
        <v>358</v>
      </c>
      <c r="D561" s="107" t="s">
        <v>130</v>
      </c>
      <c r="E561" s="26">
        <v>3.83</v>
      </c>
      <c r="F561" s="26" t="s">
        <v>295</v>
      </c>
      <c r="K561" s="24">
        <v>19</v>
      </c>
      <c r="L561" s="106">
        <v>46055</v>
      </c>
      <c r="M561" s="25" t="s">
        <v>359</v>
      </c>
      <c r="N561" s="107" t="s">
        <v>130</v>
      </c>
      <c r="O561" s="26">
        <v>2.46</v>
      </c>
      <c r="P561" s="26" t="s">
        <v>295</v>
      </c>
    </row>
    <row r="562" spans="1:16" x14ac:dyDescent="0.3">
      <c r="A562" s="24">
        <v>19</v>
      </c>
      <c r="B562" s="106">
        <v>46055</v>
      </c>
      <c r="C562" s="25" t="s">
        <v>358</v>
      </c>
      <c r="D562" s="107" t="s">
        <v>343</v>
      </c>
      <c r="E562" s="26">
        <v>0.28000000000000003</v>
      </c>
      <c r="F562" s="26" t="s">
        <v>295</v>
      </c>
      <c r="K562" s="24">
        <v>19</v>
      </c>
      <c r="L562" s="106">
        <v>46055</v>
      </c>
      <c r="M562" s="25" t="s">
        <v>359</v>
      </c>
      <c r="N562" s="107" t="s">
        <v>343</v>
      </c>
      <c r="O562" s="26">
        <v>1.05</v>
      </c>
      <c r="P562" s="26" t="s">
        <v>295</v>
      </c>
    </row>
    <row r="563" spans="1:16" x14ac:dyDescent="0.3">
      <c r="A563" s="24">
        <v>19</v>
      </c>
      <c r="B563" s="106">
        <v>46055</v>
      </c>
      <c r="C563" s="25" t="s">
        <v>358</v>
      </c>
      <c r="D563" s="107" t="s">
        <v>127</v>
      </c>
      <c r="E563" s="26">
        <v>1.1499999999999999</v>
      </c>
      <c r="F563" s="26" t="s">
        <v>295</v>
      </c>
      <c r="K563" s="24">
        <v>19</v>
      </c>
      <c r="L563" s="106">
        <v>46055</v>
      </c>
      <c r="M563" s="25" t="s">
        <v>359</v>
      </c>
      <c r="N563" s="107" t="s">
        <v>127</v>
      </c>
      <c r="O563" s="26">
        <v>4.42</v>
      </c>
      <c r="P563" s="26" t="s">
        <v>295</v>
      </c>
    </row>
    <row r="564" spans="1:16" x14ac:dyDescent="0.3">
      <c r="A564" s="24">
        <v>19</v>
      </c>
      <c r="B564" s="106">
        <v>46055</v>
      </c>
      <c r="C564" s="25" t="s">
        <v>358</v>
      </c>
      <c r="D564" s="107" t="s">
        <v>131</v>
      </c>
      <c r="E564" s="26">
        <v>8.9</v>
      </c>
      <c r="F564" s="26" t="s">
        <v>295</v>
      </c>
      <c r="K564" s="24">
        <v>19</v>
      </c>
      <c r="L564" s="106">
        <v>46055</v>
      </c>
      <c r="M564" s="25" t="s">
        <v>359</v>
      </c>
      <c r="N564" s="107" t="s">
        <v>131</v>
      </c>
      <c r="O564" s="26">
        <v>12.3</v>
      </c>
      <c r="P564" s="26" t="s">
        <v>295</v>
      </c>
    </row>
    <row r="565" spans="1:16" x14ac:dyDescent="0.3">
      <c r="A565" s="24">
        <v>19</v>
      </c>
      <c r="B565" s="106">
        <v>46055</v>
      </c>
      <c r="C565" s="25" t="s">
        <v>358</v>
      </c>
      <c r="D565" s="107" t="s">
        <v>344</v>
      </c>
      <c r="E565" s="26">
        <v>325</v>
      </c>
      <c r="F565" s="26" t="s">
        <v>295</v>
      </c>
      <c r="K565" s="24">
        <v>19</v>
      </c>
      <c r="L565" s="106">
        <v>46055</v>
      </c>
      <c r="M565" s="25" t="s">
        <v>359</v>
      </c>
      <c r="N565" s="107" t="s">
        <v>344</v>
      </c>
      <c r="O565" s="26">
        <v>192</v>
      </c>
      <c r="P565" s="26" t="s">
        <v>295</v>
      </c>
    </row>
    <row r="566" spans="1:16" x14ac:dyDescent="0.3">
      <c r="A566" s="24">
        <v>19</v>
      </c>
      <c r="B566" s="106">
        <v>46055</v>
      </c>
      <c r="C566" s="25" t="s">
        <v>358</v>
      </c>
      <c r="D566" s="107" t="s">
        <v>119</v>
      </c>
      <c r="E566" s="26">
        <v>232</v>
      </c>
      <c r="F566" s="26" t="s">
        <v>295</v>
      </c>
      <c r="K566" s="24">
        <v>19</v>
      </c>
      <c r="L566" s="106">
        <v>46055</v>
      </c>
      <c r="M566" s="25" t="s">
        <v>359</v>
      </c>
      <c r="N566" s="107" t="s">
        <v>119</v>
      </c>
      <c r="O566" s="26">
        <v>86</v>
      </c>
      <c r="P566" s="26" t="s">
        <v>295</v>
      </c>
    </row>
    <row r="567" spans="1:16" x14ac:dyDescent="0.3">
      <c r="A567" s="24">
        <v>19</v>
      </c>
      <c r="B567" s="106">
        <v>46055</v>
      </c>
      <c r="C567" s="25" t="s">
        <v>358</v>
      </c>
      <c r="D567" s="107" t="s">
        <v>120</v>
      </c>
      <c r="E567" s="26">
        <v>76</v>
      </c>
      <c r="F567" s="26" t="s">
        <v>295</v>
      </c>
      <c r="K567" s="24">
        <v>19</v>
      </c>
      <c r="L567" s="106">
        <v>46055</v>
      </c>
      <c r="M567" s="25" t="s">
        <v>359</v>
      </c>
      <c r="N567" s="107" t="s">
        <v>120</v>
      </c>
      <c r="O567" s="26">
        <v>27</v>
      </c>
      <c r="P567" s="26" t="s">
        <v>295</v>
      </c>
    </row>
    <row r="568" spans="1:16" x14ac:dyDescent="0.3">
      <c r="A568" s="24">
        <v>19</v>
      </c>
      <c r="B568" s="106">
        <v>46055</v>
      </c>
      <c r="C568" s="25" t="s">
        <v>358</v>
      </c>
      <c r="D568" s="107" t="s">
        <v>117</v>
      </c>
      <c r="E568" s="26">
        <v>2.64</v>
      </c>
      <c r="F568" s="26" t="s">
        <v>295</v>
      </c>
      <c r="K568" s="24">
        <v>19</v>
      </c>
      <c r="L568" s="106">
        <v>46055</v>
      </c>
      <c r="M568" s="25" t="s">
        <v>359</v>
      </c>
      <c r="N568" s="107" t="s">
        <v>117</v>
      </c>
      <c r="O568" s="26">
        <v>6.21</v>
      </c>
      <c r="P568" s="26" t="s">
        <v>295</v>
      </c>
    </row>
    <row r="569" spans="1:16" x14ac:dyDescent="0.3">
      <c r="A569" s="24">
        <v>19</v>
      </c>
      <c r="B569" s="106">
        <v>46055</v>
      </c>
      <c r="C569" s="25" t="s">
        <v>358</v>
      </c>
      <c r="D569" s="107" t="s">
        <v>346</v>
      </c>
      <c r="E569" s="26">
        <v>231</v>
      </c>
      <c r="F569" s="26" t="s">
        <v>295</v>
      </c>
      <c r="K569" s="24">
        <v>19</v>
      </c>
      <c r="L569" s="106">
        <v>46055</v>
      </c>
      <c r="M569" s="25" t="s">
        <v>359</v>
      </c>
      <c r="N569" s="107" t="s">
        <v>346</v>
      </c>
      <c r="O569" s="26">
        <v>68</v>
      </c>
      <c r="P569" s="26" t="s">
        <v>295</v>
      </c>
    </row>
    <row r="570" spans="1:16" x14ac:dyDescent="0.3">
      <c r="A570" s="24">
        <v>19</v>
      </c>
      <c r="B570" s="106">
        <v>46055</v>
      </c>
      <c r="C570" s="25" t="s">
        <v>358</v>
      </c>
      <c r="D570" s="107" t="s">
        <v>132</v>
      </c>
      <c r="E570" s="26">
        <v>3.58</v>
      </c>
      <c r="F570" s="26" t="s">
        <v>295</v>
      </c>
      <c r="K570" s="24">
        <v>19</v>
      </c>
      <c r="L570" s="106">
        <v>46055</v>
      </c>
      <c r="M570" s="25" t="s">
        <v>359</v>
      </c>
      <c r="N570" s="107" t="s">
        <v>132</v>
      </c>
      <c r="O570" s="26">
        <v>7.35</v>
      </c>
      <c r="P570" s="26" t="s">
        <v>295</v>
      </c>
    </row>
    <row r="571" spans="1:16" x14ac:dyDescent="0.3">
      <c r="A571" s="24">
        <v>19</v>
      </c>
      <c r="B571" s="106">
        <v>46055</v>
      </c>
      <c r="C571" s="25" t="s">
        <v>358</v>
      </c>
      <c r="D571" s="107" t="s">
        <v>111</v>
      </c>
      <c r="E571" s="26">
        <v>87</v>
      </c>
      <c r="F571" s="26" t="s">
        <v>295</v>
      </c>
      <c r="K571" s="24">
        <v>19</v>
      </c>
      <c r="L571" s="106">
        <v>46055</v>
      </c>
      <c r="M571" s="25" t="s">
        <v>359</v>
      </c>
      <c r="N571" s="107" t="s">
        <v>111</v>
      </c>
      <c r="O571" s="26">
        <v>281</v>
      </c>
      <c r="P571" s="26" t="s">
        <v>295</v>
      </c>
    </row>
    <row r="572" spans="1:16" x14ac:dyDescent="0.3">
      <c r="A572" s="24">
        <v>19</v>
      </c>
      <c r="B572" s="106">
        <v>46055</v>
      </c>
      <c r="C572" s="25" t="s">
        <v>358</v>
      </c>
      <c r="D572" s="107" t="s">
        <v>347</v>
      </c>
      <c r="E572" s="26">
        <v>5.16</v>
      </c>
      <c r="F572" s="26" t="s">
        <v>295</v>
      </c>
      <c r="K572" s="24">
        <v>19</v>
      </c>
      <c r="L572" s="106">
        <v>46055</v>
      </c>
      <c r="M572" s="25" t="s">
        <v>359</v>
      </c>
      <c r="N572" s="107" t="s">
        <v>347</v>
      </c>
      <c r="O572" s="26">
        <v>9.99</v>
      </c>
      <c r="P572" s="26" t="s">
        <v>295</v>
      </c>
    </row>
    <row r="573" spans="1:16" x14ac:dyDescent="0.3">
      <c r="A573" s="24">
        <v>19</v>
      </c>
      <c r="B573" s="106">
        <v>46055</v>
      </c>
      <c r="C573" s="25" t="s">
        <v>358</v>
      </c>
      <c r="D573" s="107" t="s">
        <v>349</v>
      </c>
      <c r="E573" s="26">
        <v>2.1800000000000002</v>
      </c>
      <c r="F573" s="26" t="s">
        <v>295</v>
      </c>
      <c r="K573" s="24">
        <v>19</v>
      </c>
      <c r="L573" s="106">
        <v>46055</v>
      </c>
      <c r="M573" s="25" t="s">
        <v>359</v>
      </c>
      <c r="N573" s="107" t="s">
        <v>349</v>
      </c>
      <c r="O573" s="26">
        <v>4.7</v>
      </c>
      <c r="P573" s="26" t="s">
        <v>295</v>
      </c>
    </row>
    <row r="574" spans="1:16" x14ac:dyDescent="0.3">
      <c r="A574" s="24">
        <v>19</v>
      </c>
      <c r="B574" s="106">
        <v>46055</v>
      </c>
      <c r="C574" s="25" t="s">
        <v>358</v>
      </c>
      <c r="D574" s="107" t="s">
        <v>128</v>
      </c>
      <c r="E574" s="26">
        <v>6.7</v>
      </c>
      <c r="F574" s="26" t="s">
        <v>295</v>
      </c>
      <c r="K574" s="24">
        <v>19</v>
      </c>
      <c r="L574" s="106">
        <v>46055</v>
      </c>
      <c r="M574" s="25" t="s">
        <v>359</v>
      </c>
      <c r="N574" s="107" t="s">
        <v>128</v>
      </c>
      <c r="O574" s="26">
        <v>4.3</v>
      </c>
      <c r="P574" s="26" t="s">
        <v>295</v>
      </c>
    </row>
    <row r="575" spans="1:16" x14ac:dyDescent="0.3">
      <c r="A575" s="24">
        <v>19</v>
      </c>
      <c r="B575" s="106">
        <v>46055</v>
      </c>
      <c r="C575" s="25" t="s">
        <v>358</v>
      </c>
      <c r="D575" s="107" t="s">
        <v>121</v>
      </c>
      <c r="E575" s="26">
        <v>163</v>
      </c>
      <c r="F575" s="26" t="s">
        <v>295</v>
      </c>
      <c r="K575" s="24">
        <v>19</v>
      </c>
      <c r="L575" s="106">
        <v>46055</v>
      </c>
      <c r="M575" s="25" t="s">
        <v>359</v>
      </c>
      <c r="N575" s="107" t="s">
        <v>121</v>
      </c>
      <c r="O575" s="26">
        <v>79</v>
      </c>
      <c r="P575" s="26" t="s">
        <v>295</v>
      </c>
    </row>
    <row r="576" spans="1:16" x14ac:dyDescent="0.3">
      <c r="A576" s="24">
        <v>19</v>
      </c>
      <c r="B576" s="106">
        <v>46055</v>
      </c>
      <c r="C576" s="25" t="s">
        <v>358</v>
      </c>
      <c r="D576" s="107" t="s">
        <v>115</v>
      </c>
      <c r="E576" s="26">
        <v>34</v>
      </c>
      <c r="F576" s="26" t="s">
        <v>295</v>
      </c>
      <c r="K576" s="24">
        <v>19</v>
      </c>
      <c r="L576" s="106">
        <v>46055</v>
      </c>
      <c r="M576" s="25" t="s">
        <v>359</v>
      </c>
      <c r="N576" s="107" t="s">
        <v>115</v>
      </c>
      <c r="O576" s="26">
        <v>93</v>
      </c>
      <c r="P576" s="26" t="s">
        <v>295</v>
      </c>
    </row>
    <row r="577" spans="1:16" x14ac:dyDescent="0.3">
      <c r="A577" s="24">
        <v>19</v>
      </c>
      <c r="B577" s="106">
        <v>46055</v>
      </c>
      <c r="C577" s="25" t="s">
        <v>358</v>
      </c>
      <c r="D577" s="107" t="s">
        <v>137</v>
      </c>
      <c r="E577" s="26">
        <v>73</v>
      </c>
      <c r="F577" s="26" t="s">
        <v>295</v>
      </c>
      <c r="K577" s="24">
        <v>19</v>
      </c>
      <c r="L577" s="106">
        <v>46055</v>
      </c>
      <c r="M577" s="25" t="s">
        <v>359</v>
      </c>
      <c r="N577" s="107" t="s">
        <v>137</v>
      </c>
      <c r="O577" s="26">
        <v>485</v>
      </c>
      <c r="P577" s="26" t="s">
        <v>295</v>
      </c>
    </row>
    <row r="578" spans="1:16" x14ac:dyDescent="0.3">
      <c r="A578" s="24">
        <v>19</v>
      </c>
      <c r="B578" s="106">
        <v>46055</v>
      </c>
      <c r="C578" s="25" t="s">
        <v>358</v>
      </c>
      <c r="D578" s="107" t="s">
        <v>350</v>
      </c>
      <c r="E578" s="26">
        <v>143</v>
      </c>
      <c r="F578" s="26" t="s">
        <v>295</v>
      </c>
      <c r="K578" s="24">
        <v>19</v>
      </c>
      <c r="L578" s="106">
        <v>46055</v>
      </c>
      <c r="M578" s="25" t="s">
        <v>359</v>
      </c>
      <c r="N578" s="107" t="s">
        <v>350</v>
      </c>
      <c r="O578" s="26">
        <v>428</v>
      </c>
      <c r="P578" s="26" t="s">
        <v>295</v>
      </c>
    </row>
    <row r="579" spans="1:16" x14ac:dyDescent="0.3">
      <c r="A579" s="24">
        <v>19</v>
      </c>
      <c r="B579" s="106">
        <v>46055</v>
      </c>
      <c r="C579" s="25" t="s">
        <v>358</v>
      </c>
      <c r="D579" s="107" t="s">
        <v>125</v>
      </c>
      <c r="E579" s="26">
        <v>121</v>
      </c>
      <c r="F579" s="26" t="s">
        <v>295</v>
      </c>
      <c r="K579" s="24">
        <v>19</v>
      </c>
      <c r="L579" s="106">
        <v>46055</v>
      </c>
      <c r="M579" s="25" t="s">
        <v>359</v>
      </c>
      <c r="N579" s="107" t="s">
        <v>125</v>
      </c>
      <c r="O579" s="26">
        <v>426</v>
      </c>
      <c r="P579" s="26" t="s">
        <v>295</v>
      </c>
    </row>
    <row r="580" spans="1:16" x14ac:dyDescent="0.3">
      <c r="A580" s="24">
        <v>19</v>
      </c>
      <c r="B580" s="106">
        <v>46055</v>
      </c>
      <c r="C580" s="25" t="s">
        <v>358</v>
      </c>
      <c r="D580" s="107" t="s">
        <v>126</v>
      </c>
      <c r="E580" s="26">
        <v>77</v>
      </c>
      <c r="F580" s="26" t="s">
        <v>295</v>
      </c>
      <c r="K580" s="24">
        <v>19</v>
      </c>
      <c r="L580" s="106">
        <v>46055</v>
      </c>
      <c r="M580" s="25" t="s">
        <v>359</v>
      </c>
      <c r="N580" s="107" t="s">
        <v>126</v>
      </c>
      <c r="O580" s="26">
        <v>147</v>
      </c>
      <c r="P580" s="26" t="s">
        <v>295</v>
      </c>
    </row>
    <row r="581" spans="1:16" x14ac:dyDescent="0.3">
      <c r="A581" s="24">
        <v>19</v>
      </c>
      <c r="B581" s="106">
        <v>46055</v>
      </c>
      <c r="C581" s="25" t="s">
        <v>358</v>
      </c>
      <c r="D581" s="107" t="s">
        <v>351</v>
      </c>
      <c r="E581" s="26">
        <v>159</v>
      </c>
      <c r="F581" s="26" t="s">
        <v>295</v>
      </c>
      <c r="K581" s="24">
        <v>19</v>
      </c>
      <c r="L581" s="106">
        <v>46055</v>
      </c>
      <c r="M581" s="25" t="s">
        <v>359</v>
      </c>
      <c r="N581" s="107" t="s">
        <v>351</v>
      </c>
      <c r="O581" s="26">
        <v>376</v>
      </c>
      <c r="P581" s="26" t="s">
        <v>295</v>
      </c>
    </row>
    <row r="582" spans="1:16" x14ac:dyDescent="0.3">
      <c r="A582" s="24">
        <v>19</v>
      </c>
      <c r="B582" s="106">
        <v>46055</v>
      </c>
      <c r="C582" s="25" t="s">
        <v>358</v>
      </c>
      <c r="D582" s="107" t="s">
        <v>352</v>
      </c>
      <c r="E582" s="26">
        <v>57</v>
      </c>
      <c r="F582" s="26" t="s">
        <v>295</v>
      </c>
      <c r="K582" s="24">
        <v>19</v>
      </c>
      <c r="L582" s="106">
        <v>46055</v>
      </c>
      <c r="M582" s="25" t="s">
        <v>359</v>
      </c>
      <c r="N582" s="107" t="s">
        <v>352</v>
      </c>
      <c r="O582" s="26">
        <v>85</v>
      </c>
      <c r="P582" s="26" t="s">
        <v>295</v>
      </c>
    </row>
    <row r="583" spans="1:16" x14ac:dyDescent="0.3">
      <c r="A583" s="24">
        <v>19</v>
      </c>
      <c r="B583" s="106">
        <v>46055</v>
      </c>
      <c r="C583" s="25" t="s">
        <v>358</v>
      </c>
      <c r="D583" s="107" t="s">
        <v>122</v>
      </c>
      <c r="E583" s="26">
        <v>49</v>
      </c>
      <c r="F583" s="26" t="s">
        <v>295</v>
      </c>
      <c r="K583" s="24">
        <v>19</v>
      </c>
      <c r="L583" s="106">
        <v>46055</v>
      </c>
      <c r="M583" s="25" t="s">
        <v>359</v>
      </c>
      <c r="N583" s="107" t="s">
        <v>122</v>
      </c>
      <c r="O583" s="26">
        <v>220</v>
      </c>
      <c r="P583" s="26" t="s">
        <v>295</v>
      </c>
    </row>
    <row r="584" spans="1:16" x14ac:dyDescent="0.3">
      <c r="A584" s="24">
        <v>19</v>
      </c>
      <c r="B584" s="106">
        <v>46055</v>
      </c>
      <c r="C584" s="25" t="s">
        <v>358</v>
      </c>
      <c r="D584" s="107" t="s">
        <v>124</v>
      </c>
      <c r="E584" s="26">
        <v>30</v>
      </c>
      <c r="F584" s="26" t="s">
        <v>295</v>
      </c>
      <c r="K584" s="24">
        <v>19</v>
      </c>
      <c r="L584" s="106">
        <v>46055</v>
      </c>
      <c r="M584" s="25" t="s">
        <v>359</v>
      </c>
      <c r="N584" s="107" t="s">
        <v>124</v>
      </c>
      <c r="O584" s="26">
        <v>102</v>
      </c>
      <c r="P584" s="26" t="s">
        <v>295</v>
      </c>
    </row>
    <row r="585" spans="1:16" x14ac:dyDescent="0.3">
      <c r="A585" s="24">
        <v>19</v>
      </c>
      <c r="B585" s="106">
        <v>46055</v>
      </c>
      <c r="C585" s="25" t="s">
        <v>358</v>
      </c>
      <c r="D585" s="107" t="s">
        <v>353</v>
      </c>
      <c r="E585" s="26">
        <v>1.1000000000000001</v>
      </c>
      <c r="F585" s="26" t="s">
        <v>295</v>
      </c>
      <c r="K585" s="24">
        <v>19</v>
      </c>
      <c r="L585" s="106">
        <v>46055</v>
      </c>
      <c r="M585" s="25" t="s">
        <v>359</v>
      </c>
      <c r="N585" s="107" t="s">
        <v>353</v>
      </c>
      <c r="O585" s="26">
        <v>3.61</v>
      </c>
      <c r="P585" s="26" t="s">
        <v>295</v>
      </c>
    </row>
    <row r="586" spans="1:16" x14ac:dyDescent="0.3">
      <c r="A586" s="24">
        <v>19</v>
      </c>
      <c r="B586" s="106">
        <v>46055</v>
      </c>
      <c r="C586" s="25" t="s">
        <v>358</v>
      </c>
      <c r="D586" s="107" t="s">
        <v>355</v>
      </c>
      <c r="E586" s="26">
        <v>32.799999999999997</v>
      </c>
      <c r="F586" s="26" t="s">
        <v>295</v>
      </c>
      <c r="K586" s="24">
        <v>19</v>
      </c>
      <c r="L586" s="106">
        <v>46055</v>
      </c>
      <c r="M586" s="25" t="s">
        <v>359</v>
      </c>
      <c r="N586" s="107" t="s">
        <v>355</v>
      </c>
      <c r="O586" s="26">
        <v>16.399999999999999</v>
      </c>
      <c r="P586" s="26" t="s">
        <v>295</v>
      </c>
    </row>
    <row r="587" spans="1:16" x14ac:dyDescent="0.3">
      <c r="A587" s="24">
        <v>19</v>
      </c>
      <c r="B587" s="106">
        <v>46055</v>
      </c>
      <c r="C587" s="25" t="s">
        <v>358</v>
      </c>
      <c r="D587" s="107" t="s">
        <v>133</v>
      </c>
      <c r="E587" s="26">
        <v>147</v>
      </c>
      <c r="F587" s="26" t="s">
        <v>295</v>
      </c>
      <c r="K587" s="24">
        <v>19</v>
      </c>
      <c r="L587" s="106">
        <v>46055</v>
      </c>
      <c r="M587" s="25" t="s">
        <v>359</v>
      </c>
      <c r="N587" s="107" t="s">
        <v>133</v>
      </c>
      <c r="O587" s="26">
        <v>126</v>
      </c>
      <c r="P587" s="26" t="s">
        <v>295</v>
      </c>
    </row>
    <row r="588" spans="1:16" x14ac:dyDescent="0.3">
      <c r="A588" s="24">
        <v>19</v>
      </c>
      <c r="B588" s="106">
        <v>46055</v>
      </c>
      <c r="C588" s="25" t="s">
        <v>358</v>
      </c>
      <c r="D588" s="107" t="s">
        <v>135</v>
      </c>
      <c r="E588" s="26">
        <v>3.8</v>
      </c>
      <c r="F588" s="26" t="s">
        <v>295</v>
      </c>
      <c r="K588" s="24">
        <v>19</v>
      </c>
      <c r="L588" s="106">
        <v>46055</v>
      </c>
      <c r="M588" s="25" t="s">
        <v>359</v>
      </c>
      <c r="N588" s="107" t="s">
        <v>135</v>
      </c>
      <c r="O588" s="26">
        <v>6.4</v>
      </c>
      <c r="P588" s="26" t="s">
        <v>295</v>
      </c>
    </row>
    <row r="589" spans="1:16" x14ac:dyDescent="0.3">
      <c r="A589" s="24">
        <v>19</v>
      </c>
      <c r="B589" s="106">
        <v>46055</v>
      </c>
      <c r="C589" s="25" t="s">
        <v>358</v>
      </c>
      <c r="D589" s="107" t="s">
        <v>136</v>
      </c>
      <c r="E589" s="26">
        <v>119</v>
      </c>
      <c r="F589" s="26" t="s">
        <v>295</v>
      </c>
      <c r="K589" s="24">
        <v>19</v>
      </c>
      <c r="L589" s="106">
        <v>46055</v>
      </c>
      <c r="M589" s="25" t="s">
        <v>359</v>
      </c>
      <c r="N589" s="107" t="s">
        <v>136</v>
      </c>
      <c r="O589" s="26">
        <v>95</v>
      </c>
      <c r="P589" s="26" t="s">
        <v>295</v>
      </c>
    </row>
    <row r="590" spans="1:16" x14ac:dyDescent="0.3">
      <c r="A590" s="24">
        <v>20</v>
      </c>
      <c r="B590" s="106">
        <v>46056.362893518519</v>
      </c>
      <c r="C590" s="25" t="s">
        <v>358</v>
      </c>
      <c r="D590" s="107" t="s">
        <v>341</v>
      </c>
      <c r="E590" s="26">
        <v>4.6900000000000004</v>
      </c>
      <c r="F590" s="26" t="s">
        <v>295</v>
      </c>
      <c r="K590" s="24">
        <v>20</v>
      </c>
      <c r="L590" s="106">
        <v>46056.362893518519</v>
      </c>
      <c r="M590" s="25" t="s">
        <v>359</v>
      </c>
      <c r="N590" s="107" t="s">
        <v>341</v>
      </c>
      <c r="O590" s="26">
        <v>1.1499999999999999</v>
      </c>
      <c r="P590" s="26" t="s">
        <v>295</v>
      </c>
    </row>
    <row r="591" spans="1:16" x14ac:dyDescent="0.3">
      <c r="A591" s="24">
        <v>20</v>
      </c>
      <c r="B591" s="106">
        <v>46056.362893518519</v>
      </c>
      <c r="C591" s="25" t="s">
        <v>358</v>
      </c>
      <c r="D591" s="107" t="s">
        <v>118</v>
      </c>
      <c r="E591" s="26">
        <v>4.7</v>
      </c>
      <c r="F591" s="26" t="s">
        <v>295</v>
      </c>
      <c r="K591" s="24">
        <v>20</v>
      </c>
      <c r="L591" s="106">
        <v>46056.362893518519</v>
      </c>
      <c r="M591" s="25" t="s">
        <v>359</v>
      </c>
      <c r="N591" s="107" t="s">
        <v>118</v>
      </c>
      <c r="O591" s="26">
        <v>9.8000000000000007</v>
      </c>
      <c r="P591" s="26" t="s">
        <v>295</v>
      </c>
    </row>
    <row r="592" spans="1:16" x14ac:dyDescent="0.3">
      <c r="A592" s="24">
        <v>20</v>
      </c>
      <c r="B592" s="106">
        <v>46056.362893518519</v>
      </c>
      <c r="C592" s="25" t="s">
        <v>358</v>
      </c>
      <c r="D592" s="107" t="s">
        <v>130</v>
      </c>
      <c r="E592" s="26">
        <v>3.859</v>
      </c>
      <c r="F592" s="26" t="s">
        <v>295</v>
      </c>
      <c r="K592" s="24">
        <v>20</v>
      </c>
      <c r="L592" s="106">
        <v>46056.362893518519</v>
      </c>
      <c r="M592" s="25" t="s">
        <v>359</v>
      </c>
      <c r="N592" s="107" t="s">
        <v>130</v>
      </c>
      <c r="O592" s="26">
        <v>2.395</v>
      </c>
      <c r="P592" s="26" t="s">
        <v>295</v>
      </c>
    </row>
    <row r="593" spans="1:16" x14ac:dyDescent="0.3">
      <c r="A593" s="24">
        <v>20</v>
      </c>
      <c r="B593" s="106">
        <v>46056.362893518519</v>
      </c>
      <c r="C593" s="25" t="s">
        <v>358</v>
      </c>
      <c r="D593" s="107" t="s">
        <v>343</v>
      </c>
      <c r="E593" s="26">
        <v>0.28199999999999997</v>
      </c>
      <c r="F593" s="26" t="s">
        <v>295</v>
      </c>
      <c r="K593" s="24">
        <v>20</v>
      </c>
      <c r="L593" s="106">
        <v>46056.362893518519</v>
      </c>
      <c r="M593" s="25" t="s">
        <v>359</v>
      </c>
      <c r="N593" s="107" t="s">
        <v>343</v>
      </c>
      <c r="O593" s="26">
        <v>1.0549999999999999</v>
      </c>
      <c r="P593" s="26" t="s">
        <v>295</v>
      </c>
    </row>
    <row r="594" spans="1:16" x14ac:dyDescent="0.3">
      <c r="A594" s="24">
        <v>20</v>
      </c>
      <c r="B594" s="106">
        <v>46056.362893518519</v>
      </c>
      <c r="C594" s="25" t="s">
        <v>358</v>
      </c>
      <c r="D594" s="107" t="s">
        <v>127</v>
      </c>
      <c r="E594" s="26">
        <v>1.2010000000000001</v>
      </c>
      <c r="F594" s="26" t="s">
        <v>295</v>
      </c>
      <c r="K594" s="24">
        <v>20</v>
      </c>
      <c r="L594" s="106">
        <v>46056.362893518519</v>
      </c>
      <c r="M594" s="25" t="s">
        <v>359</v>
      </c>
      <c r="N594" s="107" t="s">
        <v>127</v>
      </c>
      <c r="O594" s="26">
        <v>4.4969999999999999</v>
      </c>
      <c r="P594" s="26" t="s">
        <v>295</v>
      </c>
    </row>
    <row r="595" spans="1:16" x14ac:dyDescent="0.3">
      <c r="A595" s="24">
        <v>20</v>
      </c>
      <c r="B595" s="106">
        <v>46056.362893518519</v>
      </c>
      <c r="C595" s="25" t="s">
        <v>358</v>
      </c>
      <c r="D595" s="107" t="s">
        <v>131</v>
      </c>
      <c r="E595" s="26">
        <v>8.6999999999999993</v>
      </c>
      <c r="F595" s="26" t="s">
        <v>295</v>
      </c>
      <c r="K595" s="24">
        <v>20</v>
      </c>
      <c r="L595" s="106">
        <v>46056.362893518519</v>
      </c>
      <c r="M595" s="25" t="s">
        <v>359</v>
      </c>
      <c r="N595" s="107" t="s">
        <v>131</v>
      </c>
      <c r="O595" s="26">
        <v>12</v>
      </c>
      <c r="P595" s="26" t="s">
        <v>295</v>
      </c>
    </row>
    <row r="596" spans="1:16" x14ac:dyDescent="0.3">
      <c r="A596" s="24">
        <v>20</v>
      </c>
      <c r="B596" s="106">
        <v>46056.362893518519</v>
      </c>
      <c r="C596" s="25" t="s">
        <v>358</v>
      </c>
      <c r="D596" s="107" t="s">
        <v>344</v>
      </c>
      <c r="E596" s="26">
        <v>320</v>
      </c>
      <c r="F596" s="26" t="s">
        <v>295</v>
      </c>
      <c r="K596" s="24">
        <v>20</v>
      </c>
      <c r="L596" s="106">
        <v>46056.362893518519</v>
      </c>
      <c r="M596" s="25" t="s">
        <v>359</v>
      </c>
      <c r="N596" s="107" t="s">
        <v>344</v>
      </c>
      <c r="O596" s="26">
        <v>192</v>
      </c>
      <c r="P596" s="26" t="s">
        <v>295</v>
      </c>
    </row>
    <row r="597" spans="1:16" x14ac:dyDescent="0.3">
      <c r="A597" s="24">
        <v>20</v>
      </c>
      <c r="B597" s="106">
        <v>46056.362893518519</v>
      </c>
      <c r="C597" s="25" t="s">
        <v>358</v>
      </c>
      <c r="D597" s="107" t="s">
        <v>119</v>
      </c>
      <c r="E597" s="26">
        <v>237</v>
      </c>
      <c r="F597" s="26" t="s">
        <v>295</v>
      </c>
      <c r="K597" s="24">
        <v>20</v>
      </c>
      <c r="L597" s="106">
        <v>46056.362893518519</v>
      </c>
      <c r="M597" s="25" t="s">
        <v>359</v>
      </c>
      <c r="N597" s="107" t="s">
        <v>119</v>
      </c>
      <c r="O597" s="26">
        <v>85</v>
      </c>
      <c r="P597" s="26" t="s">
        <v>295</v>
      </c>
    </row>
    <row r="598" spans="1:16" x14ac:dyDescent="0.3">
      <c r="A598" s="24">
        <v>20</v>
      </c>
      <c r="B598" s="106">
        <v>46056.362893518519</v>
      </c>
      <c r="C598" s="25" t="s">
        <v>358</v>
      </c>
      <c r="D598" s="107" t="s">
        <v>120</v>
      </c>
      <c r="E598" s="26">
        <v>77</v>
      </c>
      <c r="F598" s="26" t="s">
        <v>295</v>
      </c>
      <c r="K598" s="24">
        <v>20</v>
      </c>
      <c r="L598" s="106">
        <v>46056.362893518519</v>
      </c>
      <c r="M598" s="25" t="s">
        <v>359</v>
      </c>
      <c r="N598" s="107" t="s">
        <v>120</v>
      </c>
      <c r="O598" s="26">
        <v>27</v>
      </c>
      <c r="P598" s="26" t="s">
        <v>295</v>
      </c>
    </row>
    <row r="599" spans="1:16" x14ac:dyDescent="0.3">
      <c r="A599" s="24">
        <v>20</v>
      </c>
      <c r="B599" s="106">
        <v>46056.362893518519</v>
      </c>
      <c r="C599" s="25" t="s">
        <v>358</v>
      </c>
      <c r="D599" s="107" t="s">
        <v>117</v>
      </c>
      <c r="E599" s="26">
        <v>2.65</v>
      </c>
      <c r="F599" s="26" t="s">
        <v>295</v>
      </c>
      <c r="K599" s="24">
        <v>20</v>
      </c>
      <c r="L599" s="106">
        <v>46056.362893518519</v>
      </c>
      <c r="M599" s="25" t="s">
        <v>359</v>
      </c>
      <c r="N599" s="107" t="s">
        <v>117</v>
      </c>
      <c r="O599" s="26">
        <v>6.2</v>
      </c>
      <c r="P599" s="26" t="s">
        <v>295</v>
      </c>
    </row>
    <row r="600" spans="1:16" x14ac:dyDescent="0.3">
      <c r="A600" s="24">
        <v>20</v>
      </c>
      <c r="B600" s="106">
        <v>46056.362893518519</v>
      </c>
      <c r="C600" s="25" t="s">
        <v>358</v>
      </c>
      <c r="D600" s="107" t="s">
        <v>346</v>
      </c>
      <c r="E600" s="26">
        <v>236</v>
      </c>
      <c r="F600" s="26" t="s">
        <v>295</v>
      </c>
      <c r="K600" s="24">
        <v>20</v>
      </c>
      <c r="L600" s="106">
        <v>46056.362893518519</v>
      </c>
      <c r="M600" s="25" t="s">
        <v>359</v>
      </c>
      <c r="N600" s="107" t="s">
        <v>346</v>
      </c>
      <c r="O600" s="26">
        <v>68</v>
      </c>
      <c r="P600" s="26" t="s">
        <v>295</v>
      </c>
    </row>
    <row r="601" spans="1:16" x14ac:dyDescent="0.3">
      <c r="A601" s="24">
        <v>20</v>
      </c>
      <c r="B601" s="106">
        <v>46056.362893518519</v>
      </c>
      <c r="C601" s="25" t="s">
        <v>358</v>
      </c>
      <c r="D601" s="107" t="s">
        <v>132</v>
      </c>
      <c r="E601" s="26">
        <v>3.62</v>
      </c>
      <c r="F601" s="26" t="s">
        <v>295</v>
      </c>
      <c r="K601" s="24">
        <v>20</v>
      </c>
      <c r="L601" s="106">
        <v>46056.362893518519</v>
      </c>
      <c r="M601" s="25" t="s">
        <v>359</v>
      </c>
      <c r="N601" s="107" t="s">
        <v>132</v>
      </c>
      <c r="O601" s="26">
        <v>7.36</v>
      </c>
      <c r="P601" s="26" t="s">
        <v>295</v>
      </c>
    </row>
    <row r="602" spans="1:16" x14ac:dyDescent="0.3">
      <c r="A602" s="24">
        <v>20</v>
      </c>
      <c r="B602" s="106">
        <v>46056.362893518519</v>
      </c>
      <c r="C602" s="25" t="s">
        <v>358</v>
      </c>
      <c r="D602" s="107" t="s">
        <v>111</v>
      </c>
      <c r="E602" s="26">
        <v>88</v>
      </c>
      <c r="F602" s="26" t="s">
        <v>295</v>
      </c>
      <c r="K602" s="24">
        <v>20</v>
      </c>
      <c r="L602" s="106">
        <v>46056.362893518519</v>
      </c>
      <c r="M602" s="25" t="s">
        <v>359</v>
      </c>
      <c r="N602" s="107" t="s">
        <v>111</v>
      </c>
      <c r="O602" s="26">
        <v>280</v>
      </c>
      <c r="P602" s="26" t="s">
        <v>295</v>
      </c>
    </row>
    <row r="603" spans="1:16" x14ac:dyDescent="0.3">
      <c r="A603" s="24">
        <v>20</v>
      </c>
      <c r="B603" s="106">
        <v>46056.362893518519</v>
      </c>
      <c r="C603" s="25" t="s">
        <v>358</v>
      </c>
      <c r="D603" s="107" t="s">
        <v>347</v>
      </c>
      <c r="E603" s="26">
        <v>5.16</v>
      </c>
      <c r="F603" s="26" t="s">
        <v>295</v>
      </c>
      <c r="K603" s="24">
        <v>20</v>
      </c>
      <c r="L603" s="106">
        <v>46056.362893518519</v>
      </c>
      <c r="M603" s="25" t="s">
        <v>359</v>
      </c>
      <c r="N603" s="107" t="s">
        <v>347</v>
      </c>
      <c r="O603" s="26">
        <v>10</v>
      </c>
      <c r="P603" s="26" t="s">
        <v>295</v>
      </c>
    </row>
    <row r="604" spans="1:16" x14ac:dyDescent="0.3">
      <c r="A604" s="24">
        <v>20</v>
      </c>
      <c r="B604" s="106">
        <v>46056.362893518519</v>
      </c>
      <c r="C604" s="25" t="s">
        <v>358</v>
      </c>
      <c r="D604" s="107" t="s">
        <v>349</v>
      </c>
      <c r="E604" s="26">
        <v>1.99</v>
      </c>
      <c r="F604" s="26" t="s">
        <v>295</v>
      </c>
      <c r="K604" s="24">
        <v>20</v>
      </c>
      <c r="L604" s="106">
        <v>46056.362893518519</v>
      </c>
      <c r="M604" s="25" t="s">
        <v>359</v>
      </c>
      <c r="N604" s="107" t="s">
        <v>349</v>
      </c>
      <c r="O604" s="26">
        <v>4.42</v>
      </c>
      <c r="P604" s="26" t="s">
        <v>295</v>
      </c>
    </row>
    <row r="605" spans="1:16" x14ac:dyDescent="0.3">
      <c r="A605" s="24">
        <v>20</v>
      </c>
      <c r="B605" s="106">
        <v>46056.362893518519</v>
      </c>
      <c r="C605" s="25" t="s">
        <v>358</v>
      </c>
      <c r="D605" s="107" t="s">
        <v>128</v>
      </c>
      <c r="E605" s="26">
        <v>6.8</v>
      </c>
      <c r="F605" s="26" t="s">
        <v>295</v>
      </c>
      <c r="K605" s="24">
        <v>20</v>
      </c>
      <c r="L605" s="106">
        <v>46056.362893518519</v>
      </c>
      <c r="M605" s="25" t="s">
        <v>359</v>
      </c>
      <c r="N605" s="107" t="s">
        <v>128</v>
      </c>
      <c r="O605" s="26">
        <v>4.5</v>
      </c>
      <c r="P605" s="26" t="s">
        <v>295</v>
      </c>
    </row>
    <row r="606" spans="1:16" x14ac:dyDescent="0.3">
      <c r="A606" s="24">
        <v>20</v>
      </c>
      <c r="B606" s="106">
        <v>46056.362893518519</v>
      </c>
      <c r="C606" s="25" t="s">
        <v>358</v>
      </c>
      <c r="D606" s="107" t="s">
        <v>121</v>
      </c>
      <c r="E606" s="26">
        <v>159</v>
      </c>
      <c r="F606" s="26" t="s">
        <v>295</v>
      </c>
      <c r="K606" s="24">
        <v>20</v>
      </c>
      <c r="L606" s="106">
        <v>46056.362893518519</v>
      </c>
      <c r="M606" s="25" t="s">
        <v>359</v>
      </c>
      <c r="N606" s="107" t="s">
        <v>121</v>
      </c>
      <c r="O606" s="26">
        <v>79</v>
      </c>
      <c r="P606" s="26" t="s">
        <v>295</v>
      </c>
    </row>
    <row r="607" spans="1:16" x14ac:dyDescent="0.3">
      <c r="A607" s="24">
        <v>20</v>
      </c>
      <c r="B607" s="106">
        <v>46056.362893518519</v>
      </c>
      <c r="C607" s="25" t="s">
        <v>358</v>
      </c>
      <c r="D607" s="107" t="s">
        <v>115</v>
      </c>
      <c r="E607" s="26">
        <v>34</v>
      </c>
      <c r="F607" s="26" t="s">
        <v>295</v>
      </c>
      <c r="K607" s="24">
        <v>20</v>
      </c>
      <c r="L607" s="106">
        <v>46056.362893518519</v>
      </c>
      <c r="M607" s="25" t="s">
        <v>359</v>
      </c>
      <c r="N607" s="107" t="s">
        <v>115</v>
      </c>
      <c r="O607" s="26">
        <v>93</v>
      </c>
      <c r="P607" s="26" t="s">
        <v>295</v>
      </c>
    </row>
    <row r="608" spans="1:16" x14ac:dyDescent="0.3">
      <c r="A608" s="24">
        <v>20</v>
      </c>
      <c r="B608" s="106">
        <v>46056.362893518519</v>
      </c>
      <c r="C608" s="25" t="s">
        <v>358</v>
      </c>
      <c r="D608" s="107" t="s">
        <v>137</v>
      </c>
      <c r="E608" s="26">
        <v>76</v>
      </c>
      <c r="F608" s="26" t="s">
        <v>295</v>
      </c>
      <c r="K608" s="24">
        <v>20</v>
      </c>
      <c r="L608" s="106">
        <v>46056.362893518519</v>
      </c>
      <c r="M608" s="25" t="s">
        <v>359</v>
      </c>
      <c r="N608" s="107" t="s">
        <v>137</v>
      </c>
      <c r="O608" s="26">
        <v>483</v>
      </c>
      <c r="P608" s="26" t="s">
        <v>295</v>
      </c>
    </row>
    <row r="609" spans="1:16" x14ac:dyDescent="0.3">
      <c r="A609" s="24">
        <v>20</v>
      </c>
      <c r="B609" s="106">
        <v>46056.362893518519</v>
      </c>
      <c r="C609" s="25" t="s">
        <v>358</v>
      </c>
      <c r="D609" s="107" t="s">
        <v>350</v>
      </c>
      <c r="E609" s="26">
        <v>136</v>
      </c>
      <c r="F609" s="26" t="s">
        <v>295</v>
      </c>
      <c r="K609" s="24">
        <v>20</v>
      </c>
      <c r="L609" s="106">
        <v>46056.362893518519</v>
      </c>
      <c r="M609" s="25" t="s">
        <v>359</v>
      </c>
      <c r="N609" s="107" t="s">
        <v>350</v>
      </c>
      <c r="O609" s="26">
        <v>433</v>
      </c>
      <c r="P609" s="26" t="s">
        <v>295</v>
      </c>
    </row>
    <row r="610" spans="1:16" x14ac:dyDescent="0.3">
      <c r="A610" s="24">
        <v>20</v>
      </c>
      <c r="B610" s="106">
        <v>46056.362893518519</v>
      </c>
      <c r="C610" s="25" t="s">
        <v>358</v>
      </c>
      <c r="D610" s="107" t="s">
        <v>125</v>
      </c>
      <c r="E610" s="26">
        <v>111</v>
      </c>
      <c r="F610" s="26" t="s">
        <v>295</v>
      </c>
      <c r="K610" s="24">
        <v>20</v>
      </c>
      <c r="L610" s="106">
        <v>46056.362893518519</v>
      </c>
      <c r="M610" s="25" t="s">
        <v>359</v>
      </c>
      <c r="N610" s="107" t="s">
        <v>125</v>
      </c>
      <c r="O610" s="26">
        <v>422</v>
      </c>
      <c r="P610" s="26" t="s">
        <v>295</v>
      </c>
    </row>
    <row r="611" spans="1:16" x14ac:dyDescent="0.3">
      <c r="A611" s="24">
        <v>20</v>
      </c>
      <c r="B611" s="106">
        <v>46056.362893518519</v>
      </c>
      <c r="C611" s="25" t="s">
        <v>358</v>
      </c>
      <c r="D611" s="107" t="s">
        <v>126</v>
      </c>
      <c r="E611" s="26">
        <v>80</v>
      </c>
      <c r="F611" s="26" t="s">
        <v>295</v>
      </c>
      <c r="K611" s="24">
        <v>20</v>
      </c>
      <c r="L611" s="106">
        <v>46056.362893518519</v>
      </c>
      <c r="M611" s="25" t="s">
        <v>359</v>
      </c>
      <c r="N611" s="107" t="s">
        <v>126</v>
      </c>
      <c r="O611" s="26">
        <v>150</v>
      </c>
      <c r="P611" s="26" t="s">
        <v>295</v>
      </c>
    </row>
    <row r="612" spans="1:16" x14ac:dyDescent="0.3">
      <c r="A612" s="24">
        <v>20</v>
      </c>
      <c r="B612" s="106">
        <v>46056.362893518519</v>
      </c>
      <c r="C612" s="25" t="s">
        <v>358</v>
      </c>
      <c r="D612" s="107" t="s">
        <v>351</v>
      </c>
      <c r="E612" s="26">
        <v>165</v>
      </c>
      <c r="F612" s="26" t="s">
        <v>295</v>
      </c>
      <c r="K612" s="24">
        <v>20</v>
      </c>
      <c r="L612" s="106">
        <v>46056.362893518519</v>
      </c>
      <c r="M612" s="25" t="s">
        <v>359</v>
      </c>
      <c r="N612" s="107" t="s">
        <v>351</v>
      </c>
      <c r="O612" s="26">
        <v>394</v>
      </c>
      <c r="P612" s="26" t="s">
        <v>295</v>
      </c>
    </row>
    <row r="613" spans="1:16" x14ac:dyDescent="0.3">
      <c r="A613" s="24">
        <v>20</v>
      </c>
      <c r="B613" s="106">
        <v>46056.362893518519</v>
      </c>
      <c r="C613" s="25" t="s">
        <v>358</v>
      </c>
      <c r="D613" s="107" t="s">
        <v>352</v>
      </c>
      <c r="E613" s="26">
        <v>60</v>
      </c>
      <c r="F613" s="26" t="s">
        <v>295</v>
      </c>
      <c r="K613" s="24">
        <v>20</v>
      </c>
      <c r="L613" s="106">
        <v>46056.362893518519</v>
      </c>
      <c r="M613" s="25" t="s">
        <v>359</v>
      </c>
      <c r="N613" s="107" t="s">
        <v>352</v>
      </c>
      <c r="O613" s="26">
        <v>85</v>
      </c>
      <c r="P613" s="26" t="s">
        <v>295</v>
      </c>
    </row>
    <row r="614" spans="1:16" x14ac:dyDescent="0.3">
      <c r="A614" s="24">
        <v>20</v>
      </c>
      <c r="B614" s="106">
        <v>46056.362893518519</v>
      </c>
      <c r="C614" s="25" t="s">
        <v>358</v>
      </c>
      <c r="D614" s="107" t="s">
        <v>122</v>
      </c>
      <c r="E614" s="26">
        <v>47</v>
      </c>
      <c r="F614" s="26" t="s">
        <v>295</v>
      </c>
      <c r="K614" s="24">
        <v>20</v>
      </c>
      <c r="L614" s="106">
        <v>46056.362893518519</v>
      </c>
      <c r="M614" s="25" t="s">
        <v>359</v>
      </c>
      <c r="N614" s="107" t="s">
        <v>122</v>
      </c>
      <c r="O614" s="26">
        <v>215</v>
      </c>
      <c r="P614" s="26" t="s">
        <v>295</v>
      </c>
    </row>
    <row r="615" spans="1:16" x14ac:dyDescent="0.3">
      <c r="A615" s="24">
        <v>20</v>
      </c>
      <c r="B615" s="106">
        <v>46056.362893518519</v>
      </c>
      <c r="C615" s="25" t="s">
        <v>358</v>
      </c>
      <c r="D615" s="107" t="s">
        <v>124</v>
      </c>
      <c r="E615" s="26">
        <v>30</v>
      </c>
      <c r="F615" s="26" t="s">
        <v>295</v>
      </c>
      <c r="K615" s="24">
        <v>20</v>
      </c>
      <c r="L615" s="106">
        <v>46056.362893518519</v>
      </c>
      <c r="M615" s="25" t="s">
        <v>359</v>
      </c>
      <c r="N615" s="107" t="s">
        <v>124</v>
      </c>
      <c r="O615" s="26">
        <v>101</v>
      </c>
      <c r="P615" s="26" t="s">
        <v>295</v>
      </c>
    </row>
    <row r="616" spans="1:16" x14ac:dyDescent="0.3">
      <c r="A616" s="24">
        <v>20</v>
      </c>
      <c r="B616" s="106">
        <v>46056.362893518519</v>
      </c>
      <c r="C616" s="25" t="s">
        <v>358</v>
      </c>
      <c r="D616" s="107" t="s">
        <v>353</v>
      </c>
      <c r="E616" s="26">
        <v>0.96</v>
      </c>
      <c r="F616" s="26" t="s">
        <v>295</v>
      </c>
      <c r="K616" s="24">
        <v>20</v>
      </c>
      <c r="L616" s="106">
        <v>46056.362893518519</v>
      </c>
      <c r="M616" s="25" t="s">
        <v>359</v>
      </c>
      <c r="N616" s="107" t="s">
        <v>353</v>
      </c>
      <c r="O616" s="26">
        <v>3.56</v>
      </c>
      <c r="P616" s="26" t="s">
        <v>295</v>
      </c>
    </row>
    <row r="617" spans="1:16" x14ac:dyDescent="0.3">
      <c r="A617" s="24">
        <v>20</v>
      </c>
      <c r="B617" s="106">
        <v>46056.362893518519</v>
      </c>
      <c r="C617" s="25" t="s">
        <v>358</v>
      </c>
      <c r="D617" s="107" t="s">
        <v>355</v>
      </c>
      <c r="E617" s="26">
        <v>36.6</v>
      </c>
      <c r="F617" s="26" t="s">
        <v>295</v>
      </c>
      <c r="K617" s="24">
        <v>20</v>
      </c>
      <c r="L617" s="106">
        <v>46056.362893518519</v>
      </c>
      <c r="M617" s="25" t="s">
        <v>359</v>
      </c>
      <c r="N617" s="107" t="s">
        <v>355</v>
      </c>
      <c r="O617" s="26">
        <v>21.4</v>
      </c>
      <c r="P617" s="26" t="s">
        <v>295</v>
      </c>
    </row>
    <row r="618" spans="1:16" x14ac:dyDescent="0.3">
      <c r="A618" s="24">
        <v>20</v>
      </c>
      <c r="B618" s="106">
        <v>46056.362893518519</v>
      </c>
      <c r="C618" s="25" t="s">
        <v>358</v>
      </c>
      <c r="D618" s="107" t="s">
        <v>133</v>
      </c>
      <c r="E618" s="26">
        <v>148</v>
      </c>
      <c r="F618" s="26" t="s">
        <v>295</v>
      </c>
      <c r="K618" s="24">
        <v>20</v>
      </c>
      <c r="L618" s="106">
        <v>46056.362893518519</v>
      </c>
      <c r="M618" s="25" t="s">
        <v>359</v>
      </c>
      <c r="N618" s="107" t="s">
        <v>133</v>
      </c>
      <c r="O618" s="26">
        <v>127</v>
      </c>
      <c r="P618" s="26" t="s">
        <v>295</v>
      </c>
    </row>
    <row r="619" spans="1:16" x14ac:dyDescent="0.3">
      <c r="A619" s="24">
        <v>20</v>
      </c>
      <c r="B619" s="106">
        <v>46056.362893518519</v>
      </c>
      <c r="C619" s="25" t="s">
        <v>358</v>
      </c>
      <c r="D619" s="107" t="s">
        <v>135</v>
      </c>
      <c r="E619" s="26">
        <v>3.8</v>
      </c>
      <c r="F619" s="26" t="s">
        <v>295</v>
      </c>
      <c r="K619" s="24">
        <v>20</v>
      </c>
      <c r="L619" s="106">
        <v>46056.362893518519</v>
      </c>
      <c r="M619" s="25" t="s">
        <v>359</v>
      </c>
      <c r="N619" s="107" t="s">
        <v>135</v>
      </c>
      <c r="O619" s="26">
        <v>6.4</v>
      </c>
      <c r="P619" s="26" t="s">
        <v>295</v>
      </c>
    </row>
    <row r="620" spans="1:16" x14ac:dyDescent="0.3">
      <c r="A620" s="24">
        <v>20</v>
      </c>
      <c r="B620" s="106">
        <v>46056.362893518519</v>
      </c>
      <c r="C620" s="25" t="s">
        <v>358</v>
      </c>
      <c r="D620" s="107" t="s">
        <v>136</v>
      </c>
      <c r="E620" s="26">
        <v>117</v>
      </c>
      <c r="F620" s="26" t="s">
        <v>295</v>
      </c>
      <c r="K620" s="24">
        <v>20</v>
      </c>
      <c r="L620" s="106">
        <v>46056.362893518519</v>
      </c>
      <c r="M620" s="25" t="s">
        <v>359</v>
      </c>
      <c r="N620" s="107" t="s">
        <v>136</v>
      </c>
      <c r="O620" s="26">
        <v>93</v>
      </c>
      <c r="P620" s="26" t="s">
        <v>295</v>
      </c>
    </row>
    <row r="621" spans="1:16" x14ac:dyDescent="0.3">
      <c r="A621" s="24">
        <v>21</v>
      </c>
      <c r="B621" s="106">
        <v>46057</v>
      </c>
      <c r="C621" s="25" t="s">
        <v>358</v>
      </c>
      <c r="D621" s="107" t="s">
        <v>341</v>
      </c>
      <c r="E621" s="26">
        <v>4.46</v>
      </c>
      <c r="F621" s="26" t="s">
        <v>295</v>
      </c>
      <c r="K621" s="24">
        <v>21</v>
      </c>
      <c r="L621" s="106">
        <v>46057</v>
      </c>
      <c r="M621" s="25" t="s">
        <v>359</v>
      </c>
      <c r="N621" s="107" t="s">
        <v>341</v>
      </c>
      <c r="O621" s="26">
        <v>1.1100000000000001</v>
      </c>
      <c r="P621" s="26" t="s">
        <v>295</v>
      </c>
    </row>
    <row r="622" spans="1:16" x14ac:dyDescent="0.3">
      <c r="A622" s="24">
        <v>21</v>
      </c>
      <c r="B622" s="106">
        <v>46057</v>
      </c>
      <c r="C622" s="25" t="s">
        <v>358</v>
      </c>
      <c r="D622" s="107" t="s">
        <v>118</v>
      </c>
      <c r="E622" s="26">
        <v>4.5999999999999996</v>
      </c>
      <c r="F622" s="26" t="s">
        <v>295</v>
      </c>
      <c r="K622" s="24">
        <v>21</v>
      </c>
      <c r="L622" s="106">
        <v>46057</v>
      </c>
      <c r="M622" s="25" t="s">
        <v>359</v>
      </c>
      <c r="N622" s="107" t="s">
        <v>118</v>
      </c>
      <c r="O622" s="26">
        <v>9.6999999999999993</v>
      </c>
      <c r="P622" s="26" t="s">
        <v>295</v>
      </c>
    </row>
    <row r="623" spans="1:16" x14ac:dyDescent="0.3">
      <c r="A623" s="24">
        <v>21</v>
      </c>
      <c r="B623" s="106">
        <v>46057</v>
      </c>
      <c r="C623" s="25" t="s">
        <v>358</v>
      </c>
      <c r="D623" s="107" t="s">
        <v>130</v>
      </c>
      <c r="E623" s="26">
        <v>3.76</v>
      </c>
      <c r="F623" s="26" t="s">
        <v>295</v>
      </c>
      <c r="K623" s="24">
        <v>21</v>
      </c>
      <c r="L623" s="106">
        <v>46057</v>
      </c>
      <c r="M623" s="25" t="s">
        <v>359</v>
      </c>
      <c r="N623" s="107" t="s">
        <v>130</v>
      </c>
      <c r="O623" s="26">
        <v>2.38</v>
      </c>
      <c r="P623" s="26" t="s">
        <v>295</v>
      </c>
    </row>
    <row r="624" spans="1:16" x14ac:dyDescent="0.3">
      <c r="A624" s="24">
        <v>21</v>
      </c>
      <c r="B624" s="106">
        <v>46057</v>
      </c>
      <c r="C624" s="25" t="s">
        <v>358</v>
      </c>
      <c r="D624" s="107" t="s">
        <v>343</v>
      </c>
      <c r="E624" s="26">
        <v>0.28999999999999998</v>
      </c>
      <c r="F624" s="26" t="s">
        <v>295</v>
      </c>
      <c r="K624" s="24">
        <v>21</v>
      </c>
      <c r="L624" s="106">
        <v>46057</v>
      </c>
      <c r="M624" s="25" t="s">
        <v>359</v>
      </c>
      <c r="N624" s="107" t="s">
        <v>343</v>
      </c>
      <c r="O624" s="26">
        <v>1.1000000000000001</v>
      </c>
      <c r="P624" s="26" t="s">
        <v>295</v>
      </c>
    </row>
    <row r="625" spans="1:16" x14ac:dyDescent="0.3">
      <c r="A625" s="24">
        <v>21</v>
      </c>
      <c r="B625" s="106">
        <v>46057</v>
      </c>
      <c r="C625" s="25" t="s">
        <v>358</v>
      </c>
      <c r="D625" s="107" t="s">
        <v>127</v>
      </c>
      <c r="E625" s="26">
        <v>1.1399999999999999</v>
      </c>
      <c r="F625" s="26" t="s">
        <v>295</v>
      </c>
      <c r="K625" s="24">
        <v>21</v>
      </c>
      <c r="L625" s="106">
        <v>46057</v>
      </c>
      <c r="M625" s="25" t="s">
        <v>359</v>
      </c>
      <c r="N625" s="107" t="s">
        <v>127</v>
      </c>
      <c r="O625" s="26">
        <v>4.53</v>
      </c>
      <c r="P625" s="26" t="s">
        <v>295</v>
      </c>
    </row>
    <row r="626" spans="1:16" x14ac:dyDescent="0.3">
      <c r="A626" s="24">
        <v>21</v>
      </c>
      <c r="B626" s="106">
        <v>46057</v>
      </c>
      <c r="C626" s="25" t="s">
        <v>358</v>
      </c>
      <c r="D626" s="107" t="s">
        <v>131</v>
      </c>
      <c r="E626" s="26">
        <v>8.4</v>
      </c>
      <c r="F626" s="26" t="s">
        <v>295</v>
      </c>
      <c r="K626" s="24">
        <v>21</v>
      </c>
      <c r="L626" s="106">
        <v>46057</v>
      </c>
      <c r="M626" s="25" t="s">
        <v>359</v>
      </c>
      <c r="N626" s="107" t="s">
        <v>131</v>
      </c>
      <c r="O626" s="26">
        <v>11.9</v>
      </c>
      <c r="P626" s="26" t="s">
        <v>295</v>
      </c>
    </row>
    <row r="627" spans="1:16" x14ac:dyDescent="0.3">
      <c r="A627" s="24">
        <v>21</v>
      </c>
      <c r="B627" s="106">
        <v>46057</v>
      </c>
      <c r="C627" s="25" t="s">
        <v>358</v>
      </c>
      <c r="D627" s="107" t="s">
        <v>344</v>
      </c>
      <c r="E627" s="26">
        <v>326</v>
      </c>
      <c r="F627" s="26" t="s">
        <v>295</v>
      </c>
      <c r="K627" s="24">
        <v>21</v>
      </c>
      <c r="L627" s="106">
        <v>46057</v>
      </c>
      <c r="M627" s="25" t="s">
        <v>359</v>
      </c>
      <c r="N627" s="107" t="s">
        <v>344</v>
      </c>
      <c r="O627" s="26">
        <v>194</v>
      </c>
      <c r="P627" s="26" t="s">
        <v>295</v>
      </c>
    </row>
    <row r="628" spans="1:16" x14ac:dyDescent="0.3">
      <c r="A628" s="24">
        <v>21</v>
      </c>
      <c r="B628" s="106">
        <v>46057</v>
      </c>
      <c r="C628" s="25" t="s">
        <v>358</v>
      </c>
      <c r="D628" s="107" t="s">
        <v>119</v>
      </c>
      <c r="E628" s="26">
        <v>230</v>
      </c>
      <c r="F628" s="26" t="s">
        <v>295</v>
      </c>
      <c r="K628" s="24">
        <v>21</v>
      </c>
      <c r="L628" s="106">
        <v>46057</v>
      </c>
      <c r="M628" s="25" t="s">
        <v>359</v>
      </c>
      <c r="N628" s="107" t="s">
        <v>119</v>
      </c>
      <c r="O628" s="26">
        <v>83</v>
      </c>
      <c r="P628" s="26" t="s">
        <v>295</v>
      </c>
    </row>
    <row r="629" spans="1:16" x14ac:dyDescent="0.3">
      <c r="A629" s="24">
        <v>21</v>
      </c>
      <c r="B629" s="106">
        <v>46057</v>
      </c>
      <c r="C629" s="25" t="s">
        <v>358</v>
      </c>
      <c r="D629" s="107" t="s">
        <v>120</v>
      </c>
      <c r="E629" s="26">
        <v>79</v>
      </c>
      <c r="F629" s="26" t="s">
        <v>295</v>
      </c>
      <c r="K629" s="24">
        <v>21</v>
      </c>
      <c r="L629" s="106">
        <v>46057</v>
      </c>
      <c r="M629" s="25" t="s">
        <v>359</v>
      </c>
      <c r="N629" s="107" t="s">
        <v>120</v>
      </c>
      <c r="O629" s="26">
        <v>26</v>
      </c>
      <c r="P629" s="26" t="s">
        <v>295</v>
      </c>
    </row>
    <row r="630" spans="1:16" x14ac:dyDescent="0.3">
      <c r="A630" s="24">
        <v>21</v>
      </c>
      <c r="B630" s="106">
        <v>46057</v>
      </c>
      <c r="C630" s="25" t="s">
        <v>358</v>
      </c>
      <c r="D630" s="107" t="s">
        <v>117</v>
      </c>
      <c r="E630" s="26">
        <v>2.61</v>
      </c>
      <c r="F630" s="26" t="s">
        <v>295</v>
      </c>
      <c r="K630" s="24">
        <v>21</v>
      </c>
      <c r="L630" s="106">
        <v>46057</v>
      </c>
      <c r="M630" s="25" t="s">
        <v>359</v>
      </c>
      <c r="N630" s="107" t="s">
        <v>117</v>
      </c>
      <c r="O630" s="26">
        <v>6.16</v>
      </c>
      <c r="P630" s="26" t="s">
        <v>295</v>
      </c>
    </row>
    <row r="631" spans="1:16" x14ac:dyDescent="0.3">
      <c r="A631" s="24">
        <v>21</v>
      </c>
      <c r="B631" s="106">
        <v>46057</v>
      </c>
      <c r="C631" s="25" t="s">
        <v>358</v>
      </c>
      <c r="D631" s="107" t="s">
        <v>346</v>
      </c>
      <c r="E631" s="26">
        <v>230</v>
      </c>
      <c r="F631" s="26" t="s">
        <v>295</v>
      </c>
      <c r="K631" s="24">
        <v>21</v>
      </c>
      <c r="L631" s="106">
        <v>46057</v>
      </c>
      <c r="M631" s="25" t="s">
        <v>359</v>
      </c>
      <c r="N631" s="107" t="s">
        <v>346</v>
      </c>
      <c r="O631" s="26">
        <v>67</v>
      </c>
      <c r="P631" s="26" t="s">
        <v>295</v>
      </c>
    </row>
    <row r="632" spans="1:16" x14ac:dyDescent="0.3">
      <c r="A632" s="24">
        <v>21</v>
      </c>
      <c r="B632" s="106">
        <v>46057</v>
      </c>
      <c r="C632" s="25" t="s">
        <v>358</v>
      </c>
      <c r="D632" s="107" t="s">
        <v>132</v>
      </c>
      <c r="E632" s="26">
        <v>3.52</v>
      </c>
      <c r="F632" s="26" t="s">
        <v>295</v>
      </c>
      <c r="K632" s="24">
        <v>21</v>
      </c>
      <c r="L632" s="106">
        <v>46057</v>
      </c>
      <c r="M632" s="25" t="s">
        <v>359</v>
      </c>
      <c r="N632" s="107" t="s">
        <v>132</v>
      </c>
      <c r="O632" s="26">
        <v>7.28</v>
      </c>
      <c r="P632" s="26" t="s">
        <v>295</v>
      </c>
    </row>
    <row r="633" spans="1:16" x14ac:dyDescent="0.3">
      <c r="A633" s="24">
        <v>21</v>
      </c>
      <c r="B633" s="106">
        <v>46057</v>
      </c>
      <c r="C633" s="25" t="s">
        <v>358</v>
      </c>
      <c r="D633" s="107" t="s">
        <v>111</v>
      </c>
      <c r="E633" s="26">
        <v>87</v>
      </c>
      <c r="F633" s="26" t="s">
        <v>295</v>
      </c>
      <c r="K633" s="24">
        <v>21</v>
      </c>
      <c r="L633" s="106">
        <v>46057</v>
      </c>
      <c r="M633" s="25" t="s">
        <v>359</v>
      </c>
      <c r="N633" s="107" t="s">
        <v>111</v>
      </c>
      <c r="O633" s="26">
        <v>283</v>
      </c>
      <c r="P633" s="26" t="s">
        <v>295</v>
      </c>
    </row>
    <row r="634" spans="1:16" x14ac:dyDescent="0.3">
      <c r="A634" s="24">
        <v>21</v>
      </c>
      <c r="B634" s="106">
        <v>46057</v>
      </c>
      <c r="C634" s="25" t="s">
        <v>358</v>
      </c>
      <c r="D634" s="107" t="s">
        <v>347</v>
      </c>
      <c r="E634" s="26">
        <v>5.14</v>
      </c>
      <c r="F634" s="26" t="s">
        <v>295</v>
      </c>
      <c r="K634" s="24">
        <v>21</v>
      </c>
      <c r="L634" s="106">
        <v>46057</v>
      </c>
      <c r="M634" s="25" t="s">
        <v>359</v>
      </c>
      <c r="N634" s="107" t="s">
        <v>347</v>
      </c>
      <c r="O634" s="26">
        <v>9.89</v>
      </c>
      <c r="P634" s="26" t="s">
        <v>295</v>
      </c>
    </row>
    <row r="635" spans="1:16" x14ac:dyDescent="0.3">
      <c r="A635" s="24">
        <v>21</v>
      </c>
      <c r="B635" s="106">
        <v>46057</v>
      </c>
      <c r="C635" s="25" t="s">
        <v>358</v>
      </c>
      <c r="D635" s="107" t="s">
        <v>349</v>
      </c>
      <c r="E635" s="26">
        <v>2.04</v>
      </c>
      <c r="F635" s="26" t="s">
        <v>295</v>
      </c>
      <c r="K635" s="24">
        <v>21</v>
      </c>
      <c r="L635" s="106">
        <v>46057</v>
      </c>
      <c r="M635" s="25" t="s">
        <v>359</v>
      </c>
      <c r="N635" s="107" t="s">
        <v>349</v>
      </c>
      <c r="O635" s="26">
        <v>4.55</v>
      </c>
      <c r="P635" s="26" t="s">
        <v>295</v>
      </c>
    </row>
    <row r="636" spans="1:16" x14ac:dyDescent="0.3">
      <c r="A636" s="24">
        <v>21</v>
      </c>
      <c r="B636" s="106">
        <v>46057</v>
      </c>
      <c r="C636" s="25" t="s">
        <v>358</v>
      </c>
      <c r="D636" s="107" t="s">
        <v>128</v>
      </c>
      <c r="E636" s="26">
        <v>6.6</v>
      </c>
      <c r="F636" s="26" t="s">
        <v>295</v>
      </c>
      <c r="K636" s="24">
        <v>21</v>
      </c>
      <c r="L636" s="106">
        <v>46057</v>
      </c>
      <c r="M636" s="25" t="s">
        <v>359</v>
      </c>
      <c r="N636" s="107" t="s">
        <v>128</v>
      </c>
      <c r="O636" s="26">
        <v>4.5</v>
      </c>
      <c r="P636" s="26" t="s">
        <v>295</v>
      </c>
    </row>
    <row r="637" spans="1:16" x14ac:dyDescent="0.3">
      <c r="A637" s="24">
        <v>21</v>
      </c>
      <c r="B637" s="106">
        <v>46057</v>
      </c>
      <c r="C637" s="25" t="s">
        <v>358</v>
      </c>
      <c r="D637" s="107" t="s">
        <v>121</v>
      </c>
      <c r="E637" s="26">
        <v>156</v>
      </c>
      <c r="F637" s="26" t="s">
        <v>295</v>
      </c>
      <c r="K637" s="24">
        <v>21</v>
      </c>
      <c r="L637" s="106">
        <v>46057</v>
      </c>
      <c r="M637" s="25" t="s">
        <v>359</v>
      </c>
      <c r="N637" s="107" t="s">
        <v>121</v>
      </c>
      <c r="O637" s="26">
        <v>77</v>
      </c>
      <c r="P637" s="26" t="s">
        <v>295</v>
      </c>
    </row>
    <row r="638" spans="1:16" x14ac:dyDescent="0.3">
      <c r="A638" s="24">
        <v>21</v>
      </c>
      <c r="B638" s="106">
        <v>46057</v>
      </c>
      <c r="C638" s="25" t="s">
        <v>358</v>
      </c>
      <c r="D638" s="107" t="s">
        <v>115</v>
      </c>
      <c r="E638" s="26">
        <v>34</v>
      </c>
      <c r="F638" s="26" t="s">
        <v>295</v>
      </c>
      <c r="K638" s="24">
        <v>21</v>
      </c>
      <c r="L638" s="106">
        <v>46057</v>
      </c>
      <c r="M638" s="25" t="s">
        <v>359</v>
      </c>
      <c r="N638" s="107" t="s">
        <v>115</v>
      </c>
      <c r="O638" s="26">
        <v>94</v>
      </c>
      <c r="P638" s="26" t="s">
        <v>295</v>
      </c>
    </row>
    <row r="639" spans="1:16" x14ac:dyDescent="0.3">
      <c r="A639" s="24">
        <v>21</v>
      </c>
      <c r="B639" s="106">
        <v>46057</v>
      </c>
      <c r="C639" s="25" t="s">
        <v>358</v>
      </c>
      <c r="D639" s="107" t="s">
        <v>137</v>
      </c>
      <c r="E639" s="26">
        <v>74</v>
      </c>
      <c r="F639" s="26" t="s">
        <v>295</v>
      </c>
      <c r="K639" s="24">
        <v>21</v>
      </c>
      <c r="L639" s="106">
        <v>46057</v>
      </c>
      <c r="M639" s="25" t="s">
        <v>359</v>
      </c>
      <c r="N639" s="107" t="s">
        <v>137</v>
      </c>
      <c r="O639" s="26">
        <v>489</v>
      </c>
      <c r="P639" s="26" t="s">
        <v>295</v>
      </c>
    </row>
    <row r="640" spans="1:16" x14ac:dyDescent="0.3">
      <c r="A640" s="24">
        <v>21</v>
      </c>
      <c r="B640" s="106">
        <v>46057</v>
      </c>
      <c r="C640" s="25" t="s">
        <v>358</v>
      </c>
      <c r="D640" s="107" t="s">
        <v>350</v>
      </c>
      <c r="E640" s="26">
        <v>138</v>
      </c>
      <c r="F640" s="26" t="s">
        <v>295</v>
      </c>
      <c r="K640" s="24">
        <v>21</v>
      </c>
      <c r="L640" s="106">
        <v>46057</v>
      </c>
      <c r="M640" s="25" t="s">
        <v>359</v>
      </c>
      <c r="N640" s="107" t="s">
        <v>350</v>
      </c>
      <c r="O640" s="26">
        <v>434</v>
      </c>
      <c r="P640" s="26" t="s">
        <v>295</v>
      </c>
    </row>
    <row r="641" spans="1:16" x14ac:dyDescent="0.3">
      <c r="A641" s="24">
        <v>21</v>
      </c>
      <c r="B641" s="106">
        <v>46057</v>
      </c>
      <c r="C641" s="25" t="s">
        <v>358</v>
      </c>
      <c r="D641" s="107" t="s">
        <v>125</v>
      </c>
      <c r="E641" s="26">
        <v>110</v>
      </c>
      <c r="F641" s="26" t="s">
        <v>295</v>
      </c>
      <c r="K641" s="24">
        <v>21</v>
      </c>
      <c r="L641" s="106">
        <v>46057</v>
      </c>
      <c r="M641" s="25" t="s">
        <v>359</v>
      </c>
      <c r="N641" s="107" t="s">
        <v>125</v>
      </c>
      <c r="O641" s="26">
        <v>419</v>
      </c>
      <c r="P641" s="26" t="s">
        <v>295</v>
      </c>
    </row>
    <row r="642" spans="1:16" x14ac:dyDescent="0.3">
      <c r="A642" s="24">
        <v>21</v>
      </c>
      <c r="B642" s="106">
        <v>46057</v>
      </c>
      <c r="C642" s="25" t="s">
        <v>358</v>
      </c>
      <c r="D642" s="107" t="s">
        <v>126</v>
      </c>
      <c r="E642" s="26">
        <v>79</v>
      </c>
      <c r="F642" s="26" t="s">
        <v>295</v>
      </c>
      <c r="K642" s="24">
        <v>21</v>
      </c>
      <c r="L642" s="106">
        <v>46057</v>
      </c>
      <c r="M642" s="25" t="s">
        <v>359</v>
      </c>
      <c r="N642" s="107" t="s">
        <v>126</v>
      </c>
      <c r="O642" s="26">
        <v>150</v>
      </c>
      <c r="P642" s="26" t="s">
        <v>295</v>
      </c>
    </row>
    <row r="643" spans="1:16" x14ac:dyDescent="0.3">
      <c r="A643" s="24">
        <v>21</v>
      </c>
      <c r="B643" s="106">
        <v>46057</v>
      </c>
      <c r="C643" s="25" t="s">
        <v>358</v>
      </c>
      <c r="D643" s="107" t="s">
        <v>351</v>
      </c>
      <c r="E643" s="26">
        <v>150</v>
      </c>
      <c r="F643" s="26" t="s">
        <v>295</v>
      </c>
      <c r="K643" s="24">
        <v>21</v>
      </c>
      <c r="L643" s="106">
        <v>46057</v>
      </c>
      <c r="M643" s="25" t="s">
        <v>359</v>
      </c>
      <c r="N643" s="107" t="s">
        <v>351</v>
      </c>
      <c r="O643" s="26">
        <v>375</v>
      </c>
      <c r="P643" s="26" t="s">
        <v>295</v>
      </c>
    </row>
    <row r="644" spans="1:16" x14ac:dyDescent="0.3">
      <c r="A644" s="24">
        <v>21</v>
      </c>
      <c r="B644" s="106">
        <v>46057</v>
      </c>
      <c r="C644" s="25" t="s">
        <v>358</v>
      </c>
      <c r="D644" s="107" t="s">
        <v>352</v>
      </c>
      <c r="E644" s="26">
        <v>58</v>
      </c>
      <c r="F644" s="26" t="s">
        <v>295</v>
      </c>
      <c r="K644" s="24">
        <v>21</v>
      </c>
      <c r="L644" s="106">
        <v>46057</v>
      </c>
      <c r="M644" s="25" t="s">
        <v>359</v>
      </c>
      <c r="N644" s="107" t="s">
        <v>352</v>
      </c>
      <c r="O644" s="26">
        <v>84</v>
      </c>
      <c r="P644" s="26" t="s">
        <v>295</v>
      </c>
    </row>
    <row r="645" spans="1:16" x14ac:dyDescent="0.3">
      <c r="A645" s="24">
        <v>21</v>
      </c>
      <c r="B645" s="106">
        <v>46057</v>
      </c>
      <c r="C645" s="25" t="s">
        <v>358</v>
      </c>
      <c r="D645" s="107" t="s">
        <v>122</v>
      </c>
      <c r="E645" s="26">
        <v>47</v>
      </c>
      <c r="F645" s="26" t="s">
        <v>295</v>
      </c>
      <c r="K645" s="24">
        <v>21</v>
      </c>
      <c r="L645" s="106">
        <v>46057</v>
      </c>
      <c r="M645" s="25" t="s">
        <v>359</v>
      </c>
      <c r="N645" s="107" t="s">
        <v>122</v>
      </c>
      <c r="O645" s="26">
        <v>216</v>
      </c>
      <c r="P645" s="26" t="s">
        <v>295</v>
      </c>
    </row>
    <row r="646" spans="1:16" x14ac:dyDescent="0.3">
      <c r="A646" s="24">
        <v>21</v>
      </c>
      <c r="B646" s="106">
        <v>46057</v>
      </c>
      <c r="C646" s="25" t="s">
        <v>358</v>
      </c>
      <c r="D646" s="107" t="s">
        <v>124</v>
      </c>
      <c r="E646" s="26">
        <v>31</v>
      </c>
      <c r="F646" s="26" t="s">
        <v>295</v>
      </c>
      <c r="K646" s="24">
        <v>21</v>
      </c>
      <c r="L646" s="106">
        <v>46057</v>
      </c>
      <c r="M646" s="25" t="s">
        <v>359</v>
      </c>
      <c r="N646" s="107" t="s">
        <v>124</v>
      </c>
      <c r="O646" s="26">
        <v>107</v>
      </c>
      <c r="P646" s="26" t="s">
        <v>295</v>
      </c>
    </row>
    <row r="647" spans="1:16" x14ac:dyDescent="0.3">
      <c r="A647" s="24">
        <v>21</v>
      </c>
      <c r="B647" s="106">
        <v>46057</v>
      </c>
      <c r="C647" s="25" t="s">
        <v>358</v>
      </c>
      <c r="D647" s="107" t="s">
        <v>353</v>
      </c>
      <c r="E647" s="26">
        <v>0.99</v>
      </c>
      <c r="F647" s="26" t="s">
        <v>295</v>
      </c>
      <c r="K647" s="24">
        <v>21</v>
      </c>
      <c r="L647" s="106">
        <v>46057</v>
      </c>
      <c r="M647" s="25" t="s">
        <v>359</v>
      </c>
      <c r="N647" s="107" t="s">
        <v>353</v>
      </c>
      <c r="O647" s="26">
        <v>3.5</v>
      </c>
      <c r="P647" s="26" t="s">
        <v>295</v>
      </c>
    </row>
    <row r="648" spans="1:16" x14ac:dyDescent="0.3">
      <c r="A648" s="24">
        <v>21</v>
      </c>
      <c r="B648" s="106">
        <v>46057</v>
      </c>
      <c r="C648" s="25" t="s">
        <v>358</v>
      </c>
      <c r="D648" s="107" t="s">
        <v>355</v>
      </c>
      <c r="E648" s="26">
        <v>28.8</v>
      </c>
      <c r="F648" s="26" t="s">
        <v>295</v>
      </c>
      <c r="K648" s="24">
        <v>21</v>
      </c>
      <c r="L648" s="106">
        <v>46057</v>
      </c>
      <c r="M648" s="25" t="s">
        <v>359</v>
      </c>
      <c r="N648" s="107" t="s">
        <v>355</v>
      </c>
      <c r="O648" s="26">
        <v>18.100000000000001</v>
      </c>
      <c r="P648" s="26" t="s">
        <v>295</v>
      </c>
    </row>
    <row r="649" spans="1:16" x14ac:dyDescent="0.3">
      <c r="A649" s="24">
        <v>21</v>
      </c>
      <c r="B649" s="106">
        <v>46057</v>
      </c>
      <c r="C649" s="25" t="s">
        <v>358</v>
      </c>
      <c r="D649" s="107" t="s">
        <v>133</v>
      </c>
      <c r="E649" s="26">
        <v>146</v>
      </c>
      <c r="F649" s="26" t="s">
        <v>295</v>
      </c>
      <c r="K649" s="24">
        <v>21</v>
      </c>
      <c r="L649" s="106">
        <v>46057</v>
      </c>
      <c r="M649" s="25" t="s">
        <v>359</v>
      </c>
      <c r="N649" s="107" t="s">
        <v>133</v>
      </c>
      <c r="O649" s="26">
        <v>128</v>
      </c>
      <c r="P649" s="26" t="s">
        <v>295</v>
      </c>
    </row>
    <row r="650" spans="1:16" x14ac:dyDescent="0.3">
      <c r="A650" s="24">
        <v>21</v>
      </c>
      <c r="B650" s="106">
        <v>46057</v>
      </c>
      <c r="C650" s="25" t="s">
        <v>358</v>
      </c>
      <c r="D650" s="107" t="s">
        <v>135</v>
      </c>
      <c r="E650" s="26">
        <v>3.8</v>
      </c>
      <c r="F650" s="26" t="s">
        <v>295</v>
      </c>
      <c r="K650" s="24">
        <v>21</v>
      </c>
      <c r="L650" s="106">
        <v>46057</v>
      </c>
      <c r="M650" s="25" t="s">
        <v>359</v>
      </c>
      <c r="N650" s="107" t="s">
        <v>135</v>
      </c>
      <c r="O650" s="26">
        <v>6.6</v>
      </c>
      <c r="P650" s="26" t="s">
        <v>295</v>
      </c>
    </row>
    <row r="651" spans="1:16" x14ac:dyDescent="0.3">
      <c r="A651" s="24">
        <v>21</v>
      </c>
      <c r="B651" s="106">
        <v>46057</v>
      </c>
      <c r="C651" s="25" t="s">
        <v>358</v>
      </c>
      <c r="D651" s="107" t="s">
        <v>136</v>
      </c>
      <c r="E651" s="26">
        <v>115</v>
      </c>
      <c r="F651" s="26" t="s">
        <v>295</v>
      </c>
      <c r="K651" s="24">
        <v>21</v>
      </c>
      <c r="L651" s="106">
        <v>46057</v>
      </c>
      <c r="M651" s="25" t="s">
        <v>359</v>
      </c>
      <c r="N651" s="107" t="s">
        <v>136</v>
      </c>
      <c r="O651" s="26">
        <v>94</v>
      </c>
      <c r="P651" s="26" t="s">
        <v>295</v>
      </c>
    </row>
    <row r="652" spans="1:16" x14ac:dyDescent="0.3">
      <c r="A652" s="24">
        <v>22</v>
      </c>
      <c r="B652" s="106">
        <v>46058.364907407406</v>
      </c>
      <c r="C652" s="25" t="s">
        <v>358</v>
      </c>
      <c r="D652" s="107" t="s">
        <v>341</v>
      </c>
      <c r="E652" s="26">
        <v>4.6900000000000004</v>
      </c>
      <c r="F652" s="26" t="s">
        <v>295</v>
      </c>
      <c r="K652" s="24">
        <v>22</v>
      </c>
      <c r="L652" s="106">
        <v>46058.364907407406</v>
      </c>
      <c r="M652" s="25" t="s">
        <v>359</v>
      </c>
      <c r="N652" s="107" t="s">
        <v>341</v>
      </c>
      <c r="O652" s="26">
        <v>1.21</v>
      </c>
      <c r="P652" s="26" t="s">
        <v>295</v>
      </c>
    </row>
    <row r="653" spans="1:16" x14ac:dyDescent="0.3">
      <c r="A653" s="24">
        <v>22</v>
      </c>
      <c r="B653" s="106">
        <v>46058.364907407406</v>
      </c>
      <c r="C653" s="25" t="s">
        <v>358</v>
      </c>
      <c r="D653" s="107" t="s">
        <v>118</v>
      </c>
      <c r="E653" s="26">
        <v>4.5</v>
      </c>
      <c r="F653" s="26" t="s">
        <v>295</v>
      </c>
      <c r="K653" s="24">
        <v>22</v>
      </c>
      <c r="L653" s="106">
        <v>46058.364907407406</v>
      </c>
      <c r="M653" s="25" t="s">
        <v>359</v>
      </c>
      <c r="N653" s="107" t="s">
        <v>118</v>
      </c>
      <c r="O653" s="26">
        <v>9.4</v>
      </c>
      <c r="P653" s="26" t="s">
        <v>295</v>
      </c>
    </row>
    <row r="654" spans="1:16" x14ac:dyDescent="0.3">
      <c r="A654" s="24">
        <v>22</v>
      </c>
      <c r="B654" s="106">
        <v>46058.364907407406</v>
      </c>
      <c r="C654" s="25" t="s">
        <v>358</v>
      </c>
      <c r="D654" s="107" t="s">
        <v>130</v>
      </c>
      <c r="E654" s="26">
        <v>3.76</v>
      </c>
      <c r="F654" s="26" t="s">
        <v>295</v>
      </c>
      <c r="K654" s="24">
        <v>22</v>
      </c>
      <c r="L654" s="106">
        <v>46058.364907407406</v>
      </c>
      <c r="M654" s="25" t="s">
        <v>359</v>
      </c>
      <c r="N654" s="107" t="s">
        <v>130</v>
      </c>
      <c r="O654" s="26">
        <v>2.48</v>
      </c>
      <c r="P654" s="26" t="s">
        <v>295</v>
      </c>
    </row>
    <row r="655" spans="1:16" x14ac:dyDescent="0.3">
      <c r="A655" s="24">
        <v>22</v>
      </c>
      <c r="B655" s="106">
        <v>46058.364907407406</v>
      </c>
      <c r="C655" s="25" t="s">
        <v>358</v>
      </c>
      <c r="D655" s="107" t="s">
        <v>343</v>
      </c>
      <c r="E655" s="26">
        <v>0.28799999999999998</v>
      </c>
      <c r="F655" s="26" t="s">
        <v>295</v>
      </c>
      <c r="K655" s="24">
        <v>22</v>
      </c>
      <c r="L655" s="106">
        <v>46058.364907407406</v>
      </c>
      <c r="M655" s="25" t="s">
        <v>359</v>
      </c>
      <c r="N655" s="107" t="s">
        <v>343</v>
      </c>
      <c r="O655" s="26">
        <v>1.07</v>
      </c>
      <c r="P655" s="26" t="s">
        <v>295</v>
      </c>
    </row>
    <row r="656" spans="1:16" x14ac:dyDescent="0.3">
      <c r="A656" s="24">
        <v>22</v>
      </c>
      <c r="B656" s="106">
        <v>46058.364907407406</v>
      </c>
      <c r="C656" s="25" t="s">
        <v>358</v>
      </c>
      <c r="D656" s="107" t="s">
        <v>127</v>
      </c>
      <c r="E656" s="26">
        <v>1.1639999999999999</v>
      </c>
      <c r="F656" s="26" t="s">
        <v>295</v>
      </c>
      <c r="K656" s="24">
        <v>22</v>
      </c>
      <c r="L656" s="106">
        <v>46058.364907407406</v>
      </c>
      <c r="M656" s="25" t="s">
        <v>359</v>
      </c>
      <c r="N656" s="107" t="s">
        <v>127</v>
      </c>
      <c r="O656" s="26">
        <v>4.57</v>
      </c>
      <c r="P656" s="26" t="s">
        <v>295</v>
      </c>
    </row>
    <row r="657" spans="1:16" x14ac:dyDescent="0.3">
      <c r="A657" s="24">
        <v>22</v>
      </c>
      <c r="B657" s="106">
        <v>46058.364907407406</v>
      </c>
      <c r="C657" s="25" t="s">
        <v>358</v>
      </c>
      <c r="D657" s="107" t="s">
        <v>131</v>
      </c>
      <c r="E657" s="26">
        <v>8.6</v>
      </c>
      <c r="F657" s="26" t="s">
        <v>295</v>
      </c>
      <c r="K657" s="24">
        <v>22</v>
      </c>
      <c r="L657" s="106">
        <v>46058.364907407406</v>
      </c>
      <c r="M657" s="25" t="s">
        <v>359</v>
      </c>
      <c r="N657" s="107" t="s">
        <v>131</v>
      </c>
      <c r="O657" s="26">
        <v>12.23</v>
      </c>
      <c r="P657" s="26" t="s">
        <v>295</v>
      </c>
    </row>
    <row r="658" spans="1:16" x14ac:dyDescent="0.3">
      <c r="A658" s="24">
        <v>22</v>
      </c>
      <c r="B658" s="106">
        <v>46058.364907407406</v>
      </c>
      <c r="C658" s="25" t="s">
        <v>358</v>
      </c>
      <c r="D658" s="107" t="s">
        <v>344</v>
      </c>
      <c r="E658" s="26">
        <v>328</v>
      </c>
      <c r="F658" s="26" t="s">
        <v>295</v>
      </c>
      <c r="K658" s="24">
        <v>22</v>
      </c>
      <c r="L658" s="106">
        <v>46058.364907407406</v>
      </c>
      <c r="M658" s="25" t="s">
        <v>359</v>
      </c>
      <c r="N658" s="107" t="s">
        <v>344</v>
      </c>
      <c r="O658" s="26">
        <v>204</v>
      </c>
      <c r="P658" s="26" t="s">
        <v>295</v>
      </c>
    </row>
    <row r="659" spans="1:16" x14ac:dyDescent="0.3">
      <c r="A659" s="24">
        <v>22</v>
      </c>
      <c r="B659" s="106">
        <v>46058.364907407406</v>
      </c>
      <c r="C659" s="25" t="s">
        <v>358</v>
      </c>
      <c r="D659" s="107" t="s">
        <v>119</v>
      </c>
      <c r="E659" s="26">
        <v>231</v>
      </c>
      <c r="F659" s="26" t="s">
        <v>295</v>
      </c>
      <c r="K659" s="24">
        <v>22</v>
      </c>
      <c r="L659" s="106">
        <v>46058.364907407406</v>
      </c>
      <c r="M659" s="25" t="s">
        <v>359</v>
      </c>
      <c r="N659" s="107" t="s">
        <v>119</v>
      </c>
      <c r="O659" s="26">
        <v>87</v>
      </c>
      <c r="P659" s="26" t="s">
        <v>295</v>
      </c>
    </row>
    <row r="660" spans="1:16" x14ac:dyDescent="0.3">
      <c r="A660" s="24">
        <v>22</v>
      </c>
      <c r="B660" s="106">
        <v>46058.364907407406</v>
      </c>
      <c r="C660" s="25" t="s">
        <v>358</v>
      </c>
      <c r="D660" s="107" t="s">
        <v>120</v>
      </c>
      <c r="E660" s="26">
        <v>77</v>
      </c>
      <c r="F660" s="26" t="s">
        <v>295</v>
      </c>
      <c r="K660" s="24">
        <v>22</v>
      </c>
      <c r="L660" s="106">
        <v>46058.364907407406</v>
      </c>
      <c r="M660" s="25" t="s">
        <v>359</v>
      </c>
      <c r="N660" s="107" t="s">
        <v>120</v>
      </c>
      <c r="O660" s="26">
        <v>27</v>
      </c>
      <c r="P660" s="26" t="s">
        <v>295</v>
      </c>
    </row>
    <row r="661" spans="1:16" x14ac:dyDescent="0.3">
      <c r="A661" s="24">
        <v>22</v>
      </c>
      <c r="B661" s="106">
        <v>46058.364907407406</v>
      </c>
      <c r="C661" s="25" t="s">
        <v>358</v>
      </c>
      <c r="D661" s="107" t="s">
        <v>117</v>
      </c>
      <c r="E661" s="26">
        <v>2.64</v>
      </c>
      <c r="F661" s="26" t="s">
        <v>295</v>
      </c>
      <c r="K661" s="24">
        <v>22</v>
      </c>
      <c r="L661" s="106">
        <v>46058.364907407406</v>
      </c>
      <c r="M661" s="25" t="s">
        <v>359</v>
      </c>
      <c r="N661" s="107" t="s">
        <v>117</v>
      </c>
      <c r="O661" s="26">
        <v>6.03</v>
      </c>
      <c r="P661" s="26" t="s">
        <v>295</v>
      </c>
    </row>
    <row r="662" spans="1:16" x14ac:dyDescent="0.3">
      <c r="A662" s="24">
        <v>22</v>
      </c>
      <c r="B662" s="106">
        <v>46058.364907407406</v>
      </c>
      <c r="C662" s="25" t="s">
        <v>358</v>
      </c>
      <c r="D662" s="107" t="s">
        <v>346</v>
      </c>
      <c r="E662" s="26">
        <v>231</v>
      </c>
      <c r="F662" s="26" t="s">
        <v>295</v>
      </c>
      <c r="K662" s="24">
        <v>22</v>
      </c>
      <c r="L662" s="106">
        <v>46058.364907407406</v>
      </c>
      <c r="M662" s="25" t="s">
        <v>359</v>
      </c>
      <c r="N662" s="107" t="s">
        <v>346</v>
      </c>
      <c r="O662" s="26">
        <v>69</v>
      </c>
      <c r="P662" s="26" t="s">
        <v>295</v>
      </c>
    </row>
    <row r="663" spans="1:16" x14ac:dyDescent="0.3">
      <c r="A663" s="24">
        <v>22</v>
      </c>
      <c r="B663" s="106">
        <v>46058.364907407406</v>
      </c>
      <c r="C663" s="25" t="s">
        <v>358</v>
      </c>
      <c r="D663" s="107" t="s">
        <v>132</v>
      </c>
      <c r="E663" s="26">
        <v>3.54</v>
      </c>
      <c r="F663" s="26" t="s">
        <v>295</v>
      </c>
      <c r="K663" s="24">
        <v>22</v>
      </c>
      <c r="L663" s="106">
        <v>46058.364907407406</v>
      </c>
      <c r="M663" s="25" t="s">
        <v>359</v>
      </c>
      <c r="N663" s="107" t="s">
        <v>132</v>
      </c>
      <c r="O663" s="26">
        <v>7.25</v>
      </c>
      <c r="P663" s="26" t="s">
        <v>295</v>
      </c>
    </row>
    <row r="664" spans="1:16" x14ac:dyDescent="0.3">
      <c r="A664" s="24">
        <v>22</v>
      </c>
      <c r="B664" s="106">
        <v>46058.364907407406</v>
      </c>
      <c r="C664" s="25" t="s">
        <v>358</v>
      </c>
      <c r="D664" s="107" t="s">
        <v>111</v>
      </c>
      <c r="E664" s="26">
        <v>86</v>
      </c>
      <c r="F664" s="26" t="s">
        <v>295</v>
      </c>
      <c r="K664" s="24">
        <v>22</v>
      </c>
      <c r="L664" s="106">
        <v>46058.364907407406</v>
      </c>
      <c r="M664" s="25" t="s">
        <v>359</v>
      </c>
      <c r="N664" s="107" t="s">
        <v>111</v>
      </c>
      <c r="O664" s="26">
        <v>289</v>
      </c>
      <c r="P664" s="26" t="s">
        <v>295</v>
      </c>
    </row>
    <row r="665" spans="1:16" x14ac:dyDescent="0.3">
      <c r="A665" s="24">
        <v>22</v>
      </c>
      <c r="B665" s="106">
        <v>46058.364907407406</v>
      </c>
      <c r="C665" s="25" t="s">
        <v>358</v>
      </c>
      <c r="D665" s="107" t="s">
        <v>347</v>
      </c>
      <c r="E665" s="26">
        <v>5.2</v>
      </c>
      <c r="F665" s="26" t="s">
        <v>295</v>
      </c>
      <c r="K665" s="24">
        <v>22</v>
      </c>
      <c r="L665" s="106">
        <v>46058.364907407406</v>
      </c>
      <c r="M665" s="25" t="s">
        <v>359</v>
      </c>
      <c r="N665" s="107" t="s">
        <v>347</v>
      </c>
      <c r="O665" s="26">
        <v>10.06</v>
      </c>
      <c r="P665" s="26" t="s">
        <v>295</v>
      </c>
    </row>
    <row r="666" spans="1:16" x14ac:dyDescent="0.3">
      <c r="A666" s="24">
        <v>22</v>
      </c>
      <c r="B666" s="106">
        <v>46058.364907407406</v>
      </c>
      <c r="C666" s="25" t="s">
        <v>358</v>
      </c>
      <c r="D666" s="107" t="s">
        <v>349</v>
      </c>
      <c r="E666" s="26">
        <v>2.06</v>
      </c>
      <c r="F666" s="26" t="s">
        <v>295</v>
      </c>
      <c r="K666" s="24">
        <v>22</v>
      </c>
      <c r="L666" s="106">
        <v>46058.364907407406</v>
      </c>
      <c r="M666" s="25" t="s">
        <v>359</v>
      </c>
      <c r="N666" s="107" t="s">
        <v>349</v>
      </c>
      <c r="O666" s="26">
        <v>4.58</v>
      </c>
      <c r="P666" s="26" t="s">
        <v>295</v>
      </c>
    </row>
    <row r="667" spans="1:16" x14ac:dyDescent="0.3">
      <c r="A667" s="24">
        <v>22</v>
      </c>
      <c r="B667" s="106">
        <v>46058.364907407406</v>
      </c>
      <c r="C667" s="25" t="s">
        <v>358</v>
      </c>
      <c r="D667" s="107" t="s">
        <v>128</v>
      </c>
      <c r="E667" s="26">
        <v>6.5</v>
      </c>
      <c r="F667" s="26" t="s">
        <v>295</v>
      </c>
      <c r="K667" s="24">
        <v>22</v>
      </c>
      <c r="L667" s="106">
        <v>46058.364907407406</v>
      </c>
      <c r="M667" s="25" t="s">
        <v>359</v>
      </c>
      <c r="N667" s="107" t="s">
        <v>128</v>
      </c>
      <c r="O667" s="26">
        <v>4.4000000000000004</v>
      </c>
      <c r="P667" s="26" t="s">
        <v>295</v>
      </c>
    </row>
    <row r="668" spans="1:16" x14ac:dyDescent="0.3">
      <c r="A668" s="24">
        <v>22</v>
      </c>
      <c r="B668" s="106">
        <v>46058.364907407406</v>
      </c>
      <c r="C668" s="25" t="s">
        <v>358</v>
      </c>
      <c r="D668" s="107" t="s">
        <v>121</v>
      </c>
      <c r="E668" s="26">
        <v>157</v>
      </c>
      <c r="F668" s="26" t="s">
        <v>295</v>
      </c>
      <c r="K668" s="24">
        <v>22</v>
      </c>
      <c r="L668" s="106">
        <v>46058.364907407406</v>
      </c>
      <c r="M668" s="25" t="s">
        <v>359</v>
      </c>
      <c r="N668" s="107" t="s">
        <v>121</v>
      </c>
      <c r="O668" s="26">
        <v>78</v>
      </c>
      <c r="P668" s="26" t="s">
        <v>295</v>
      </c>
    </row>
    <row r="669" spans="1:16" x14ac:dyDescent="0.3">
      <c r="A669" s="24">
        <v>22</v>
      </c>
      <c r="B669" s="106">
        <v>46058.364907407406</v>
      </c>
      <c r="C669" s="25" t="s">
        <v>358</v>
      </c>
      <c r="D669" s="107" t="s">
        <v>115</v>
      </c>
      <c r="E669" s="26">
        <v>33</v>
      </c>
      <c r="F669" s="26" t="s">
        <v>295</v>
      </c>
      <c r="K669" s="24">
        <v>22</v>
      </c>
      <c r="L669" s="106">
        <v>46058.364907407406</v>
      </c>
      <c r="M669" s="25" t="s">
        <v>359</v>
      </c>
      <c r="N669" s="107" t="s">
        <v>115</v>
      </c>
      <c r="O669" s="26">
        <v>94</v>
      </c>
      <c r="P669" s="26" t="s">
        <v>295</v>
      </c>
    </row>
    <row r="670" spans="1:16" x14ac:dyDescent="0.3">
      <c r="A670" s="24">
        <v>22</v>
      </c>
      <c r="B670" s="106">
        <v>46058.364907407406</v>
      </c>
      <c r="C670" s="25" t="s">
        <v>358</v>
      </c>
      <c r="D670" s="107" t="s">
        <v>137</v>
      </c>
      <c r="E670" s="26">
        <v>74</v>
      </c>
      <c r="F670" s="26" t="s">
        <v>295</v>
      </c>
      <c r="K670" s="24">
        <v>22</v>
      </c>
      <c r="L670" s="106">
        <v>46058.364907407406</v>
      </c>
      <c r="M670" s="25" t="s">
        <v>359</v>
      </c>
      <c r="N670" s="107" t="s">
        <v>137</v>
      </c>
      <c r="O670" s="26">
        <v>470</v>
      </c>
      <c r="P670" s="26" t="s">
        <v>295</v>
      </c>
    </row>
    <row r="671" spans="1:16" x14ac:dyDescent="0.3">
      <c r="A671" s="24">
        <v>22</v>
      </c>
      <c r="B671" s="106">
        <v>46058.364907407406</v>
      </c>
      <c r="C671" s="25" t="s">
        <v>358</v>
      </c>
      <c r="D671" s="107" t="s">
        <v>350</v>
      </c>
      <c r="E671" s="26">
        <v>138</v>
      </c>
      <c r="F671" s="26" t="s">
        <v>295</v>
      </c>
      <c r="K671" s="24">
        <v>22</v>
      </c>
      <c r="L671" s="106">
        <v>46058.364907407406</v>
      </c>
      <c r="M671" s="25" t="s">
        <v>359</v>
      </c>
      <c r="N671" s="107" t="s">
        <v>350</v>
      </c>
      <c r="O671" s="26">
        <v>421</v>
      </c>
      <c r="P671" s="26" t="s">
        <v>295</v>
      </c>
    </row>
    <row r="672" spans="1:16" x14ac:dyDescent="0.3">
      <c r="A672" s="24">
        <v>22</v>
      </c>
      <c r="B672" s="106">
        <v>46058.364907407406</v>
      </c>
      <c r="C672" s="25" t="s">
        <v>358</v>
      </c>
      <c r="D672" s="107" t="s">
        <v>125</v>
      </c>
      <c r="E672" s="26">
        <v>114</v>
      </c>
      <c r="F672" s="26" t="s">
        <v>295</v>
      </c>
      <c r="K672" s="24">
        <v>22</v>
      </c>
      <c r="L672" s="106">
        <v>46058.364907407406</v>
      </c>
      <c r="M672" s="25" t="s">
        <v>359</v>
      </c>
      <c r="N672" s="107" t="s">
        <v>125</v>
      </c>
      <c r="O672" s="26">
        <v>403</v>
      </c>
      <c r="P672" s="26" t="s">
        <v>295</v>
      </c>
    </row>
    <row r="673" spans="1:16" x14ac:dyDescent="0.3">
      <c r="A673" s="24">
        <v>22</v>
      </c>
      <c r="B673" s="106">
        <v>46058.364907407406</v>
      </c>
      <c r="C673" s="25" t="s">
        <v>358</v>
      </c>
      <c r="D673" s="107" t="s">
        <v>126</v>
      </c>
      <c r="E673" s="26">
        <v>78</v>
      </c>
      <c r="F673" s="26" t="s">
        <v>295</v>
      </c>
      <c r="K673" s="24">
        <v>22</v>
      </c>
      <c r="L673" s="106">
        <v>46058.364907407406</v>
      </c>
      <c r="M673" s="25" t="s">
        <v>359</v>
      </c>
      <c r="N673" s="107" t="s">
        <v>126</v>
      </c>
      <c r="O673" s="26">
        <v>154</v>
      </c>
      <c r="P673" s="26" t="s">
        <v>295</v>
      </c>
    </row>
    <row r="674" spans="1:16" x14ac:dyDescent="0.3">
      <c r="A674" s="24">
        <v>22</v>
      </c>
      <c r="B674" s="106">
        <v>46058.364907407406</v>
      </c>
      <c r="C674" s="25" t="s">
        <v>358</v>
      </c>
      <c r="D674" s="107" t="s">
        <v>351</v>
      </c>
      <c r="E674" s="26">
        <v>163</v>
      </c>
      <c r="F674" s="26" t="s">
        <v>295</v>
      </c>
      <c r="K674" s="24">
        <v>22</v>
      </c>
      <c r="L674" s="106">
        <v>46058.364907407406</v>
      </c>
      <c r="M674" s="25" t="s">
        <v>359</v>
      </c>
      <c r="N674" s="107" t="s">
        <v>351</v>
      </c>
      <c r="O674" s="26">
        <v>399</v>
      </c>
      <c r="P674" s="26" t="s">
        <v>295</v>
      </c>
    </row>
    <row r="675" spans="1:16" x14ac:dyDescent="0.3">
      <c r="A675" s="24">
        <v>22</v>
      </c>
      <c r="B675" s="106">
        <v>46058.364907407406</v>
      </c>
      <c r="C675" s="25" t="s">
        <v>358</v>
      </c>
      <c r="D675" s="107" t="s">
        <v>352</v>
      </c>
      <c r="E675" s="26">
        <v>56</v>
      </c>
      <c r="F675" s="26" t="s">
        <v>295</v>
      </c>
      <c r="K675" s="24">
        <v>22</v>
      </c>
      <c r="L675" s="106">
        <v>46058.364907407406</v>
      </c>
      <c r="M675" s="25" t="s">
        <v>359</v>
      </c>
      <c r="N675" s="107" t="s">
        <v>352</v>
      </c>
      <c r="O675" s="26">
        <v>86</v>
      </c>
      <c r="P675" s="26" t="s">
        <v>295</v>
      </c>
    </row>
    <row r="676" spans="1:16" x14ac:dyDescent="0.3">
      <c r="A676" s="24">
        <v>22</v>
      </c>
      <c r="B676" s="106">
        <v>46058.364907407406</v>
      </c>
      <c r="C676" s="25" t="s">
        <v>358</v>
      </c>
      <c r="D676" s="107" t="s">
        <v>122</v>
      </c>
      <c r="E676" s="26">
        <v>46</v>
      </c>
      <c r="F676" s="26" t="s">
        <v>295</v>
      </c>
      <c r="K676" s="24">
        <v>22</v>
      </c>
      <c r="L676" s="106">
        <v>46058.364907407406</v>
      </c>
      <c r="M676" s="25" t="s">
        <v>359</v>
      </c>
      <c r="N676" s="107" t="s">
        <v>122</v>
      </c>
      <c r="O676" s="26">
        <v>210</v>
      </c>
      <c r="P676" s="26" t="s">
        <v>295</v>
      </c>
    </row>
    <row r="677" spans="1:16" x14ac:dyDescent="0.3">
      <c r="A677" s="24">
        <v>22</v>
      </c>
      <c r="B677" s="106">
        <v>46058.364907407406</v>
      </c>
      <c r="C677" s="25" t="s">
        <v>358</v>
      </c>
      <c r="D677" s="107" t="s">
        <v>124</v>
      </c>
      <c r="E677" s="26">
        <v>30</v>
      </c>
      <c r="F677" s="26" t="s">
        <v>295</v>
      </c>
      <c r="K677" s="24">
        <v>22</v>
      </c>
      <c r="L677" s="106">
        <v>46058.364907407406</v>
      </c>
      <c r="M677" s="25" t="s">
        <v>359</v>
      </c>
      <c r="N677" s="107" t="s">
        <v>124</v>
      </c>
      <c r="O677" s="26">
        <v>105</v>
      </c>
      <c r="P677" s="26" t="s">
        <v>295</v>
      </c>
    </row>
    <row r="678" spans="1:16" x14ac:dyDescent="0.3">
      <c r="A678" s="24">
        <v>22</v>
      </c>
      <c r="B678" s="106">
        <v>46058.364907407406</v>
      </c>
      <c r="C678" s="25" t="s">
        <v>358</v>
      </c>
      <c r="D678" s="107" t="s">
        <v>353</v>
      </c>
      <c r="E678" s="26">
        <v>0.97</v>
      </c>
      <c r="F678" s="26" t="s">
        <v>295</v>
      </c>
      <c r="K678" s="24">
        <v>22</v>
      </c>
      <c r="L678" s="106">
        <v>46058.364907407406</v>
      </c>
      <c r="M678" s="25" t="s">
        <v>359</v>
      </c>
      <c r="N678" s="107" t="s">
        <v>353</v>
      </c>
      <c r="O678" s="26">
        <v>3.47</v>
      </c>
      <c r="P678" s="26" t="s">
        <v>295</v>
      </c>
    </row>
    <row r="679" spans="1:16" x14ac:dyDescent="0.3">
      <c r="A679" s="24">
        <v>22</v>
      </c>
      <c r="B679" s="106">
        <v>46058.364907407406</v>
      </c>
      <c r="C679" s="25" t="s">
        <v>358</v>
      </c>
      <c r="D679" s="107" t="s">
        <v>355</v>
      </c>
      <c r="E679" s="26">
        <v>34.799999999999997</v>
      </c>
      <c r="F679" s="26" t="s">
        <v>295</v>
      </c>
      <c r="K679" s="24">
        <v>22</v>
      </c>
      <c r="L679" s="106">
        <v>46058.364907407406</v>
      </c>
      <c r="M679" s="25" t="s">
        <v>359</v>
      </c>
      <c r="N679" s="107" t="s">
        <v>355</v>
      </c>
      <c r="O679" s="26">
        <v>18.100000000000001</v>
      </c>
      <c r="P679" s="26" t="s">
        <v>295</v>
      </c>
    </row>
    <row r="680" spans="1:16" x14ac:dyDescent="0.3">
      <c r="A680" s="24">
        <v>22</v>
      </c>
      <c r="B680" s="106">
        <v>46058.364907407406</v>
      </c>
      <c r="C680" s="25" t="s">
        <v>358</v>
      </c>
      <c r="D680" s="107" t="s">
        <v>133</v>
      </c>
      <c r="E680" s="26">
        <v>145</v>
      </c>
      <c r="F680" s="26" t="s">
        <v>295</v>
      </c>
      <c r="K680" s="24">
        <v>22</v>
      </c>
      <c r="L680" s="106">
        <v>46058.364907407406</v>
      </c>
      <c r="M680" s="25" t="s">
        <v>359</v>
      </c>
      <c r="N680" s="107" t="s">
        <v>133</v>
      </c>
      <c r="O680" s="26">
        <v>126</v>
      </c>
      <c r="P680" s="26" t="s">
        <v>295</v>
      </c>
    </row>
    <row r="681" spans="1:16" x14ac:dyDescent="0.3">
      <c r="A681" s="24">
        <v>22</v>
      </c>
      <c r="B681" s="106">
        <v>46058.364907407406</v>
      </c>
      <c r="C681" s="25" t="s">
        <v>358</v>
      </c>
      <c r="D681" s="107" t="s">
        <v>135</v>
      </c>
      <c r="E681" s="26">
        <v>3.7</v>
      </c>
      <c r="F681" s="26" t="s">
        <v>295</v>
      </c>
      <c r="K681" s="24">
        <v>22</v>
      </c>
      <c r="L681" s="106">
        <v>46058.364907407406</v>
      </c>
      <c r="M681" s="25" t="s">
        <v>359</v>
      </c>
      <c r="N681" s="107" t="s">
        <v>135</v>
      </c>
      <c r="O681" s="26">
        <v>6.4</v>
      </c>
      <c r="P681" s="26" t="s">
        <v>295</v>
      </c>
    </row>
    <row r="682" spans="1:16" x14ac:dyDescent="0.3">
      <c r="A682" s="24">
        <v>22</v>
      </c>
      <c r="B682" s="106">
        <v>46058.364907407406</v>
      </c>
      <c r="C682" s="25" t="s">
        <v>358</v>
      </c>
      <c r="D682" s="107" t="s">
        <v>136</v>
      </c>
      <c r="E682" s="26">
        <v>116</v>
      </c>
      <c r="F682" s="26" t="s">
        <v>295</v>
      </c>
      <c r="K682" s="24">
        <v>22</v>
      </c>
      <c r="L682" s="106">
        <v>46058.364907407406</v>
      </c>
      <c r="M682" s="25" t="s">
        <v>359</v>
      </c>
      <c r="N682" s="107" t="s">
        <v>136</v>
      </c>
      <c r="O682" s="26">
        <v>98</v>
      </c>
      <c r="P682" s="26" t="s">
        <v>295</v>
      </c>
    </row>
    <row r="683" spans="1:16" x14ac:dyDescent="0.3">
      <c r="A683" s="24">
        <v>23</v>
      </c>
      <c r="B683" s="106">
        <v>46059.356226851851</v>
      </c>
      <c r="C683" s="25" t="s">
        <v>358</v>
      </c>
      <c r="D683" s="107" t="s">
        <v>341</v>
      </c>
      <c r="E683" s="26">
        <v>4.63</v>
      </c>
      <c r="F683" s="26" t="s">
        <v>295</v>
      </c>
      <c r="K683" s="24">
        <v>23</v>
      </c>
      <c r="L683" s="106">
        <v>46059.356226851851</v>
      </c>
      <c r="M683" s="25" t="s">
        <v>359</v>
      </c>
      <c r="N683" s="107" t="s">
        <v>341</v>
      </c>
      <c r="O683" s="26">
        <v>1.22</v>
      </c>
      <c r="P683" s="26" t="s">
        <v>295</v>
      </c>
    </row>
    <row r="684" spans="1:16" x14ac:dyDescent="0.3">
      <c r="A684" s="24">
        <v>23</v>
      </c>
      <c r="B684" s="106">
        <v>46059.356226851851</v>
      </c>
      <c r="C684" s="25" t="s">
        <v>358</v>
      </c>
      <c r="D684" s="107" t="s">
        <v>118</v>
      </c>
      <c r="E684" s="26">
        <v>4.5</v>
      </c>
      <c r="F684" s="26" t="s">
        <v>295</v>
      </c>
      <c r="K684" s="24">
        <v>23</v>
      </c>
      <c r="L684" s="106">
        <v>46059.356226851851</v>
      </c>
      <c r="M684" s="25" t="s">
        <v>359</v>
      </c>
      <c r="N684" s="107" t="s">
        <v>118</v>
      </c>
      <c r="O684" s="26">
        <v>9.6</v>
      </c>
      <c r="P684" s="26" t="s">
        <v>295</v>
      </c>
    </row>
    <row r="685" spans="1:16" x14ac:dyDescent="0.3">
      <c r="A685" s="24">
        <v>23</v>
      </c>
      <c r="B685" s="106">
        <v>46059.356226851851</v>
      </c>
      <c r="C685" s="25" t="s">
        <v>358</v>
      </c>
      <c r="D685" s="107" t="s">
        <v>130</v>
      </c>
      <c r="E685" s="26">
        <v>3.82</v>
      </c>
      <c r="F685" s="26" t="s">
        <v>295</v>
      </c>
      <c r="K685" s="24">
        <v>23</v>
      </c>
      <c r="L685" s="106">
        <v>46059.356226851851</v>
      </c>
      <c r="M685" s="25" t="s">
        <v>359</v>
      </c>
      <c r="N685" s="107" t="s">
        <v>130</v>
      </c>
      <c r="O685" s="26">
        <v>2.4700000000000002</v>
      </c>
      <c r="P685" s="26" t="s">
        <v>295</v>
      </c>
    </row>
    <row r="686" spans="1:16" x14ac:dyDescent="0.3">
      <c r="A686" s="24">
        <v>23</v>
      </c>
      <c r="B686" s="106">
        <v>46059.356226851851</v>
      </c>
      <c r="C686" s="25" t="s">
        <v>358</v>
      </c>
      <c r="D686" s="107" t="s">
        <v>343</v>
      </c>
      <c r="E686" s="26">
        <v>0.28699999999999998</v>
      </c>
      <c r="F686" s="26" t="s">
        <v>295</v>
      </c>
      <c r="K686" s="24">
        <v>23</v>
      </c>
      <c r="L686" s="106">
        <v>46059.356226851851</v>
      </c>
      <c r="M686" s="25" t="s">
        <v>359</v>
      </c>
      <c r="N686" s="107" t="s">
        <v>343</v>
      </c>
      <c r="O686" s="26">
        <v>1.077</v>
      </c>
      <c r="P686" s="26" t="s">
        <v>295</v>
      </c>
    </row>
    <row r="687" spans="1:16" x14ac:dyDescent="0.3">
      <c r="A687" s="24">
        <v>23</v>
      </c>
      <c r="B687" s="106">
        <v>46059.356226851851</v>
      </c>
      <c r="C687" s="25" t="s">
        <v>358</v>
      </c>
      <c r="D687" s="107" t="s">
        <v>127</v>
      </c>
      <c r="E687" s="26">
        <v>1.1659999999999999</v>
      </c>
      <c r="F687" s="26" t="s">
        <v>295</v>
      </c>
      <c r="K687" s="24">
        <v>23</v>
      </c>
      <c r="L687" s="106">
        <v>46059.356226851851</v>
      </c>
      <c r="M687" s="25" t="s">
        <v>359</v>
      </c>
      <c r="N687" s="107" t="s">
        <v>127</v>
      </c>
      <c r="O687" s="26">
        <v>4.4960000000000004</v>
      </c>
      <c r="P687" s="26" t="s">
        <v>295</v>
      </c>
    </row>
    <row r="688" spans="1:16" x14ac:dyDescent="0.3">
      <c r="A688" s="24">
        <v>23</v>
      </c>
      <c r="B688" s="106">
        <v>46059.356226851851</v>
      </c>
      <c r="C688" s="25" t="s">
        <v>358</v>
      </c>
      <c r="D688" s="107" t="s">
        <v>131</v>
      </c>
      <c r="E688" s="26">
        <v>8.8000000000000007</v>
      </c>
      <c r="F688" s="26" t="s">
        <v>295</v>
      </c>
      <c r="K688" s="24">
        <v>23</v>
      </c>
      <c r="L688" s="106">
        <v>46059.356226851851</v>
      </c>
      <c r="M688" s="25" t="s">
        <v>359</v>
      </c>
      <c r="N688" s="107" t="s">
        <v>131</v>
      </c>
      <c r="O688" s="26">
        <v>12.3</v>
      </c>
      <c r="P688" s="26" t="s">
        <v>295</v>
      </c>
    </row>
    <row r="689" spans="1:16" x14ac:dyDescent="0.3">
      <c r="A689" s="24">
        <v>23</v>
      </c>
      <c r="B689" s="106">
        <v>46059.356226851851</v>
      </c>
      <c r="C689" s="25" t="s">
        <v>358</v>
      </c>
      <c r="D689" s="107" t="s">
        <v>344</v>
      </c>
      <c r="E689" s="26">
        <v>307</v>
      </c>
      <c r="F689" s="26" t="s">
        <v>295</v>
      </c>
      <c r="K689" s="24">
        <v>23</v>
      </c>
      <c r="L689" s="106">
        <v>46059.356226851851</v>
      </c>
      <c r="M689" s="25" t="s">
        <v>359</v>
      </c>
      <c r="N689" s="107" t="s">
        <v>344</v>
      </c>
      <c r="O689" s="26">
        <v>187</v>
      </c>
      <c r="P689" s="26" t="s">
        <v>295</v>
      </c>
    </row>
    <row r="690" spans="1:16" x14ac:dyDescent="0.3">
      <c r="A690" s="24">
        <v>23</v>
      </c>
      <c r="B690" s="106">
        <v>46059.356226851851</v>
      </c>
      <c r="C690" s="25" t="s">
        <v>358</v>
      </c>
      <c r="D690" s="107" t="s">
        <v>119</v>
      </c>
      <c r="E690" s="26">
        <v>235</v>
      </c>
      <c r="F690" s="26" t="s">
        <v>295</v>
      </c>
      <c r="K690" s="24">
        <v>23</v>
      </c>
      <c r="L690" s="106">
        <v>46059.356226851851</v>
      </c>
      <c r="M690" s="25" t="s">
        <v>359</v>
      </c>
      <c r="N690" s="107" t="s">
        <v>119</v>
      </c>
      <c r="O690" s="26">
        <v>88</v>
      </c>
      <c r="P690" s="26" t="s">
        <v>295</v>
      </c>
    </row>
    <row r="691" spans="1:16" x14ac:dyDescent="0.3">
      <c r="A691" s="24">
        <v>23</v>
      </c>
      <c r="B691" s="106">
        <v>46059.356226851851</v>
      </c>
      <c r="C691" s="25" t="s">
        <v>358</v>
      </c>
      <c r="D691" s="107" t="s">
        <v>120</v>
      </c>
      <c r="E691" s="26">
        <v>78</v>
      </c>
      <c r="F691" s="26" t="s">
        <v>295</v>
      </c>
      <c r="K691" s="24">
        <v>23</v>
      </c>
      <c r="L691" s="106">
        <v>46059.356226851851</v>
      </c>
      <c r="M691" s="25" t="s">
        <v>359</v>
      </c>
      <c r="N691" s="107" t="s">
        <v>120</v>
      </c>
      <c r="O691" s="26">
        <v>27</v>
      </c>
      <c r="P691" s="26" t="s">
        <v>295</v>
      </c>
    </row>
    <row r="692" spans="1:16" x14ac:dyDescent="0.3">
      <c r="A692" s="24">
        <v>23</v>
      </c>
      <c r="B692" s="106">
        <v>46059.356226851851</v>
      </c>
      <c r="C692" s="25" t="s">
        <v>358</v>
      </c>
      <c r="D692" s="107" t="s">
        <v>117</v>
      </c>
      <c r="E692" s="26">
        <v>2.69</v>
      </c>
      <c r="F692" s="26" t="s">
        <v>295</v>
      </c>
      <c r="K692" s="24">
        <v>23</v>
      </c>
      <c r="L692" s="106">
        <v>46059.356226851851</v>
      </c>
      <c r="M692" s="25" t="s">
        <v>359</v>
      </c>
      <c r="N692" s="107" t="s">
        <v>117</v>
      </c>
      <c r="O692" s="26">
        <v>6.3</v>
      </c>
      <c r="P692" s="26" t="s">
        <v>295</v>
      </c>
    </row>
    <row r="693" spans="1:16" x14ac:dyDescent="0.3">
      <c r="A693" s="24">
        <v>23</v>
      </c>
      <c r="B693" s="106">
        <v>46059.356226851851</v>
      </c>
      <c r="C693" s="25" t="s">
        <v>358</v>
      </c>
      <c r="D693" s="107" t="s">
        <v>346</v>
      </c>
      <c r="E693" s="26">
        <v>233</v>
      </c>
      <c r="F693" s="26" t="s">
        <v>295</v>
      </c>
      <c r="K693" s="24">
        <v>23</v>
      </c>
      <c r="L693" s="106">
        <v>46059.356226851851</v>
      </c>
      <c r="M693" s="25" t="s">
        <v>359</v>
      </c>
      <c r="N693" s="107" t="s">
        <v>346</v>
      </c>
      <c r="O693" s="26">
        <v>69</v>
      </c>
      <c r="P693" s="26" t="s">
        <v>295</v>
      </c>
    </row>
    <row r="694" spans="1:16" x14ac:dyDescent="0.3">
      <c r="A694" s="24">
        <v>23</v>
      </c>
      <c r="B694" s="106">
        <v>46059.356226851851</v>
      </c>
      <c r="C694" s="25" t="s">
        <v>358</v>
      </c>
      <c r="D694" s="107" t="s">
        <v>132</v>
      </c>
      <c r="E694" s="26">
        <v>3.59</v>
      </c>
      <c r="F694" s="26" t="s">
        <v>295</v>
      </c>
      <c r="K694" s="24">
        <v>23</v>
      </c>
      <c r="L694" s="106">
        <v>46059.356226851851</v>
      </c>
      <c r="M694" s="25" t="s">
        <v>359</v>
      </c>
      <c r="N694" s="107" t="s">
        <v>132</v>
      </c>
      <c r="O694" s="26">
        <v>7.41</v>
      </c>
      <c r="P694" s="26" t="s">
        <v>295</v>
      </c>
    </row>
    <row r="695" spans="1:16" x14ac:dyDescent="0.3">
      <c r="A695" s="24">
        <v>23</v>
      </c>
      <c r="B695" s="106">
        <v>46059.356226851851</v>
      </c>
      <c r="C695" s="25" t="s">
        <v>358</v>
      </c>
      <c r="D695" s="107" t="s">
        <v>111</v>
      </c>
      <c r="E695" s="26">
        <v>88</v>
      </c>
      <c r="F695" s="26" t="s">
        <v>295</v>
      </c>
      <c r="K695" s="24">
        <v>23</v>
      </c>
      <c r="L695" s="106">
        <v>46059.356226851851</v>
      </c>
      <c r="M695" s="25" t="s">
        <v>359</v>
      </c>
      <c r="N695" s="107" t="s">
        <v>111</v>
      </c>
      <c r="O695" s="26">
        <v>283</v>
      </c>
      <c r="P695" s="26" t="s">
        <v>295</v>
      </c>
    </row>
    <row r="696" spans="1:16" x14ac:dyDescent="0.3">
      <c r="A696" s="24">
        <v>23</v>
      </c>
      <c r="B696" s="106">
        <v>46059.356226851851</v>
      </c>
      <c r="C696" s="25" t="s">
        <v>358</v>
      </c>
      <c r="D696" s="107" t="s">
        <v>347</v>
      </c>
      <c r="E696" s="26">
        <v>5.28</v>
      </c>
      <c r="F696" s="26" t="s">
        <v>295</v>
      </c>
      <c r="K696" s="24">
        <v>23</v>
      </c>
      <c r="L696" s="106">
        <v>46059.356226851851</v>
      </c>
      <c r="M696" s="25" t="s">
        <v>359</v>
      </c>
      <c r="N696" s="107" t="s">
        <v>347</v>
      </c>
      <c r="O696" s="26">
        <v>10.01</v>
      </c>
      <c r="P696" s="26" t="s">
        <v>295</v>
      </c>
    </row>
    <row r="697" spans="1:16" x14ac:dyDescent="0.3">
      <c r="A697" s="24">
        <v>23</v>
      </c>
      <c r="B697" s="106">
        <v>46059.356226851851</v>
      </c>
      <c r="C697" s="25" t="s">
        <v>358</v>
      </c>
      <c r="D697" s="107" t="s">
        <v>349</v>
      </c>
      <c r="E697" s="26">
        <v>1.98</v>
      </c>
      <c r="F697" s="26" t="s">
        <v>295</v>
      </c>
      <c r="K697" s="24">
        <v>23</v>
      </c>
      <c r="L697" s="106">
        <v>46059.356226851851</v>
      </c>
      <c r="M697" s="25" t="s">
        <v>359</v>
      </c>
      <c r="N697" s="107" t="s">
        <v>349</v>
      </c>
      <c r="O697" s="26">
        <v>4.45</v>
      </c>
      <c r="P697" s="26" t="s">
        <v>295</v>
      </c>
    </row>
    <row r="698" spans="1:16" x14ac:dyDescent="0.3">
      <c r="A698" s="24">
        <v>23</v>
      </c>
      <c r="B698" s="106">
        <v>46059.356226851851</v>
      </c>
      <c r="C698" s="25" t="s">
        <v>358</v>
      </c>
      <c r="D698" s="107" t="s">
        <v>128</v>
      </c>
      <c r="E698" s="26">
        <v>6.9</v>
      </c>
      <c r="F698" s="26" t="s">
        <v>295</v>
      </c>
      <c r="K698" s="24">
        <v>23</v>
      </c>
      <c r="L698" s="106">
        <v>46059.356226851851</v>
      </c>
      <c r="M698" s="25" t="s">
        <v>359</v>
      </c>
      <c r="N698" s="107" t="s">
        <v>128</v>
      </c>
      <c r="O698" s="26">
        <v>4.5</v>
      </c>
      <c r="P698" s="26" t="s">
        <v>295</v>
      </c>
    </row>
    <row r="699" spans="1:16" x14ac:dyDescent="0.3">
      <c r="A699" s="24">
        <v>23</v>
      </c>
      <c r="B699" s="106">
        <v>46059.356226851851</v>
      </c>
      <c r="C699" s="25" t="s">
        <v>358</v>
      </c>
      <c r="D699" s="107" t="s">
        <v>121</v>
      </c>
      <c r="E699" s="26">
        <v>160</v>
      </c>
      <c r="F699" s="26" t="s">
        <v>295</v>
      </c>
      <c r="K699" s="24">
        <v>23</v>
      </c>
      <c r="L699" s="106">
        <v>46059.356226851851</v>
      </c>
      <c r="M699" s="25" t="s">
        <v>359</v>
      </c>
      <c r="N699" s="107" t="s">
        <v>121</v>
      </c>
      <c r="O699" s="26">
        <v>78</v>
      </c>
      <c r="P699" s="26" t="s">
        <v>295</v>
      </c>
    </row>
    <row r="700" spans="1:16" x14ac:dyDescent="0.3">
      <c r="A700" s="24">
        <v>23</v>
      </c>
      <c r="B700" s="106">
        <v>46059.356226851851</v>
      </c>
      <c r="C700" s="25" t="s">
        <v>358</v>
      </c>
      <c r="D700" s="107" t="s">
        <v>115</v>
      </c>
      <c r="E700" s="26">
        <v>34</v>
      </c>
      <c r="F700" s="26" t="s">
        <v>295</v>
      </c>
      <c r="K700" s="24">
        <v>23</v>
      </c>
      <c r="L700" s="106">
        <v>46059.356226851851</v>
      </c>
      <c r="M700" s="25" t="s">
        <v>359</v>
      </c>
      <c r="N700" s="107" t="s">
        <v>115</v>
      </c>
      <c r="O700" s="26">
        <v>94</v>
      </c>
      <c r="P700" s="26" t="s">
        <v>295</v>
      </c>
    </row>
    <row r="701" spans="1:16" x14ac:dyDescent="0.3">
      <c r="A701" s="24">
        <v>23</v>
      </c>
      <c r="B701" s="106">
        <v>46059.356226851851</v>
      </c>
      <c r="C701" s="25" t="s">
        <v>358</v>
      </c>
      <c r="D701" s="107" t="s">
        <v>137</v>
      </c>
      <c r="E701" s="26">
        <v>75</v>
      </c>
      <c r="F701" s="26" t="s">
        <v>295</v>
      </c>
      <c r="K701" s="24">
        <v>23</v>
      </c>
      <c r="L701" s="106">
        <v>46059.356226851851</v>
      </c>
      <c r="M701" s="25" t="s">
        <v>359</v>
      </c>
      <c r="N701" s="107" t="s">
        <v>137</v>
      </c>
      <c r="O701" s="26">
        <v>485</v>
      </c>
      <c r="P701" s="26" t="s">
        <v>295</v>
      </c>
    </row>
    <row r="702" spans="1:16" x14ac:dyDescent="0.3">
      <c r="A702" s="24">
        <v>23</v>
      </c>
      <c r="B702" s="106">
        <v>46059.356226851851</v>
      </c>
      <c r="C702" s="25" t="s">
        <v>358</v>
      </c>
      <c r="D702" s="107" t="s">
        <v>350</v>
      </c>
      <c r="E702" s="26">
        <v>136</v>
      </c>
      <c r="F702" s="26" t="s">
        <v>295</v>
      </c>
      <c r="K702" s="24">
        <v>23</v>
      </c>
      <c r="L702" s="106">
        <v>46059.356226851851</v>
      </c>
      <c r="M702" s="25" t="s">
        <v>359</v>
      </c>
      <c r="N702" s="107" t="s">
        <v>350</v>
      </c>
      <c r="O702" s="26">
        <v>437</v>
      </c>
      <c r="P702" s="26" t="s">
        <v>295</v>
      </c>
    </row>
    <row r="703" spans="1:16" x14ac:dyDescent="0.3">
      <c r="A703" s="24">
        <v>23</v>
      </c>
      <c r="B703" s="106">
        <v>46059.356226851851</v>
      </c>
      <c r="C703" s="25" t="s">
        <v>358</v>
      </c>
      <c r="D703" s="107" t="s">
        <v>125</v>
      </c>
      <c r="E703" s="26">
        <v>114</v>
      </c>
      <c r="F703" s="26" t="s">
        <v>295</v>
      </c>
      <c r="K703" s="24">
        <v>23</v>
      </c>
      <c r="L703" s="106">
        <v>46059.356226851851</v>
      </c>
      <c r="M703" s="25" t="s">
        <v>359</v>
      </c>
      <c r="N703" s="107" t="s">
        <v>125</v>
      </c>
      <c r="O703" s="26">
        <v>415</v>
      </c>
      <c r="P703" s="26" t="s">
        <v>295</v>
      </c>
    </row>
    <row r="704" spans="1:16" x14ac:dyDescent="0.3">
      <c r="A704" s="24">
        <v>23</v>
      </c>
      <c r="B704" s="106">
        <v>46059.356226851851</v>
      </c>
      <c r="C704" s="25" t="s">
        <v>358</v>
      </c>
      <c r="D704" s="107" t="s">
        <v>126</v>
      </c>
      <c r="E704" s="26">
        <v>78</v>
      </c>
      <c r="F704" s="26" t="s">
        <v>295</v>
      </c>
      <c r="K704" s="24">
        <v>23</v>
      </c>
      <c r="L704" s="106">
        <v>46059.356226851851</v>
      </c>
      <c r="M704" s="25" t="s">
        <v>359</v>
      </c>
      <c r="N704" s="107" t="s">
        <v>126</v>
      </c>
      <c r="O704" s="26">
        <v>153</v>
      </c>
      <c r="P704" s="26" t="s">
        <v>295</v>
      </c>
    </row>
    <row r="705" spans="1:16" x14ac:dyDescent="0.3">
      <c r="A705" s="24">
        <v>23</v>
      </c>
      <c r="B705" s="106">
        <v>46059.356226851851</v>
      </c>
      <c r="C705" s="25" t="s">
        <v>358</v>
      </c>
      <c r="D705" s="107" t="s">
        <v>351</v>
      </c>
      <c r="E705" s="26">
        <v>163</v>
      </c>
      <c r="F705" s="26" t="s">
        <v>295</v>
      </c>
      <c r="K705" s="24">
        <v>23</v>
      </c>
      <c r="L705" s="106">
        <v>46059.356226851851</v>
      </c>
      <c r="M705" s="25" t="s">
        <v>359</v>
      </c>
      <c r="N705" s="107" t="s">
        <v>351</v>
      </c>
      <c r="O705" s="26">
        <v>382</v>
      </c>
      <c r="P705" s="26" t="s">
        <v>295</v>
      </c>
    </row>
    <row r="706" spans="1:16" x14ac:dyDescent="0.3">
      <c r="A706" s="24">
        <v>23</v>
      </c>
      <c r="B706" s="106">
        <v>46059.356226851851</v>
      </c>
      <c r="C706" s="25" t="s">
        <v>358</v>
      </c>
      <c r="D706" s="107" t="s">
        <v>352</v>
      </c>
      <c r="E706" s="26">
        <v>59</v>
      </c>
      <c r="F706" s="26" t="s">
        <v>295</v>
      </c>
      <c r="K706" s="24">
        <v>23</v>
      </c>
      <c r="L706" s="106">
        <v>46059.356226851851</v>
      </c>
      <c r="M706" s="25" t="s">
        <v>359</v>
      </c>
      <c r="N706" s="107" t="s">
        <v>352</v>
      </c>
      <c r="O706" s="26">
        <v>87</v>
      </c>
      <c r="P706" s="26" t="s">
        <v>295</v>
      </c>
    </row>
    <row r="707" spans="1:16" x14ac:dyDescent="0.3">
      <c r="A707" s="24">
        <v>23</v>
      </c>
      <c r="B707" s="106">
        <v>46059.356226851851</v>
      </c>
      <c r="C707" s="25" t="s">
        <v>358</v>
      </c>
      <c r="D707" s="107" t="s">
        <v>122</v>
      </c>
      <c r="E707" s="26">
        <v>47</v>
      </c>
      <c r="F707" s="26" t="s">
        <v>295</v>
      </c>
      <c r="K707" s="24">
        <v>23</v>
      </c>
      <c r="L707" s="106">
        <v>46059.356226851851</v>
      </c>
      <c r="M707" s="25" t="s">
        <v>359</v>
      </c>
      <c r="N707" s="107" t="s">
        <v>122</v>
      </c>
      <c r="O707" s="26">
        <v>226</v>
      </c>
      <c r="P707" s="26" t="s">
        <v>295</v>
      </c>
    </row>
    <row r="708" spans="1:16" x14ac:dyDescent="0.3">
      <c r="A708" s="24">
        <v>23</v>
      </c>
      <c r="B708" s="106">
        <v>46059.356226851851</v>
      </c>
      <c r="C708" s="25" t="s">
        <v>358</v>
      </c>
      <c r="D708" s="107" t="s">
        <v>124</v>
      </c>
      <c r="E708" s="26">
        <v>30</v>
      </c>
      <c r="F708" s="26" t="s">
        <v>295</v>
      </c>
      <c r="K708" s="24">
        <v>23</v>
      </c>
      <c r="L708" s="106">
        <v>46059.356226851851</v>
      </c>
      <c r="M708" s="25" t="s">
        <v>359</v>
      </c>
      <c r="N708" s="107" t="s">
        <v>124</v>
      </c>
      <c r="O708" s="26">
        <v>103</v>
      </c>
      <c r="P708" s="26" t="s">
        <v>295</v>
      </c>
    </row>
    <row r="709" spans="1:16" x14ac:dyDescent="0.3">
      <c r="A709" s="24">
        <v>23</v>
      </c>
      <c r="B709" s="106">
        <v>46059.356226851851</v>
      </c>
      <c r="C709" s="25" t="s">
        <v>358</v>
      </c>
      <c r="D709" s="107" t="s">
        <v>353</v>
      </c>
      <c r="E709" s="26">
        <v>1.01</v>
      </c>
      <c r="F709" s="26" t="s">
        <v>295</v>
      </c>
      <c r="K709" s="24">
        <v>23</v>
      </c>
      <c r="L709" s="106">
        <v>46059.356226851851</v>
      </c>
      <c r="M709" s="25" t="s">
        <v>359</v>
      </c>
      <c r="N709" s="107" t="s">
        <v>353</v>
      </c>
      <c r="O709" s="26">
        <v>3.56</v>
      </c>
      <c r="P709" s="26" t="s">
        <v>295</v>
      </c>
    </row>
    <row r="710" spans="1:16" x14ac:dyDescent="0.3">
      <c r="A710" s="24">
        <v>23</v>
      </c>
      <c r="B710" s="106">
        <v>46059.356226851851</v>
      </c>
      <c r="C710" s="25" t="s">
        <v>358</v>
      </c>
      <c r="D710" s="107" t="s">
        <v>355</v>
      </c>
      <c r="E710" s="26">
        <v>34.200000000000003</v>
      </c>
      <c r="F710" s="26" t="s">
        <v>295</v>
      </c>
      <c r="K710" s="24">
        <v>23</v>
      </c>
      <c r="L710" s="106">
        <v>46059.356226851851</v>
      </c>
      <c r="M710" s="25" t="s">
        <v>359</v>
      </c>
      <c r="N710" s="107" t="s">
        <v>355</v>
      </c>
      <c r="O710" s="26">
        <v>18.5</v>
      </c>
      <c r="P710" s="26" t="s">
        <v>295</v>
      </c>
    </row>
    <row r="711" spans="1:16" x14ac:dyDescent="0.3">
      <c r="A711" s="24">
        <v>23</v>
      </c>
      <c r="B711" s="106">
        <v>46059.356226851851</v>
      </c>
      <c r="C711" s="25" t="s">
        <v>358</v>
      </c>
      <c r="D711" s="107" t="s">
        <v>133</v>
      </c>
      <c r="E711" s="26">
        <v>146</v>
      </c>
      <c r="F711" s="26" t="s">
        <v>295</v>
      </c>
      <c r="K711" s="24">
        <v>23</v>
      </c>
      <c r="L711" s="106">
        <v>46059.356226851851</v>
      </c>
      <c r="M711" s="25" t="s">
        <v>359</v>
      </c>
      <c r="N711" s="107" t="s">
        <v>133</v>
      </c>
      <c r="O711" s="26">
        <v>125</v>
      </c>
      <c r="P711" s="26" t="s">
        <v>295</v>
      </c>
    </row>
    <row r="712" spans="1:16" x14ac:dyDescent="0.3">
      <c r="A712" s="24">
        <v>23</v>
      </c>
      <c r="B712" s="106">
        <v>46059.356226851851</v>
      </c>
      <c r="C712" s="25" t="s">
        <v>358</v>
      </c>
      <c r="D712" s="107" t="s">
        <v>135</v>
      </c>
      <c r="E712" s="26">
        <v>3.8</v>
      </c>
      <c r="F712" s="26" t="s">
        <v>295</v>
      </c>
      <c r="K712" s="24">
        <v>23</v>
      </c>
      <c r="L712" s="106">
        <v>46059.356226851851</v>
      </c>
      <c r="M712" s="25" t="s">
        <v>359</v>
      </c>
      <c r="N712" s="107" t="s">
        <v>135</v>
      </c>
      <c r="O712" s="26">
        <v>6.5</v>
      </c>
      <c r="P712" s="26" t="s">
        <v>295</v>
      </c>
    </row>
    <row r="713" spans="1:16" x14ac:dyDescent="0.3">
      <c r="A713" s="24">
        <v>23</v>
      </c>
      <c r="B713" s="106">
        <v>46059.356226851851</v>
      </c>
      <c r="C713" s="25" t="s">
        <v>358</v>
      </c>
      <c r="D713" s="107" t="s">
        <v>136</v>
      </c>
      <c r="E713" s="26">
        <v>118</v>
      </c>
      <c r="F713" s="26" t="s">
        <v>295</v>
      </c>
      <c r="K713" s="24">
        <v>23</v>
      </c>
      <c r="L713" s="106">
        <v>46059.356226851851</v>
      </c>
      <c r="M713" s="25" t="s">
        <v>359</v>
      </c>
      <c r="N713" s="107" t="s">
        <v>136</v>
      </c>
      <c r="O713" s="26">
        <v>97</v>
      </c>
      <c r="P713" s="26" t="s">
        <v>295</v>
      </c>
    </row>
    <row r="714" spans="1:16" x14ac:dyDescent="0.3">
      <c r="A714" s="24">
        <v>24</v>
      </c>
      <c r="B714" s="106">
        <v>46062</v>
      </c>
      <c r="C714" s="25" t="s">
        <v>358</v>
      </c>
      <c r="D714" s="107" t="s">
        <v>341</v>
      </c>
      <c r="E714" s="26">
        <v>4.6500000000000004</v>
      </c>
      <c r="F714" s="26" t="s">
        <v>295</v>
      </c>
      <c r="K714" s="24">
        <v>24</v>
      </c>
      <c r="L714" s="106">
        <v>46062</v>
      </c>
      <c r="M714" s="25" t="s">
        <v>359</v>
      </c>
      <c r="N714" s="107" t="s">
        <v>341</v>
      </c>
      <c r="O714" s="26">
        <v>1.0900000000000001</v>
      </c>
      <c r="P714" s="26" t="s">
        <v>295</v>
      </c>
    </row>
    <row r="715" spans="1:16" x14ac:dyDescent="0.3">
      <c r="A715" s="24">
        <v>24</v>
      </c>
      <c r="B715" s="106">
        <v>46062</v>
      </c>
      <c r="C715" s="25" t="s">
        <v>358</v>
      </c>
      <c r="D715" s="107" t="s">
        <v>118</v>
      </c>
      <c r="E715" s="26">
        <v>4.5999999999999996</v>
      </c>
      <c r="F715" s="26" t="s">
        <v>295</v>
      </c>
      <c r="K715" s="24">
        <v>24</v>
      </c>
      <c r="L715" s="106">
        <v>46062</v>
      </c>
      <c r="M715" s="25" t="s">
        <v>359</v>
      </c>
      <c r="N715" s="107" t="s">
        <v>118</v>
      </c>
      <c r="O715" s="26">
        <v>9.6</v>
      </c>
      <c r="P715" s="26" t="s">
        <v>295</v>
      </c>
    </row>
    <row r="716" spans="1:16" x14ac:dyDescent="0.3">
      <c r="A716" s="24">
        <v>24</v>
      </c>
      <c r="B716" s="106">
        <v>46062</v>
      </c>
      <c r="C716" s="25" t="s">
        <v>358</v>
      </c>
      <c r="D716" s="107" t="s">
        <v>130</v>
      </c>
      <c r="E716" s="26">
        <v>3.8</v>
      </c>
      <c r="F716" s="26" t="s">
        <v>295</v>
      </c>
      <c r="K716" s="24">
        <v>24</v>
      </c>
      <c r="L716" s="106">
        <v>46062</v>
      </c>
      <c r="M716" s="25" t="s">
        <v>359</v>
      </c>
      <c r="N716" s="107" t="s">
        <v>130</v>
      </c>
      <c r="O716" s="26">
        <v>2.4500000000000002</v>
      </c>
      <c r="P716" s="26" t="s">
        <v>295</v>
      </c>
    </row>
    <row r="717" spans="1:16" x14ac:dyDescent="0.3">
      <c r="A717" s="24">
        <v>24</v>
      </c>
      <c r="B717" s="106">
        <v>46062</v>
      </c>
      <c r="C717" s="25" t="s">
        <v>358</v>
      </c>
      <c r="D717" s="107" t="s">
        <v>343</v>
      </c>
      <c r="E717" s="26">
        <v>0.28000000000000003</v>
      </c>
      <c r="F717" s="26" t="s">
        <v>295</v>
      </c>
      <c r="K717" s="24">
        <v>24</v>
      </c>
      <c r="L717" s="106">
        <v>46062</v>
      </c>
      <c r="M717" s="25" t="s">
        <v>359</v>
      </c>
      <c r="N717" s="107" t="s">
        <v>343</v>
      </c>
      <c r="O717" s="26">
        <v>1.06</v>
      </c>
      <c r="P717" s="26" t="s">
        <v>295</v>
      </c>
    </row>
    <row r="718" spans="1:16" x14ac:dyDescent="0.3">
      <c r="A718" s="24">
        <v>24</v>
      </c>
      <c r="B718" s="106">
        <v>46062</v>
      </c>
      <c r="C718" s="25" t="s">
        <v>358</v>
      </c>
      <c r="D718" s="107" t="s">
        <v>127</v>
      </c>
      <c r="E718" s="26">
        <v>1.18</v>
      </c>
      <c r="F718" s="26" t="s">
        <v>295</v>
      </c>
      <c r="K718" s="24">
        <v>24</v>
      </c>
      <c r="L718" s="106">
        <v>46062</v>
      </c>
      <c r="M718" s="25" t="s">
        <v>359</v>
      </c>
      <c r="N718" s="107" t="s">
        <v>127</v>
      </c>
      <c r="O718" s="26">
        <v>4.53</v>
      </c>
      <c r="P718" s="26" t="s">
        <v>295</v>
      </c>
    </row>
    <row r="719" spans="1:16" x14ac:dyDescent="0.3">
      <c r="A719" s="24">
        <v>24</v>
      </c>
      <c r="B719" s="106">
        <v>46062</v>
      </c>
      <c r="C719" s="25" t="s">
        <v>358</v>
      </c>
      <c r="D719" s="107" t="s">
        <v>131</v>
      </c>
      <c r="E719" s="26">
        <v>8.8000000000000007</v>
      </c>
      <c r="F719" s="26" t="s">
        <v>295</v>
      </c>
      <c r="K719" s="24">
        <v>24</v>
      </c>
      <c r="L719" s="106">
        <v>46062</v>
      </c>
      <c r="M719" s="25" t="s">
        <v>359</v>
      </c>
      <c r="N719" s="107" t="s">
        <v>131</v>
      </c>
      <c r="O719" s="26">
        <v>12</v>
      </c>
      <c r="P719" s="26" t="s">
        <v>295</v>
      </c>
    </row>
    <row r="720" spans="1:16" x14ac:dyDescent="0.3">
      <c r="A720" s="24">
        <v>24</v>
      </c>
      <c r="B720" s="106">
        <v>46062</v>
      </c>
      <c r="C720" s="25" t="s">
        <v>358</v>
      </c>
      <c r="D720" s="107" t="s">
        <v>344</v>
      </c>
      <c r="E720" s="26">
        <v>319</v>
      </c>
      <c r="F720" s="26" t="s">
        <v>295</v>
      </c>
      <c r="K720" s="24">
        <v>24</v>
      </c>
      <c r="L720" s="106">
        <v>46062</v>
      </c>
      <c r="M720" s="25" t="s">
        <v>359</v>
      </c>
      <c r="N720" s="107" t="s">
        <v>344</v>
      </c>
      <c r="O720" s="26">
        <v>190</v>
      </c>
      <c r="P720" s="26" t="s">
        <v>295</v>
      </c>
    </row>
    <row r="721" spans="1:16" x14ac:dyDescent="0.3">
      <c r="A721" s="24">
        <v>24</v>
      </c>
      <c r="B721" s="106">
        <v>46062</v>
      </c>
      <c r="C721" s="25" t="s">
        <v>358</v>
      </c>
      <c r="D721" s="107" t="s">
        <v>119</v>
      </c>
      <c r="E721" s="26">
        <v>233</v>
      </c>
      <c r="F721" s="26" t="s">
        <v>295</v>
      </c>
      <c r="K721" s="24">
        <v>24</v>
      </c>
      <c r="L721" s="106">
        <v>46062</v>
      </c>
      <c r="M721" s="25" t="s">
        <v>359</v>
      </c>
      <c r="N721" s="107" t="s">
        <v>119</v>
      </c>
      <c r="O721" s="26">
        <v>84</v>
      </c>
      <c r="P721" s="26" t="s">
        <v>295</v>
      </c>
    </row>
    <row r="722" spans="1:16" x14ac:dyDescent="0.3">
      <c r="A722" s="24">
        <v>24</v>
      </c>
      <c r="B722" s="106">
        <v>46062</v>
      </c>
      <c r="C722" s="25" t="s">
        <v>358</v>
      </c>
      <c r="D722" s="107" t="s">
        <v>120</v>
      </c>
      <c r="E722" s="26">
        <v>75</v>
      </c>
      <c r="F722" s="26" t="s">
        <v>295</v>
      </c>
      <c r="K722" s="24">
        <v>24</v>
      </c>
      <c r="L722" s="106">
        <v>46062</v>
      </c>
      <c r="M722" s="25" t="s">
        <v>359</v>
      </c>
      <c r="N722" s="107" t="s">
        <v>120</v>
      </c>
      <c r="O722" s="26">
        <v>27</v>
      </c>
      <c r="P722" s="26" t="s">
        <v>295</v>
      </c>
    </row>
    <row r="723" spans="1:16" x14ac:dyDescent="0.3">
      <c r="A723" s="24">
        <v>24</v>
      </c>
      <c r="B723" s="106">
        <v>46062</v>
      </c>
      <c r="C723" s="25" t="s">
        <v>358</v>
      </c>
      <c r="D723" s="107" t="s">
        <v>117</v>
      </c>
      <c r="E723" s="26">
        <v>2.67</v>
      </c>
      <c r="F723" s="26" t="s">
        <v>295</v>
      </c>
      <c r="K723" s="24">
        <v>24</v>
      </c>
      <c r="L723" s="106">
        <v>46062</v>
      </c>
      <c r="M723" s="25" t="s">
        <v>359</v>
      </c>
      <c r="N723" s="107" t="s">
        <v>117</v>
      </c>
      <c r="O723" s="26">
        <v>6.21</v>
      </c>
      <c r="P723" s="26" t="s">
        <v>295</v>
      </c>
    </row>
    <row r="724" spans="1:16" x14ac:dyDescent="0.3">
      <c r="A724" s="24">
        <v>24</v>
      </c>
      <c r="B724" s="106">
        <v>46062</v>
      </c>
      <c r="C724" s="25" t="s">
        <v>358</v>
      </c>
      <c r="D724" s="107" t="s">
        <v>346</v>
      </c>
      <c r="E724" s="26">
        <v>229</v>
      </c>
      <c r="F724" s="26" t="s">
        <v>295</v>
      </c>
      <c r="K724" s="24">
        <v>24</v>
      </c>
      <c r="L724" s="106">
        <v>46062</v>
      </c>
      <c r="M724" s="25" t="s">
        <v>359</v>
      </c>
      <c r="N724" s="107" t="s">
        <v>346</v>
      </c>
      <c r="O724" s="26">
        <v>68</v>
      </c>
      <c r="P724" s="26" t="s">
        <v>295</v>
      </c>
    </row>
    <row r="725" spans="1:16" x14ac:dyDescent="0.3">
      <c r="A725" s="24">
        <v>24</v>
      </c>
      <c r="B725" s="106">
        <v>46062</v>
      </c>
      <c r="C725" s="25" t="s">
        <v>358</v>
      </c>
      <c r="D725" s="107" t="s">
        <v>132</v>
      </c>
      <c r="E725" s="26">
        <v>3.46</v>
      </c>
      <c r="F725" s="26" t="s">
        <v>295</v>
      </c>
      <c r="K725" s="24">
        <v>24</v>
      </c>
      <c r="L725" s="106">
        <v>46062</v>
      </c>
      <c r="M725" s="25" t="s">
        <v>359</v>
      </c>
      <c r="N725" s="107" t="s">
        <v>132</v>
      </c>
      <c r="O725" s="26">
        <v>7.14</v>
      </c>
      <c r="P725" s="26" t="s">
        <v>295</v>
      </c>
    </row>
    <row r="726" spans="1:16" x14ac:dyDescent="0.3">
      <c r="A726" s="24">
        <v>24</v>
      </c>
      <c r="B726" s="106">
        <v>46062</v>
      </c>
      <c r="C726" s="25" t="s">
        <v>358</v>
      </c>
      <c r="D726" s="107" t="s">
        <v>111</v>
      </c>
      <c r="E726" s="26">
        <v>87</v>
      </c>
      <c r="F726" s="26" t="s">
        <v>295</v>
      </c>
      <c r="K726" s="24">
        <v>24</v>
      </c>
      <c r="L726" s="106">
        <v>46062</v>
      </c>
      <c r="M726" s="25" t="s">
        <v>359</v>
      </c>
      <c r="N726" s="107" t="s">
        <v>111</v>
      </c>
      <c r="O726" s="26">
        <v>282</v>
      </c>
      <c r="P726" s="26" t="s">
        <v>295</v>
      </c>
    </row>
    <row r="727" spans="1:16" x14ac:dyDescent="0.3">
      <c r="A727" s="24">
        <v>24</v>
      </c>
      <c r="B727" s="106">
        <v>46062</v>
      </c>
      <c r="C727" s="25" t="s">
        <v>358</v>
      </c>
      <c r="D727" s="107" t="s">
        <v>347</v>
      </c>
      <c r="E727" s="26">
        <v>5.14</v>
      </c>
      <c r="F727" s="26" t="s">
        <v>295</v>
      </c>
      <c r="K727" s="24">
        <v>24</v>
      </c>
      <c r="L727" s="106">
        <v>46062</v>
      </c>
      <c r="M727" s="25" t="s">
        <v>359</v>
      </c>
      <c r="N727" s="107" t="s">
        <v>347</v>
      </c>
      <c r="O727" s="26">
        <v>9.9499999999999993</v>
      </c>
      <c r="P727" s="26" t="s">
        <v>295</v>
      </c>
    </row>
    <row r="728" spans="1:16" x14ac:dyDescent="0.3">
      <c r="A728" s="24">
        <v>24</v>
      </c>
      <c r="B728" s="106">
        <v>46062</v>
      </c>
      <c r="C728" s="25" t="s">
        <v>358</v>
      </c>
      <c r="D728" s="107" t="s">
        <v>349</v>
      </c>
      <c r="E728" s="26">
        <v>2.13</v>
      </c>
      <c r="F728" s="26" t="s">
        <v>295</v>
      </c>
      <c r="K728" s="24">
        <v>24</v>
      </c>
      <c r="L728" s="106">
        <v>46062</v>
      </c>
      <c r="M728" s="25" t="s">
        <v>359</v>
      </c>
      <c r="N728" s="107" t="s">
        <v>349</v>
      </c>
      <c r="O728" s="26">
        <v>4.74</v>
      </c>
      <c r="P728" s="26" t="s">
        <v>295</v>
      </c>
    </row>
    <row r="729" spans="1:16" x14ac:dyDescent="0.3">
      <c r="A729" s="24">
        <v>24</v>
      </c>
      <c r="B729" s="106">
        <v>46062</v>
      </c>
      <c r="C729" s="25" t="s">
        <v>358</v>
      </c>
      <c r="D729" s="107" t="s">
        <v>128</v>
      </c>
      <c r="E729" s="26">
        <v>6.8</v>
      </c>
      <c r="F729" s="26" t="s">
        <v>295</v>
      </c>
      <c r="K729" s="24">
        <v>24</v>
      </c>
      <c r="L729" s="106">
        <v>46062</v>
      </c>
      <c r="M729" s="25" t="s">
        <v>359</v>
      </c>
      <c r="N729" s="107" t="s">
        <v>128</v>
      </c>
      <c r="O729" s="26">
        <v>4.4000000000000004</v>
      </c>
      <c r="P729" s="26" t="s">
        <v>295</v>
      </c>
    </row>
    <row r="730" spans="1:16" x14ac:dyDescent="0.3">
      <c r="A730" s="24">
        <v>24</v>
      </c>
      <c r="B730" s="106">
        <v>46062</v>
      </c>
      <c r="C730" s="25" t="s">
        <v>358</v>
      </c>
      <c r="D730" s="107" t="s">
        <v>121</v>
      </c>
      <c r="E730" s="26">
        <v>160</v>
      </c>
      <c r="F730" s="26" t="s">
        <v>295</v>
      </c>
      <c r="K730" s="24">
        <v>24</v>
      </c>
      <c r="L730" s="106">
        <v>46062</v>
      </c>
      <c r="M730" s="25" t="s">
        <v>359</v>
      </c>
      <c r="N730" s="107" t="s">
        <v>121</v>
      </c>
      <c r="O730" s="26">
        <v>77</v>
      </c>
      <c r="P730" s="26" t="s">
        <v>295</v>
      </c>
    </row>
    <row r="731" spans="1:16" x14ac:dyDescent="0.3">
      <c r="A731" s="24">
        <v>24</v>
      </c>
      <c r="B731" s="106">
        <v>46062</v>
      </c>
      <c r="C731" s="25" t="s">
        <v>358</v>
      </c>
      <c r="D731" s="107" t="s">
        <v>115</v>
      </c>
      <c r="E731" s="26">
        <v>34</v>
      </c>
      <c r="F731" s="26" t="s">
        <v>295</v>
      </c>
      <c r="K731" s="24">
        <v>24</v>
      </c>
      <c r="L731" s="106">
        <v>46062</v>
      </c>
      <c r="M731" s="25" t="s">
        <v>359</v>
      </c>
      <c r="N731" s="107" t="s">
        <v>115</v>
      </c>
      <c r="O731" s="26">
        <v>94</v>
      </c>
      <c r="P731" s="26" t="s">
        <v>295</v>
      </c>
    </row>
    <row r="732" spans="1:16" x14ac:dyDescent="0.3">
      <c r="A732" s="24">
        <v>24</v>
      </c>
      <c r="B732" s="106">
        <v>46062</v>
      </c>
      <c r="C732" s="25" t="s">
        <v>358</v>
      </c>
      <c r="D732" s="107" t="s">
        <v>137</v>
      </c>
      <c r="E732" s="26">
        <v>75</v>
      </c>
      <c r="F732" s="26" t="s">
        <v>295</v>
      </c>
      <c r="K732" s="24">
        <v>24</v>
      </c>
      <c r="L732" s="106">
        <v>46062</v>
      </c>
      <c r="M732" s="25" t="s">
        <v>359</v>
      </c>
      <c r="N732" s="107" t="s">
        <v>137</v>
      </c>
      <c r="O732" s="26">
        <v>489</v>
      </c>
      <c r="P732" s="26" t="s">
        <v>295</v>
      </c>
    </row>
    <row r="733" spans="1:16" x14ac:dyDescent="0.3">
      <c r="A733" s="24">
        <v>24</v>
      </c>
      <c r="B733" s="106">
        <v>46062</v>
      </c>
      <c r="C733" s="25" t="s">
        <v>358</v>
      </c>
      <c r="D733" s="107" t="s">
        <v>350</v>
      </c>
      <c r="E733" s="26">
        <v>137</v>
      </c>
      <c r="F733" s="26" t="s">
        <v>295</v>
      </c>
      <c r="K733" s="24">
        <v>24</v>
      </c>
      <c r="L733" s="106">
        <v>46062</v>
      </c>
      <c r="M733" s="25" t="s">
        <v>359</v>
      </c>
      <c r="N733" s="107" t="s">
        <v>350</v>
      </c>
      <c r="O733" s="26">
        <v>428</v>
      </c>
      <c r="P733" s="26" t="s">
        <v>295</v>
      </c>
    </row>
    <row r="734" spans="1:16" x14ac:dyDescent="0.3">
      <c r="A734" s="24">
        <v>24</v>
      </c>
      <c r="B734" s="106">
        <v>46062</v>
      </c>
      <c r="C734" s="25" t="s">
        <v>358</v>
      </c>
      <c r="D734" s="107" t="s">
        <v>125</v>
      </c>
      <c r="E734" s="26">
        <v>114</v>
      </c>
      <c r="F734" s="26" t="s">
        <v>295</v>
      </c>
      <c r="K734" s="24">
        <v>24</v>
      </c>
      <c r="L734" s="106">
        <v>46062</v>
      </c>
      <c r="M734" s="25" t="s">
        <v>359</v>
      </c>
      <c r="N734" s="107" t="s">
        <v>125</v>
      </c>
      <c r="O734" s="26">
        <v>418</v>
      </c>
      <c r="P734" s="26" t="s">
        <v>295</v>
      </c>
    </row>
    <row r="735" spans="1:16" x14ac:dyDescent="0.3">
      <c r="A735" s="24">
        <v>24</v>
      </c>
      <c r="B735" s="106">
        <v>46062</v>
      </c>
      <c r="C735" s="25" t="s">
        <v>358</v>
      </c>
      <c r="D735" s="107" t="s">
        <v>126</v>
      </c>
      <c r="E735" s="26">
        <v>79</v>
      </c>
      <c r="F735" s="26" t="s">
        <v>295</v>
      </c>
      <c r="K735" s="24">
        <v>24</v>
      </c>
      <c r="L735" s="106">
        <v>46062</v>
      </c>
      <c r="M735" s="25" t="s">
        <v>359</v>
      </c>
      <c r="N735" s="107" t="s">
        <v>126</v>
      </c>
      <c r="O735" s="26">
        <v>150</v>
      </c>
      <c r="P735" s="26" t="s">
        <v>295</v>
      </c>
    </row>
    <row r="736" spans="1:16" x14ac:dyDescent="0.3">
      <c r="A736" s="24">
        <v>24</v>
      </c>
      <c r="B736" s="106">
        <v>46062</v>
      </c>
      <c r="C736" s="25" t="s">
        <v>358</v>
      </c>
      <c r="D736" s="107" t="s">
        <v>351</v>
      </c>
      <c r="E736" s="26">
        <v>167</v>
      </c>
      <c r="F736" s="26" t="s">
        <v>295</v>
      </c>
      <c r="K736" s="24">
        <v>24</v>
      </c>
      <c r="L736" s="106">
        <v>46062</v>
      </c>
      <c r="M736" s="25" t="s">
        <v>359</v>
      </c>
      <c r="N736" s="107" t="s">
        <v>351</v>
      </c>
      <c r="O736" s="26">
        <v>387</v>
      </c>
      <c r="P736" s="26" t="s">
        <v>295</v>
      </c>
    </row>
    <row r="737" spans="1:16" x14ac:dyDescent="0.3">
      <c r="A737" s="24">
        <v>24</v>
      </c>
      <c r="B737" s="106">
        <v>46062</v>
      </c>
      <c r="C737" s="25" t="s">
        <v>358</v>
      </c>
      <c r="D737" s="107" t="s">
        <v>352</v>
      </c>
      <c r="E737" s="26">
        <v>58</v>
      </c>
      <c r="F737" s="26" t="s">
        <v>295</v>
      </c>
      <c r="K737" s="24">
        <v>24</v>
      </c>
      <c r="L737" s="106">
        <v>46062</v>
      </c>
      <c r="M737" s="25" t="s">
        <v>359</v>
      </c>
      <c r="N737" s="107" t="s">
        <v>352</v>
      </c>
      <c r="O737" s="26">
        <v>85</v>
      </c>
      <c r="P737" s="26" t="s">
        <v>295</v>
      </c>
    </row>
    <row r="738" spans="1:16" x14ac:dyDescent="0.3">
      <c r="A738" s="24">
        <v>24</v>
      </c>
      <c r="B738" s="106">
        <v>46062</v>
      </c>
      <c r="C738" s="25" t="s">
        <v>358</v>
      </c>
      <c r="D738" s="107" t="s">
        <v>122</v>
      </c>
      <c r="E738" s="26">
        <v>49</v>
      </c>
      <c r="F738" s="26" t="s">
        <v>295</v>
      </c>
      <c r="K738" s="24">
        <v>24</v>
      </c>
      <c r="L738" s="106">
        <v>46062</v>
      </c>
      <c r="M738" s="25" t="s">
        <v>359</v>
      </c>
      <c r="N738" s="107" t="s">
        <v>122</v>
      </c>
      <c r="O738" s="26">
        <v>223</v>
      </c>
      <c r="P738" s="26" t="s">
        <v>295</v>
      </c>
    </row>
    <row r="739" spans="1:16" x14ac:dyDescent="0.3">
      <c r="A739" s="24">
        <v>24</v>
      </c>
      <c r="B739" s="106">
        <v>46062</v>
      </c>
      <c r="C739" s="25" t="s">
        <v>358</v>
      </c>
      <c r="D739" s="107" t="s">
        <v>124</v>
      </c>
      <c r="E739" s="26">
        <v>29</v>
      </c>
      <c r="F739" s="26" t="s">
        <v>295</v>
      </c>
      <c r="K739" s="24">
        <v>24</v>
      </c>
      <c r="L739" s="106">
        <v>46062</v>
      </c>
      <c r="M739" s="25" t="s">
        <v>359</v>
      </c>
      <c r="N739" s="107" t="s">
        <v>124</v>
      </c>
      <c r="O739" s="26">
        <v>103</v>
      </c>
      <c r="P739" s="26" t="s">
        <v>295</v>
      </c>
    </row>
    <row r="740" spans="1:16" x14ac:dyDescent="0.3">
      <c r="A740" s="24">
        <v>24</v>
      </c>
      <c r="B740" s="106">
        <v>46062</v>
      </c>
      <c r="C740" s="25" t="s">
        <v>358</v>
      </c>
      <c r="D740" s="107" t="s">
        <v>353</v>
      </c>
      <c r="E740" s="26">
        <v>1.1100000000000001</v>
      </c>
      <c r="F740" s="26" t="s">
        <v>295</v>
      </c>
      <c r="K740" s="24">
        <v>24</v>
      </c>
      <c r="L740" s="106">
        <v>46062</v>
      </c>
      <c r="M740" s="25" t="s">
        <v>359</v>
      </c>
      <c r="N740" s="107" t="s">
        <v>353</v>
      </c>
      <c r="O740" s="26">
        <v>3.6</v>
      </c>
      <c r="P740" s="26" t="s">
        <v>295</v>
      </c>
    </row>
    <row r="741" spans="1:16" x14ac:dyDescent="0.3">
      <c r="A741" s="24">
        <v>24</v>
      </c>
      <c r="B741" s="106">
        <v>46062</v>
      </c>
      <c r="C741" s="25" t="s">
        <v>358</v>
      </c>
      <c r="D741" s="107" t="s">
        <v>355</v>
      </c>
      <c r="E741" s="26">
        <v>31.8</v>
      </c>
      <c r="F741" s="26" t="s">
        <v>295</v>
      </c>
      <c r="K741" s="24">
        <v>24</v>
      </c>
      <c r="L741" s="106">
        <v>46062</v>
      </c>
      <c r="M741" s="25" t="s">
        <v>359</v>
      </c>
      <c r="N741" s="107" t="s">
        <v>355</v>
      </c>
      <c r="O741" s="26">
        <v>16.8</v>
      </c>
      <c r="P741" s="26" t="s">
        <v>295</v>
      </c>
    </row>
    <row r="742" spans="1:16" x14ac:dyDescent="0.3">
      <c r="A742" s="24">
        <v>24</v>
      </c>
      <c r="B742" s="106">
        <v>46062</v>
      </c>
      <c r="C742" s="25" t="s">
        <v>358</v>
      </c>
      <c r="D742" s="107" t="s">
        <v>133</v>
      </c>
      <c r="E742" s="26">
        <v>146</v>
      </c>
      <c r="F742" s="26" t="s">
        <v>295</v>
      </c>
      <c r="K742" s="24">
        <v>24</v>
      </c>
      <c r="L742" s="106">
        <v>46062</v>
      </c>
      <c r="M742" s="25" t="s">
        <v>359</v>
      </c>
      <c r="N742" s="107" t="s">
        <v>133</v>
      </c>
      <c r="O742" s="26">
        <v>128</v>
      </c>
      <c r="P742" s="26" t="s">
        <v>295</v>
      </c>
    </row>
    <row r="743" spans="1:16" x14ac:dyDescent="0.3">
      <c r="A743" s="24">
        <v>24</v>
      </c>
      <c r="B743" s="106">
        <v>46062</v>
      </c>
      <c r="C743" s="25" t="s">
        <v>358</v>
      </c>
      <c r="D743" s="107" t="s">
        <v>135</v>
      </c>
      <c r="E743" s="26">
        <v>3.7</v>
      </c>
      <c r="F743" s="26" t="s">
        <v>295</v>
      </c>
      <c r="K743" s="24">
        <v>24</v>
      </c>
      <c r="L743" s="106">
        <v>46062</v>
      </c>
      <c r="M743" s="25" t="s">
        <v>359</v>
      </c>
      <c r="N743" s="107" t="s">
        <v>135</v>
      </c>
      <c r="O743" s="26">
        <v>6.4</v>
      </c>
      <c r="P743" s="26" t="s">
        <v>295</v>
      </c>
    </row>
    <row r="744" spans="1:16" x14ac:dyDescent="0.3">
      <c r="A744" s="24">
        <v>24</v>
      </c>
      <c r="B744" s="106">
        <v>46062</v>
      </c>
      <c r="C744" s="25" t="s">
        <v>358</v>
      </c>
      <c r="D744" s="107" t="s">
        <v>136</v>
      </c>
      <c r="E744" s="26">
        <v>117</v>
      </c>
      <c r="F744" s="26" t="s">
        <v>295</v>
      </c>
      <c r="K744" s="24">
        <v>24</v>
      </c>
      <c r="L744" s="106">
        <v>46062</v>
      </c>
      <c r="M744" s="25" t="s">
        <v>359</v>
      </c>
      <c r="N744" s="107" t="s">
        <v>136</v>
      </c>
      <c r="O744" s="26">
        <v>94</v>
      </c>
      <c r="P744" s="26" t="s">
        <v>295</v>
      </c>
    </row>
    <row r="745" spans="1:16" x14ac:dyDescent="0.3">
      <c r="A745" s="24">
        <v>25</v>
      </c>
      <c r="B745" s="106">
        <v>46063</v>
      </c>
      <c r="C745" s="25" t="s">
        <v>358</v>
      </c>
      <c r="D745" s="107" t="s">
        <v>341</v>
      </c>
      <c r="E745" s="26">
        <v>4.6100000000000003</v>
      </c>
      <c r="F745" s="26" t="s">
        <v>295</v>
      </c>
      <c r="K745" s="24">
        <v>25</v>
      </c>
      <c r="L745" s="106">
        <v>46063</v>
      </c>
      <c r="M745" s="25" t="s">
        <v>359</v>
      </c>
      <c r="N745" s="107" t="s">
        <v>341</v>
      </c>
      <c r="O745" s="26">
        <v>1.34</v>
      </c>
      <c r="P745" s="26" t="s">
        <v>295</v>
      </c>
    </row>
    <row r="746" spans="1:16" x14ac:dyDescent="0.3">
      <c r="A746" s="24">
        <v>25</v>
      </c>
      <c r="B746" s="106">
        <v>46063</v>
      </c>
      <c r="C746" s="25" t="s">
        <v>358</v>
      </c>
      <c r="D746" s="107" t="s">
        <v>118</v>
      </c>
      <c r="E746" s="26">
        <v>4.5999999999999996</v>
      </c>
      <c r="F746" s="26" t="s">
        <v>295</v>
      </c>
      <c r="K746" s="24">
        <v>25</v>
      </c>
      <c r="L746" s="106">
        <v>46063</v>
      </c>
      <c r="M746" s="25" t="s">
        <v>359</v>
      </c>
      <c r="N746" s="107" t="s">
        <v>118</v>
      </c>
      <c r="O746" s="26">
        <v>9.8000000000000007</v>
      </c>
      <c r="P746" s="26" t="s">
        <v>295</v>
      </c>
    </row>
    <row r="747" spans="1:16" x14ac:dyDescent="0.3">
      <c r="A747" s="24">
        <v>25</v>
      </c>
      <c r="B747" s="106">
        <v>46063</v>
      </c>
      <c r="C747" s="25" t="s">
        <v>358</v>
      </c>
      <c r="D747" s="107" t="s">
        <v>130</v>
      </c>
      <c r="E747" s="26">
        <v>3.81</v>
      </c>
      <c r="F747" s="26" t="s">
        <v>295</v>
      </c>
      <c r="K747" s="24">
        <v>25</v>
      </c>
      <c r="L747" s="106">
        <v>46063</v>
      </c>
      <c r="M747" s="25" t="s">
        <v>359</v>
      </c>
      <c r="N747" s="107" t="s">
        <v>130</v>
      </c>
      <c r="O747" s="26">
        <v>2.46</v>
      </c>
      <c r="P747" s="26" t="s">
        <v>295</v>
      </c>
    </row>
    <row r="748" spans="1:16" x14ac:dyDescent="0.3">
      <c r="A748" s="24">
        <v>25</v>
      </c>
      <c r="B748" s="106">
        <v>46063</v>
      </c>
      <c r="C748" s="25" t="s">
        <v>358</v>
      </c>
      <c r="D748" s="107" t="s">
        <v>343</v>
      </c>
      <c r="E748" s="26">
        <v>0.28699999999999998</v>
      </c>
      <c r="F748" s="26" t="s">
        <v>295</v>
      </c>
      <c r="K748" s="24">
        <v>25</v>
      </c>
      <c r="L748" s="106">
        <v>46063</v>
      </c>
      <c r="M748" s="25" t="s">
        <v>359</v>
      </c>
      <c r="N748" s="107" t="s">
        <v>343</v>
      </c>
      <c r="O748" s="26">
        <v>1.06</v>
      </c>
      <c r="P748" s="26" t="s">
        <v>295</v>
      </c>
    </row>
    <row r="749" spans="1:16" x14ac:dyDescent="0.3">
      <c r="A749" s="24">
        <v>25</v>
      </c>
      <c r="B749" s="106">
        <v>46063</v>
      </c>
      <c r="C749" s="25" t="s">
        <v>358</v>
      </c>
      <c r="D749" s="107" t="s">
        <v>127</v>
      </c>
      <c r="E749" s="26">
        <v>1.18</v>
      </c>
      <c r="F749" s="26" t="s">
        <v>295</v>
      </c>
      <c r="K749" s="24">
        <v>25</v>
      </c>
      <c r="L749" s="106">
        <v>46063</v>
      </c>
      <c r="M749" s="25" t="s">
        <v>359</v>
      </c>
      <c r="N749" s="107" t="s">
        <v>127</v>
      </c>
      <c r="O749" s="26">
        <v>4.4400000000000004</v>
      </c>
      <c r="P749" s="26" t="s">
        <v>295</v>
      </c>
    </row>
    <row r="750" spans="1:16" x14ac:dyDescent="0.3">
      <c r="A750" s="24">
        <v>25</v>
      </c>
      <c r="B750" s="106">
        <v>46063</v>
      </c>
      <c r="C750" s="25" t="s">
        <v>358</v>
      </c>
      <c r="D750" s="107" t="s">
        <v>131</v>
      </c>
      <c r="E750" s="26">
        <v>8.6999999999999993</v>
      </c>
      <c r="F750" s="26" t="s">
        <v>295</v>
      </c>
      <c r="K750" s="24">
        <v>25</v>
      </c>
      <c r="L750" s="106">
        <v>46063</v>
      </c>
      <c r="M750" s="25" t="s">
        <v>359</v>
      </c>
      <c r="N750" s="107" t="s">
        <v>131</v>
      </c>
      <c r="O750" s="26">
        <v>12.1</v>
      </c>
      <c r="P750" s="26" t="s">
        <v>295</v>
      </c>
    </row>
    <row r="751" spans="1:16" x14ac:dyDescent="0.3">
      <c r="A751" s="24">
        <v>25</v>
      </c>
      <c r="B751" s="106">
        <v>46063</v>
      </c>
      <c r="C751" s="25" t="s">
        <v>358</v>
      </c>
      <c r="D751" s="107" t="s">
        <v>344</v>
      </c>
      <c r="E751" s="26">
        <v>314</v>
      </c>
      <c r="F751" s="26" t="s">
        <v>295</v>
      </c>
      <c r="K751" s="24">
        <v>25</v>
      </c>
      <c r="L751" s="106">
        <v>46063</v>
      </c>
      <c r="M751" s="25" t="s">
        <v>359</v>
      </c>
      <c r="N751" s="107" t="s">
        <v>344</v>
      </c>
      <c r="O751" s="26">
        <v>184</v>
      </c>
      <c r="P751" s="26" t="s">
        <v>295</v>
      </c>
    </row>
    <row r="752" spans="1:16" x14ac:dyDescent="0.3">
      <c r="A752" s="24">
        <v>25</v>
      </c>
      <c r="B752" s="106">
        <v>46063</v>
      </c>
      <c r="C752" s="25" t="s">
        <v>358</v>
      </c>
      <c r="D752" s="107" t="s">
        <v>119</v>
      </c>
      <c r="E752" s="26">
        <v>240</v>
      </c>
      <c r="F752" s="26" t="s">
        <v>295</v>
      </c>
      <c r="K752" s="24">
        <v>25</v>
      </c>
      <c r="L752" s="106">
        <v>46063</v>
      </c>
      <c r="M752" s="25" t="s">
        <v>359</v>
      </c>
      <c r="N752" s="107" t="s">
        <v>119</v>
      </c>
      <c r="O752" s="26">
        <v>87</v>
      </c>
      <c r="P752" s="26" t="s">
        <v>295</v>
      </c>
    </row>
    <row r="753" spans="1:16" x14ac:dyDescent="0.3">
      <c r="A753" s="24">
        <v>25</v>
      </c>
      <c r="B753" s="106">
        <v>46063</v>
      </c>
      <c r="C753" s="25" t="s">
        <v>358</v>
      </c>
      <c r="D753" s="107" t="s">
        <v>120</v>
      </c>
      <c r="E753" s="26">
        <v>78</v>
      </c>
      <c r="F753" s="26" t="s">
        <v>295</v>
      </c>
      <c r="K753" s="24">
        <v>25</v>
      </c>
      <c r="L753" s="106">
        <v>46063</v>
      </c>
      <c r="M753" s="25" t="s">
        <v>359</v>
      </c>
      <c r="N753" s="107" t="s">
        <v>120</v>
      </c>
      <c r="O753" s="26">
        <v>27</v>
      </c>
      <c r="P753" s="26" t="s">
        <v>295</v>
      </c>
    </row>
    <row r="754" spans="1:16" x14ac:dyDescent="0.3">
      <c r="A754" s="24">
        <v>25</v>
      </c>
      <c r="B754" s="106">
        <v>46063</v>
      </c>
      <c r="C754" s="25" t="s">
        <v>358</v>
      </c>
      <c r="D754" s="107" t="s">
        <v>117</v>
      </c>
      <c r="E754" s="26">
        <v>2.5</v>
      </c>
      <c r="F754" s="26" t="s">
        <v>295</v>
      </c>
      <c r="K754" s="24">
        <v>25</v>
      </c>
      <c r="L754" s="106">
        <v>46063</v>
      </c>
      <c r="M754" s="25" t="s">
        <v>359</v>
      </c>
      <c r="N754" s="107" t="s">
        <v>117</v>
      </c>
      <c r="O754" s="26">
        <v>6.08</v>
      </c>
      <c r="P754" s="26" t="s">
        <v>295</v>
      </c>
    </row>
    <row r="755" spans="1:16" x14ac:dyDescent="0.3">
      <c r="A755" s="24">
        <v>25</v>
      </c>
      <c r="B755" s="106">
        <v>46063</v>
      </c>
      <c r="C755" s="25" t="s">
        <v>358</v>
      </c>
      <c r="D755" s="107" t="s">
        <v>346</v>
      </c>
      <c r="E755" s="26">
        <v>231</v>
      </c>
      <c r="F755" s="26" t="s">
        <v>295</v>
      </c>
      <c r="K755" s="24">
        <v>25</v>
      </c>
      <c r="L755" s="106">
        <v>46063</v>
      </c>
      <c r="M755" s="25" t="s">
        <v>359</v>
      </c>
      <c r="N755" s="107" t="s">
        <v>346</v>
      </c>
      <c r="O755" s="26">
        <v>67</v>
      </c>
      <c r="P755" s="26" t="s">
        <v>295</v>
      </c>
    </row>
    <row r="756" spans="1:16" x14ac:dyDescent="0.3">
      <c r="A756" s="24">
        <v>25</v>
      </c>
      <c r="B756" s="106">
        <v>46063</v>
      </c>
      <c r="C756" s="25" t="s">
        <v>358</v>
      </c>
      <c r="D756" s="107" t="s">
        <v>132</v>
      </c>
      <c r="E756" s="26">
        <v>3.55</v>
      </c>
      <c r="F756" s="26" t="s">
        <v>295</v>
      </c>
      <c r="K756" s="24">
        <v>25</v>
      </c>
      <c r="L756" s="106">
        <v>46063</v>
      </c>
      <c r="M756" s="25" t="s">
        <v>359</v>
      </c>
      <c r="N756" s="107" t="s">
        <v>132</v>
      </c>
      <c r="O756" s="26">
        <v>7.32</v>
      </c>
      <c r="P756" s="26" t="s">
        <v>295</v>
      </c>
    </row>
    <row r="757" spans="1:16" x14ac:dyDescent="0.3">
      <c r="A757" s="24">
        <v>25</v>
      </c>
      <c r="B757" s="106">
        <v>46063</v>
      </c>
      <c r="C757" s="25" t="s">
        <v>358</v>
      </c>
      <c r="D757" s="107" t="s">
        <v>111</v>
      </c>
      <c r="E757" s="26">
        <v>87</v>
      </c>
      <c r="F757" s="26" t="s">
        <v>295</v>
      </c>
      <c r="K757" s="24">
        <v>25</v>
      </c>
      <c r="L757" s="106">
        <v>46063</v>
      </c>
      <c r="M757" s="25" t="s">
        <v>359</v>
      </c>
      <c r="N757" s="107" t="s">
        <v>111</v>
      </c>
      <c r="O757" s="26">
        <v>282</v>
      </c>
      <c r="P757" s="26" t="s">
        <v>295</v>
      </c>
    </row>
    <row r="758" spans="1:16" x14ac:dyDescent="0.3">
      <c r="A758" s="24">
        <v>25</v>
      </c>
      <c r="B758" s="106">
        <v>46063</v>
      </c>
      <c r="C758" s="25" t="s">
        <v>358</v>
      </c>
      <c r="D758" s="107" t="s">
        <v>347</v>
      </c>
      <c r="E758" s="26">
        <v>5.0999999999999996</v>
      </c>
      <c r="F758" s="26" t="s">
        <v>295</v>
      </c>
      <c r="K758" s="24">
        <v>25</v>
      </c>
      <c r="L758" s="106">
        <v>46063</v>
      </c>
      <c r="M758" s="25" t="s">
        <v>359</v>
      </c>
      <c r="N758" s="107" t="s">
        <v>347</v>
      </c>
      <c r="O758" s="26">
        <v>9.89</v>
      </c>
      <c r="P758" s="26" t="s">
        <v>295</v>
      </c>
    </row>
    <row r="759" spans="1:16" x14ac:dyDescent="0.3">
      <c r="A759" s="24">
        <v>25</v>
      </c>
      <c r="B759" s="106">
        <v>46063</v>
      </c>
      <c r="C759" s="25" t="s">
        <v>358</v>
      </c>
      <c r="D759" s="107" t="s">
        <v>349</v>
      </c>
      <c r="E759" s="26">
        <v>1.9</v>
      </c>
      <c r="F759" s="26" t="s">
        <v>295</v>
      </c>
      <c r="K759" s="24">
        <v>25</v>
      </c>
      <c r="L759" s="106">
        <v>46063</v>
      </c>
      <c r="M759" s="25" t="s">
        <v>359</v>
      </c>
      <c r="N759" s="107" t="s">
        <v>349</v>
      </c>
      <c r="O759" s="26">
        <v>4.3099999999999996</v>
      </c>
      <c r="P759" s="26" t="s">
        <v>295</v>
      </c>
    </row>
    <row r="760" spans="1:16" x14ac:dyDescent="0.3">
      <c r="A760" s="24">
        <v>25</v>
      </c>
      <c r="B760" s="106">
        <v>46063</v>
      </c>
      <c r="C760" s="25" t="s">
        <v>358</v>
      </c>
      <c r="D760" s="107" t="s">
        <v>128</v>
      </c>
      <c r="E760" s="26">
        <v>6.7</v>
      </c>
      <c r="F760" s="26" t="s">
        <v>295</v>
      </c>
      <c r="K760" s="24">
        <v>25</v>
      </c>
      <c r="L760" s="106">
        <v>46063</v>
      </c>
      <c r="M760" s="25" t="s">
        <v>359</v>
      </c>
      <c r="N760" s="107" t="s">
        <v>128</v>
      </c>
      <c r="O760" s="26">
        <v>4.3</v>
      </c>
      <c r="P760" s="26" t="s">
        <v>295</v>
      </c>
    </row>
    <row r="761" spans="1:16" x14ac:dyDescent="0.3">
      <c r="A761" s="24">
        <v>25</v>
      </c>
      <c r="B761" s="106">
        <v>46063</v>
      </c>
      <c r="C761" s="25" t="s">
        <v>358</v>
      </c>
      <c r="D761" s="107" t="s">
        <v>121</v>
      </c>
      <c r="E761" s="26">
        <v>161</v>
      </c>
      <c r="F761" s="26" t="s">
        <v>295</v>
      </c>
      <c r="K761" s="24">
        <v>25</v>
      </c>
      <c r="L761" s="106">
        <v>46063</v>
      </c>
      <c r="M761" s="25" t="s">
        <v>359</v>
      </c>
      <c r="N761" s="107" t="s">
        <v>121</v>
      </c>
      <c r="O761" s="26">
        <v>79</v>
      </c>
      <c r="P761" s="26" t="s">
        <v>295</v>
      </c>
    </row>
    <row r="762" spans="1:16" x14ac:dyDescent="0.3">
      <c r="A762" s="24">
        <v>25</v>
      </c>
      <c r="B762" s="106">
        <v>46063</v>
      </c>
      <c r="C762" s="25" t="s">
        <v>358</v>
      </c>
      <c r="D762" s="107" t="s">
        <v>115</v>
      </c>
      <c r="E762" s="26">
        <v>32</v>
      </c>
      <c r="F762" s="26" t="s">
        <v>295</v>
      </c>
      <c r="K762" s="24">
        <v>25</v>
      </c>
      <c r="L762" s="106">
        <v>46063</v>
      </c>
      <c r="M762" s="25" t="s">
        <v>359</v>
      </c>
      <c r="N762" s="107" t="s">
        <v>115</v>
      </c>
      <c r="O762" s="26">
        <v>95</v>
      </c>
      <c r="P762" s="26" t="s">
        <v>295</v>
      </c>
    </row>
    <row r="763" spans="1:16" x14ac:dyDescent="0.3">
      <c r="A763" s="24">
        <v>25</v>
      </c>
      <c r="B763" s="106">
        <v>46063</v>
      </c>
      <c r="C763" s="25" t="s">
        <v>358</v>
      </c>
      <c r="D763" s="107" t="s">
        <v>137</v>
      </c>
      <c r="E763" s="26">
        <v>74</v>
      </c>
      <c r="F763" s="26" t="s">
        <v>295</v>
      </c>
      <c r="K763" s="24">
        <v>25</v>
      </c>
      <c r="L763" s="106">
        <v>46063</v>
      </c>
      <c r="M763" s="25" t="s">
        <v>359</v>
      </c>
      <c r="N763" s="107" t="s">
        <v>137</v>
      </c>
      <c r="O763" s="26">
        <v>486</v>
      </c>
      <c r="P763" s="26" t="s">
        <v>295</v>
      </c>
    </row>
    <row r="764" spans="1:16" x14ac:dyDescent="0.3">
      <c r="A764" s="24">
        <v>25</v>
      </c>
      <c r="B764" s="106">
        <v>46063</v>
      </c>
      <c r="C764" s="25" t="s">
        <v>358</v>
      </c>
      <c r="D764" s="107" t="s">
        <v>350</v>
      </c>
      <c r="E764" s="26">
        <v>139</v>
      </c>
      <c r="F764" s="26" t="s">
        <v>295</v>
      </c>
      <c r="K764" s="24">
        <v>25</v>
      </c>
      <c r="L764" s="106">
        <v>46063</v>
      </c>
      <c r="M764" s="25" t="s">
        <v>359</v>
      </c>
      <c r="N764" s="107" t="s">
        <v>350</v>
      </c>
      <c r="O764" s="26">
        <v>433</v>
      </c>
      <c r="P764" s="26" t="s">
        <v>295</v>
      </c>
    </row>
    <row r="765" spans="1:16" x14ac:dyDescent="0.3">
      <c r="A765" s="24">
        <v>25</v>
      </c>
      <c r="B765" s="106">
        <v>46063</v>
      </c>
      <c r="C765" s="25" t="s">
        <v>358</v>
      </c>
      <c r="D765" s="107" t="s">
        <v>125</v>
      </c>
      <c r="E765" s="26">
        <v>107</v>
      </c>
      <c r="F765" s="26" t="s">
        <v>295</v>
      </c>
      <c r="K765" s="24">
        <v>25</v>
      </c>
      <c r="L765" s="106">
        <v>46063</v>
      </c>
      <c r="M765" s="25" t="s">
        <v>359</v>
      </c>
      <c r="N765" s="107" t="s">
        <v>125</v>
      </c>
      <c r="O765" s="26">
        <v>404</v>
      </c>
      <c r="P765" s="26" t="s">
        <v>295</v>
      </c>
    </row>
    <row r="766" spans="1:16" x14ac:dyDescent="0.3">
      <c r="A766" s="24">
        <v>25</v>
      </c>
      <c r="B766" s="106">
        <v>46063</v>
      </c>
      <c r="C766" s="25" t="s">
        <v>358</v>
      </c>
      <c r="D766" s="107" t="s">
        <v>126</v>
      </c>
      <c r="E766" s="26">
        <v>79</v>
      </c>
      <c r="F766" s="26" t="s">
        <v>295</v>
      </c>
      <c r="K766" s="24">
        <v>25</v>
      </c>
      <c r="L766" s="106">
        <v>46063</v>
      </c>
      <c r="M766" s="25" t="s">
        <v>359</v>
      </c>
      <c r="N766" s="107" t="s">
        <v>126</v>
      </c>
      <c r="O766" s="26">
        <v>156</v>
      </c>
      <c r="P766" s="26" t="s">
        <v>295</v>
      </c>
    </row>
    <row r="767" spans="1:16" x14ac:dyDescent="0.3">
      <c r="A767" s="24">
        <v>25</v>
      </c>
      <c r="B767" s="106">
        <v>46063</v>
      </c>
      <c r="C767" s="25" t="s">
        <v>358</v>
      </c>
      <c r="D767" s="107" t="s">
        <v>351</v>
      </c>
      <c r="E767" s="26">
        <v>161</v>
      </c>
      <c r="F767" s="26" t="s">
        <v>295</v>
      </c>
      <c r="K767" s="24">
        <v>25</v>
      </c>
      <c r="L767" s="106">
        <v>46063</v>
      </c>
      <c r="M767" s="25" t="s">
        <v>359</v>
      </c>
      <c r="N767" s="107" t="s">
        <v>351</v>
      </c>
      <c r="O767" s="26">
        <v>389</v>
      </c>
      <c r="P767" s="26" t="s">
        <v>295</v>
      </c>
    </row>
    <row r="768" spans="1:16" x14ac:dyDescent="0.3">
      <c r="A768" s="24">
        <v>25</v>
      </c>
      <c r="B768" s="106">
        <v>46063</v>
      </c>
      <c r="C768" s="25" t="s">
        <v>358</v>
      </c>
      <c r="D768" s="107" t="s">
        <v>352</v>
      </c>
      <c r="E768" s="26">
        <v>59</v>
      </c>
      <c r="F768" s="26" t="s">
        <v>295</v>
      </c>
      <c r="K768" s="24">
        <v>25</v>
      </c>
      <c r="L768" s="106">
        <v>46063</v>
      </c>
      <c r="M768" s="25" t="s">
        <v>359</v>
      </c>
      <c r="N768" s="107" t="s">
        <v>352</v>
      </c>
      <c r="O768" s="26">
        <v>84</v>
      </c>
      <c r="P768" s="26" t="s">
        <v>295</v>
      </c>
    </row>
    <row r="769" spans="1:16" x14ac:dyDescent="0.3">
      <c r="A769" s="24">
        <v>25</v>
      </c>
      <c r="B769" s="106">
        <v>46063</v>
      </c>
      <c r="C769" s="25" t="s">
        <v>358</v>
      </c>
      <c r="D769" s="107" t="s">
        <v>122</v>
      </c>
      <c r="E769" s="26">
        <v>46</v>
      </c>
      <c r="F769" s="26" t="s">
        <v>295</v>
      </c>
      <c r="K769" s="24">
        <v>25</v>
      </c>
      <c r="L769" s="106">
        <v>46063</v>
      </c>
      <c r="M769" s="25" t="s">
        <v>359</v>
      </c>
      <c r="N769" s="107" t="s">
        <v>122</v>
      </c>
      <c r="O769" s="26">
        <v>219</v>
      </c>
      <c r="P769" s="26" t="s">
        <v>295</v>
      </c>
    </row>
    <row r="770" spans="1:16" x14ac:dyDescent="0.3">
      <c r="A770" s="24">
        <v>25</v>
      </c>
      <c r="B770" s="106">
        <v>46063</v>
      </c>
      <c r="C770" s="25" t="s">
        <v>358</v>
      </c>
      <c r="D770" s="107" t="s">
        <v>124</v>
      </c>
      <c r="E770" s="26">
        <v>29</v>
      </c>
      <c r="F770" s="26" t="s">
        <v>295</v>
      </c>
      <c r="K770" s="24">
        <v>25</v>
      </c>
      <c r="L770" s="106">
        <v>46063</v>
      </c>
      <c r="M770" s="25" t="s">
        <v>359</v>
      </c>
      <c r="N770" s="107" t="s">
        <v>124</v>
      </c>
      <c r="O770" s="26">
        <v>106</v>
      </c>
      <c r="P770" s="26" t="s">
        <v>295</v>
      </c>
    </row>
    <row r="771" spans="1:16" x14ac:dyDescent="0.3">
      <c r="A771" s="24">
        <v>25</v>
      </c>
      <c r="B771" s="106">
        <v>46063</v>
      </c>
      <c r="C771" s="25" t="s">
        <v>358</v>
      </c>
      <c r="D771" s="107" t="s">
        <v>353</v>
      </c>
      <c r="E771" s="26">
        <v>1.05</v>
      </c>
      <c r="F771" s="26" t="s">
        <v>295</v>
      </c>
      <c r="K771" s="24">
        <v>25</v>
      </c>
      <c r="L771" s="106">
        <v>46063</v>
      </c>
      <c r="M771" s="25" t="s">
        <v>359</v>
      </c>
      <c r="N771" s="107" t="s">
        <v>353</v>
      </c>
      <c r="O771" s="26">
        <v>3.59</v>
      </c>
      <c r="P771" s="26" t="s">
        <v>295</v>
      </c>
    </row>
    <row r="772" spans="1:16" x14ac:dyDescent="0.3">
      <c r="A772" s="24">
        <v>25</v>
      </c>
      <c r="B772" s="106">
        <v>46063</v>
      </c>
      <c r="C772" s="25" t="s">
        <v>358</v>
      </c>
      <c r="D772" s="107" t="s">
        <v>355</v>
      </c>
      <c r="E772" s="26">
        <v>25</v>
      </c>
      <c r="F772" s="26" t="s">
        <v>295</v>
      </c>
      <c r="K772" s="24">
        <v>25</v>
      </c>
      <c r="L772" s="106">
        <v>46063</v>
      </c>
      <c r="M772" s="25" t="s">
        <v>359</v>
      </c>
      <c r="N772" s="107" t="s">
        <v>355</v>
      </c>
      <c r="O772" s="26">
        <v>12.5</v>
      </c>
      <c r="P772" s="26" t="s">
        <v>295</v>
      </c>
    </row>
    <row r="773" spans="1:16" x14ac:dyDescent="0.3">
      <c r="A773" s="24">
        <v>25</v>
      </c>
      <c r="B773" s="106">
        <v>46063</v>
      </c>
      <c r="C773" s="25" t="s">
        <v>358</v>
      </c>
      <c r="D773" s="107" t="s">
        <v>133</v>
      </c>
      <c r="E773" s="26">
        <v>145</v>
      </c>
      <c r="F773" s="26" t="s">
        <v>295</v>
      </c>
      <c r="K773" s="24">
        <v>25</v>
      </c>
      <c r="L773" s="106">
        <v>46063</v>
      </c>
      <c r="M773" s="25" t="s">
        <v>359</v>
      </c>
      <c r="N773" s="107" t="s">
        <v>133</v>
      </c>
      <c r="O773" s="26">
        <v>126</v>
      </c>
      <c r="P773" s="26" t="s">
        <v>295</v>
      </c>
    </row>
    <row r="774" spans="1:16" x14ac:dyDescent="0.3">
      <c r="A774" s="24">
        <v>25</v>
      </c>
      <c r="B774" s="106">
        <v>46063</v>
      </c>
      <c r="C774" s="25" t="s">
        <v>358</v>
      </c>
      <c r="D774" s="107" t="s">
        <v>135</v>
      </c>
      <c r="E774" s="26">
        <v>3.7</v>
      </c>
      <c r="F774" s="26" t="s">
        <v>295</v>
      </c>
      <c r="K774" s="24">
        <v>25</v>
      </c>
      <c r="L774" s="106">
        <v>46063</v>
      </c>
      <c r="M774" s="25" t="s">
        <v>359</v>
      </c>
      <c r="N774" s="107" t="s">
        <v>135</v>
      </c>
      <c r="O774" s="26">
        <v>6.6</v>
      </c>
      <c r="P774" s="26" t="s">
        <v>295</v>
      </c>
    </row>
    <row r="775" spans="1:16" x14ac:dyDescent="0.3">
      <c r="A775" s="24">
        <v>25</v>
      </c>
      <c r="B775" s="106">
        <v>46063</v>
      </c>
      <c r="C775" s="25" t="s">
        <v>358</v>
      </c>
      <c r="D775" s="107" t="s">
        <v>136</v>
      </c>
      <c r="E775" s="26">
        <v>116</v>
      </c>
      <c r="F775" s="26" t="s">
        <v>295</v>
      </c>
      <c r="K775" s="24">
        <v>25</v>
      </c>
      <c r="L775" s="106">
        <v>46063</v>
      </c>
      <c r="M775" s="25" t="s">
        <v>359</v>
      </c>
      <c r="N775" s="107" t="s">
        <v>136</v>
      </c>
      <c r="O775" s="26">
        <v>95</v>
      </c>
      <c r="P775" s="26" t="s">
        <v>295</v>
      </c>
    </row>
    <row r="776" spans="1:16" x14ac:dyDescent="0.3">
      <c r="A776" s="24">
        <v>26</v>
      </c>
      <c r="B776" s="106">
        <v>46064.366516203707</v>
      </c>
      <c r="C776" s="25" t="s">
        <v>358</v>
      </c>
      <c r="D776" s="107" t="s">
        <v>341</v>
      </c>
      <c r="E776" s="26">
        <v>4.63</v>
      </c>
      <c r="F776" s="26" t="s">
        <v>295</v>
      </c>
      <c r="K776" s="24">
        <v>26</v>
      </c>
      <c r="L776" s="106">
        <v>46064.366516203707</v>
      </c>
      <c r="M776" s="25" t="s">
        <v>359</v>
      </c>
      <c r="N776" s="107" t="s">
        <v>341</v>
      </c>
      <c r="O776" s="26">
        <v>1.4</v>
      </c>
      <c r="P776" s="26" t="s">
        <v>295</v>
      </c>
    </row>
    <row r="777" spans="1:16" x14ac:dyDescent="0.3">
      <c r="A777" s="24">
        <v>26</v>
      </c>
      <c r="B777" s="106">
        <v>46064.366516203707</v>
      </c>
      <c r="C777" s="25" t="s">
        <v>358</v>
      </c>
      <c r="D777" s="107" t="s">
        <v>118</v>
      </c>
      <c r="E777" s="26">
        <v>4.5</v>
      </c>
      <c r="F777" s="26" t="s">
        <v>295</v>
      </c>
      <c r="K777" s="24">
        <v>26</v>
      </c>
      <c r="L777" s="106">
        <v>46064.366516203707</v>
      </c>
      <c r="M777" s="25" t="s">
        <v>359</v>
      </c>
      <c r="N777" s="107" t="s">
        <v>118</v>
      </c>
      <c r="O777" s="26">
        <v>9.6999999999999993</v>
      </c>
      <c r="P777" s="26" t="s">
        <v>295</v>
      </c>
    </row>
    <row r="778" spans="1:16" x14ac:dyDescent="0.3">
      <c r="A778" s="24">
        <v>26</v>
      </c>
      <c r="B778" s="106">
        <v>46064.366516203707</v>
      </c>
      <c r="C778" s="25" t="s">
        <v>358</v>
      </c>
      <c r="D778" s="107" t="s">
        <v>130</v>
      </c>
      <c r="E778" s="26">
        <v>3.8</v>
      </c>
      <c r="F778" s="26" t="s">
        <v>295</v>
      </c>
      <c r="K778" s="24">
        <v>26</v>
      </c>
      <c r="L778" s="106">
        <v>46064.366516203707</v>
      </c>
      <c r="M778" s="25" t="s">
        <v>359</v>
      </c>
      <c r="N778" s="107" t="s">
        <v>130</v>
      </c>
      <c r="O778" s="26">
        <v>2.5</v>
      </c>
      <c r="P778" s="26" t="s">
        <v>295</v>
      </c>
    </row>
    <row r="779" spans="1:16" x14ac:dyDescent="0.3">
      <c r="A779" s="24">
        <v>26</v>
      </c>
      <c r="B779" s="106">
        <v>46064.366516203707</v>
      </c>
      <c r="C779" s="25" t="s">
        <v>358</v>
      </c>
      <c r="D779" s="107" t="s">
        <v>343</v>
      </c>
      <c r="E779" s="26">
        <v>0.28399999999999997</v>
      </c>
      <c r="F779" s="26" t="s">
        <v>295</v>
      </c>
      <c r="K779" s="24">
        <v>26</v>
      </c>
      <c r="L779" s="106">
        <v>46064.366516203707</v>
      </c>
      <c r="M779" s="25" t="s">
        <v>359</v>
      </c>
      <c r="N779" s="107" t="s">
        <v>343</v>
      </c>
      <c r="O779" s="26">
        <v>1.0580000000000001</v>
      </c>
      <c r="P779" s="26" t="s">
        <v>295</v>
      </c>
    </row>
    <row r="780" spans="1:16" x14ac:dyDescent="0.3">
      <c r="A780" s="24">
        <v>26</v>
      </c>
      <c r="B780" s="106">
        <v>46064.366516203707</v>
      </c>
      <c r="C780" s="25" t="s">
        <v>358</v>
      </c>
      <c r="D780" s="107" t="s">
        <v>127</v>
      </c>
      <c r="E780" s="26">
        <v>1.157</v>
      </c>
      <c r="F780" s="26" t="s">
        <v>295</v>
      </c>
      <c r="K780" s="24">
        <v>26</v>
      </c>
      <c r="L780" s="106">
        <v>46064.366516203707</v>
      </c>
      <c r="M780" s="25" t="s">
        <v>359</v>
      </c>
      <c r="N780" s="107" t="s">
        <v>127</v>
      </c>
      <c r="O780" s="26">
        <v>4.4909999999999997</v>
      </c>
      <c r="P780" s="26" t="s">
        <v>295</v>
      </c>
    </row>
    <row r="781" spans="1:16" x14ac:dyDescent="0.3">
      <c r="A781" s="24">
        <v>26</v>
      </c>
      <c r="B781" s="106">
        <v>46064.366516203707</v>
      </c>
      <c r="C781" s="25" t="s">
        <v>358</v>
      </c>
      <c r="D781" s="107" t="s">
        <v>131</v>
      </c>
      <c r="E781" s="26">
        <v>8.6</v>
      </c>
      <c r="F781" s="26" t="s">
        <v>295</v>
      </c>
      <c r="K781" s="24">
        <v>26</v>
      </c>
      <c r="L781" s="106">
        <v>46064.366516203707</v>
      </c>
      <c r="M781" s="25" t="s">
        <v>359</v>
      </c>
      <c r="N781" s="107" t="s">
        <v>131</v>
      </c>
      <c r="O781" s="26">
        <v>12</v>
      </c>
      <c r="P781" s="26" t="s">
        <v>295</v>
      </c>
    </row>
    <row r="782" spans="1:16" x14ac:dyDescent="0.3">
      <c r="A782" s="24">
        <v>26</v>
      </c>
      <c r="B782" s="106">
        <v>46064.366516203707</v>
      </c>
      <c r="C782" s="25" t="s">
        <v>358</v>
      </c>
      <c r="D782" s="107" t="s">
        <v>344</v>
      </c>
      <c r="E782" s="26">
        <v>307</v>
      </c>
      <c r="F782" s="26" t="s">
        <v>295</v>
      </c>
      <c r="K782" s="24">
        <v>26</v>
      </c>
      <c r="L782" s="106">
        <v>46064.366516203707</v>
      </c>
      <c r="M782" s="25" t="s">
        <v>359</v>
      </c>
      <c r="N782" s="107" t="s">
        <v>344</v>
      </c>
      <c r="O782" s="26">
        <v>185</v>
      </c>
      <c r="P782" s="26" t="s">
        <v>295</v>
      </c>
    </row>
    <row r="783" spans="1:16" x14ac:dyDescent="0.3">
      <c r="A783" s="24">
        <v>26</v>
      </c>
      <c r="B783" s="106">
        <v>46064.366516203707</v>
      </c>
      <c r="C783" s="25" t="s">
        <v>358</v>
      </c>
      <c r="D783" s="107" t="s">
        <v>119</v>
      </c>
      <c r="E783" s="26">
        <v>236</v>
      </c>
      <c r="F783" s="26" t="s">
        <v>295</v>
      </c>
      <c r="K783" s="24">
        <v>26</v>
      </c>
      <c r="L783" s="106">
        <v>46064.366516203707</v>
      </c>
      <c r="M783" s="25" t="s">
        <v>359</v>
      </c>
      <c r="N783" s="107" t="s">
        <v>119</v>
      </c>
      <c r="O783" s="26">
        <v>84</v>
      </c>
      <c r="P783" s="26" t="s">
        <v>295</v>
      </c>
    </row>
    <row r="784" spans="1:16" x14ac:dyDescent="0.3">
      <c r="A784" s="24">
        <v>26</v>
      </c>
      <c r="B784" s="106">
        <v>46064.366516203707</v>
      </c>
      <c r="C784" s="25" t="s">
        <v>358</v>
      </c>
      <c r="D784" s="107" t="s">
        <v>120</v>
      </c>
      <c r="E784" s="26">
        <v>77</v>
      </c>
      <c r="F784" s="26" t="s">
        <v>295</v>
      </c>
      <c r="K784" s="24">
        <v>26</v>
      </c>
      <c r="L784" s="106">
        <v>46064.366516203707</v>
      </c>
      <c r="M784" s="25" t="s">
        <v>359</v>
      </c>
      <c r="N784" s="107" t="s">
        <v>120</v>
      </c>
      <c r="O784" s="26">
        <v>27</v>
      </c>
      <c r="P784" s="26" t="s">
        <v>295</v>
      </c>
    </row>
    <row r="785" spans="1:16" x14ac:dyDescent="0.3">
      <c r="A785" s="24">
        <v>26</v>
      </c>
      <c r="B785" s="106">
        <v>46064.366516203707</v>
      </c>
      <c r="C785" s="25" t="s">
        <v>358</v>
      </c>
      <c r="D785" s="107" t="s">
        <v>117</v>
      </c>
      <c r="E785" s="26">
        <v>2.75</v>
      </c>
      <c r="F785" s="26" t="s">
        <v>295</v>
      </c>
      <c r="K785" s="24">
        <v>26</v>
      </c>
      <c r="L785" s="106">
        <v>46064.366516203707</v>
      </c>
      <c r="M785" s="25" t="s">
        <v>359</v>
      </c>
      <c r="N785" s="107" t="s">
        <v>117</v>
      </c>
      <c r="O785" s="26">
        <v>6.39</v>
      </c>
      <c r="P785" s="26" t="s">
        <v>295</v>
      </c>
    </row>
    <row r="786" spans="1:16" x14ac:dyDescent="0.3">
      <c r="A786" s="24">
        <v>26</v>
      </c>
      <c r="B786" s="106">
        <v>46064.366516203707</v>
      </c>
      <c r="C786" s="25" t="s">
        <v>358</v>
      </c>
      <c r="D786" s="107" t="s">
        <v>346</v>
      </c>
      <c r="E786" s="26">
        <v>231</v>
      </c>
      <c r="F786" s="26" t="s">
        <v>295</v>
      </c>
      <c r="K786" s="24">
        <v>26</v>
      </c>
      <c r="L786" s="106">
        <v>46064.366516203707</v>
      </c>
      <c r="M786" s="25" t="s">
        <v>359</v>
      </c>
      <c r="N786" s="107" t="s">
        <v>346</v>
      </c>
      <c r="O786" s="26">
        <v>69</v>
      </c>
      <c r="P786" s="26" t="s">
        <v>295</v>
      </c>
    </row>
    <row r="787" spans="1:16" x14ac:dyDescent="0.3">
      <c r="A787" s="24">
        <v>26</v>
      </c>
      <c r="B787" s="106">
        <v>46064.366516203707</v>
      </c>
      <c r="C787" s="25" t="s">
        <v>358</v>
      </c>
      <c r="D787" s="107" t="s">
        <v>132</v>
      </c>
      <c r="E787" s="26">
        <v>3.54</v>
      </c>
      <c r="F787" s="26" t="s">
        <v>295</v>
      </c>
      <c r="K787" s="24">
        <v>26</v>
      </c>
      <c r="L787" s="106">
        <v>46064.366516203707</v>
      </c>
      <c r="M787" s="25" t="s">
        <v>359</v>
      </c>
      <c r="N787" s="107" t="s">
        <v>132</v>
      </c>
      <c r="O787" s="26">
        <v>7.17</v>
      </c>
      <c r="P787" s="26" t="s">
        <v>295</v>
      </c>
    </row>
    <row r="788" spans="1:16" x14ac:dyDescent="0.3">
      <c r="A788" s="24">
        <v>26</v>
      </c>
      <c r="B788" s="106">
        <v>46064.366516203707</v>
      </c>
      <c r="C788" s="25" t="s">
        <v>358</v>
      </c>
      <c r="D788" s="107" t="s">
        <v>111</v>
      </c>
      <c r="E788" s="26">
        <v>87</v>
      </c>
      <c r="F788" s="26" t="s">
        <v>295</v>
      </c>
      <c r="K788" s="24">
        <v>26</v>
      </c>
      <c r="L788" s="106">
        <v>46064.366516203707</v>
      </c>
      <c r="M788" s="25" t="s">
        <v>359</v>
      </c>
      <c r="N788" s="107" t="s">
        <v>111</v>
      </c>
      <c r="O788" s="26">
        <v>286</v>
      </c>
      <c r="P788" s="26" t="s">
        <v>295</v>
      </c>
    </row>
    <row r="789" spans="1:16" x14ac:dyDescent="0.3">
      <c r="A789" s="24">
        <v>26</v>
      </c>
      <c r="B789" s="106">
        <v>46064.366516203707</v>
      </c>
      <c r="C789" s="25" t="s">
        <v>358</v>
      </c>
      <c r="D789" s="107" t="s">
        <v>347</v>
      </c>
      <c r="E789" s="26">
        <v>5.4</v>
      </c>
      <c r="F789" s="26" t="s">
        <v>295</v>
      </c>
      <c r="K789" s="24">
        <v>26</v>
      </c>
      <c r="L789" s="106">
        <v>46064.366516203707</v>
      </c>
      <c r="M789" s="25" t="s">
        <v>359</v>
      </c>
      <c r="N789" s="107" t="s">
        <v>347</v>
      </c>
      <c r="O789" s="26">
        <v>9.9499999999999993</v>
      </c>
      <c r="P789" s="26" t="s">
        <v>295</v>
      </c>
    </row>
    <row r="790" spans="1:16" x14ac:dyDescent="0.3">
      <c r="A790" s="24">
        <v>26</v>
      </c>
      <c r="B790" s="106">
        <v>46064.366516203707</v>
      </c>
      <c r="C790" s="25" t="s">
        <v>358</v>
      </c>
      <c r="D790" s="107" t="s">
        <v>349</v>
      </c>
      <c r="E790" s="26">
        <v>2.2000000000000002</v>
      </c>
      <c r="F790" s="26" t="s">
        <v>295</v>
      </c>
      <c r="K790" s="24">
        <v>26</v>
      </c>
      <c r="L790" s="106">
        <v>46064.366516203707</v>
      </c>
      <c r="M790" s="25" t="s">
        <v>359</v>
      </c>
      <c r="N790" s="107" t="s">
        <v>349</v>
      </c>
      <c r="O790" s="26">
        <v>4.82</v>
      </c>
      <c r="P790" s="26" t="s">
        <v>295</v>
      </c>
    </row>
    <row r="791" spans="1:16" x14ac:dyDescent="0.3">
      <c r="A791" s="24">
        <v>26</v>
      </c>
      <c r="B791" s="106">
        <v>46064.366516203707</v>
      </c>
      <c r="C791" s="25" t="s">
        <v>358</v>
      </c>
      <c r="D791" s="107" t="s">
        <v>128</v>
      </c>
      <c r="E791" s="26">
        <v>6.7</v>
      </c>
      <c r="F791" s="26" t="s">
        <v>295</v>
      </c>
      <c r="K791" s="24">
        <v>26</v>
      </c>
      <c r="L791" s="106">
        <v>46064.366516203707</v>
      </c>
      <c r="M791" s="25" t="s">
        <v>359</v>
      </c>
      <c r="N791" s="107" t="s">
        <v>128</v>
      </c>
      <c r="O791" s="26">
        <v>4.4000000000000004</v>
      </c>
      <c r="P791" s="26" t="s">
        <v>295</v>
      </c>
    </row>
    <row r="792" spans="1:16" x14ac:dyDescent="0.3">
      <c r="A792" s="24">
        <v>26</v>
      </c>
      <c r="B792" s="106">
        <v>46064.366516203707</v>
      </c>
      <c r="C792" s="25" t="s">
        <v>358</v>
      </c>
      <c r="D792" s="107" t="s">
        <v>121</v>
      </c>
      <c r="E792" s="26">
        <v>160</v>
      </c>
      <c r="F792" s="26" t="s">
        <v>295</v>
      </c>
      <c r="K792" s="24">
        <v>26</v>
      </c>
      <c r="L792" s="106">
        <v>46064.366516203707</v>
      </c>
      <c r="M792" s="25" t="s">
        <v>359</v>
      </c>
      <c r="N792" s="107" t="s">
        <v>121</v>
      </c>
      <c r="O792" s="26">
        <v>82</v>
      </c>
      <c r="P792" s="26" t="s">
        <v>295</v>
      </c>
    </row>
    <row r="793" spans="1:16" x14ac:dyDescent="0.3">
      <c r="A793" s="24">
        <v>26</v>
      </c>
      <c r="B793" s="106">
        <v>46064.366516203707</v>
      </c>
      <c r="C793" s="25" t="s">
        <v>358</v>
      </c>
      <c r="D793" s="107" t="s">
        <v>115</v>
      </c>
      <c r="E793" s="26">
        <v>33</v>
      </c>
      <c r="F793" s="26" t="s">
        <v>295</v>
      </c>
      <c r="K793" s="24">
        <v>26</v>
      </c>
      <c r="L793" s="106">
        <v>46064.366516203707</v>
      </c>
      <c r="M793" s="25" t="s">
        <v>359</v>
      </c>
      <c r="N793" s="107" t="s">
        <v>115</v>
      </c>
      <c r="O793" s="26">
        <v>94</v>
      </c>
      <c r="P793" s="26" t="s">
        <v>295</v>
      </c>
    </row>
    <row r="794" spans="1:16" x14ac:dyDescent="0.3">
      <c r="A794" s="24">
        <v>26</v>
      </c>
      <c r="B794" s="106">
        <v>46064.366516203707</v>
      </c>
      <c r="C794" s="25" t="s">
        <v>358</v>
      </c>
      <c r="D794" s="107" t="s">
        <v>137</v>
      </c>
      <c r="E794" s="26">
        <v>75</v>
      </c>
      <c r="F794" s="26" t="s">
        <v>295</v>
      </c>
      <c r="K794" s="24">
        <v>26</v>
      </c>
      <c r="L794" s="106">
        <v>46064.366516203707</v>
      </c>
      <c r="M794" s="25" t="s">
        <v>359</v>
      </c>
      <c r="N794" s="107" t="s">
        <v>137</v>
      </c>
      <c r="O794" s="26">
        <v>491</v>
      </c>
      <c r="P794" s="26" t="s">
        <v>295</v>
      </c>
    </row>
    <row r="795" spans="1:16" x14ac:dyDescent="0.3">
      <c r="A795" s="24">
        <v>26</v>
      </c>
      <c r="B795" s="106">
        <v>46064.366516203707</v>
      </c>
      <c r="C795" s="25" t="s">
        <v>358</v>
      </c>
      <c r="D795" s="107" t="s">
        <v>350</v>
      </c>
      <c r="E795" s="26">
        <v>135</v>
      </c>
      <c r="F795" s="26" t="s">
        <v>295</v>
      </c>
      <c r="K795" s="24">
        <v>26</v>
      </c>
      <c r="L795" s="106">
        <v>46064.366516203707</v>
      </c>
      <c r="M795" s="25" t="s">
        <v>359</v>
      </c>
      <c r="N795" s="107" t="s">
        <v>350</v>
      </c>
      <c r="O795" s="26">
        <v>447</v>
      </c>
      <c r="P795" s="26" t="s">
        <v>295</v>
      </c>
    </row>
    <row r="796" spans="1:16" x14ac:dyDescent="0.3">
      <c r="A796" s="24">
        <v>26</v>
      </c>
      <c r="B796" s="106">
        <v>46064.366516203707</v>
      </c>
      <c r="C796" s="25" t="s">
        <v>358</v>
      </c>
      <c r="D796" s="107" t="s">
        <v>125</v>
      </c>
      <c r="E796" s="26">
        <v>113</v>
      </c>
      <c r="F796" s="26" t="s">
        <v>295</v>
      </c>
      <c r="K796" s="24">
        <v>26</v>
      </c>
      <c r="L796" s="106">
        <v>46064.366516203707</v>
      </c>
      <c r="M796" s="25" t="s">
        <v>359</v>
      </c>
      <c r="N796" s="107" t="s">
        <v>125</v>
      </c>
      <c r="O796" s="26">
        <v>434</v>
      </c>
      <c r="P796" s="26" t="s">
        <v>295</v>
      </c>
    </row>
    <row r="797" spans="1:16" x14ac:dyDescent="0.3">
      <c r="A797" s="24">
        <v>26</v>
      </c>
      <c r="B797" s="106">
        <v>46064.366516203707</v>
      </c>
      <c r="C797" s="25" t="s">
        <v>358</v>
      </c>
      <c r="D797" s="107" t="s">
        <v>126</v>
      </c>
      <c r="E797" s="26">
        <v>79</v>
      </c>
      <c r="F797" s="26" t="s">
        <v>295</v>
      </c>
      <c r="K797" s="24">
        <v>26</v>
      </c>
      <c r="L797" s="106">
        <v>46064.366516203707</v>
      </c>
      <c r="M797" s="25" t="s">
        <v>359</v>
      </c>
      <c r="N797" s="107" t="s">
        <v>126</v>
      </c>
      <c r="O797" s="26">
        <v>148</v>
      </c>
      <c r="P797" s="26" t="s">
        <v>295</v>
      </c>
    </row>
    <row r="798" spans="1:16" x14ac:dyDescent="0.3">
      <c r="A798" s="24">
        <v>26</v>
      </c>
      <c r="B798" s="106">
        <v>46064.366516203707</v>
      </c>
      <c r="C798" s="25" t="s">
        <v>358</v>
      </c>
      <c r="D798" s="107" t="s">
        <v>351</v>
      </c>
      <c r="E798" s="26">
        <v>158</v>
      </c>
      <c r="F798" s="26" t="s">
        <v>295</v>
      </c>
      <c r="K798" s="24">
        <v>26</v>
      </c>
      <c r="L798" s="106">
        <v>46064.366516203707</v>
      </c>
      <c r="M798" s="25" t="s">
        <v>359</v>
      </c>
      <c r="N798" s="107" t="s">
        <v>351</v>
      </c>
      <c r="O798" s="26">
        <v>370</v>
      </c>
      <c r="P798" s="26" t="s">
        <v>295</v>
      </c>
    </row>
    <row r="799" spans="1:16" x14ac:dyDescent="0.3">
      <c r="A799" s="24">
        <v>26</v>
      </c>
      <c r="B799" s="106">
        <v>46064.366516203707</v>
      </c>
      <c r="C799" s="25" t="s">
        <v>358</v>
      </c>
      <c r="D799" s="107" t="s">
        <v>352</v>
      </c>
      <c r="E799" s="26">
        <v>58</v>
      </c>
      <c r="F799" s="26" t="s">
        <v>295</v>
      </c>
      <c r="K799" s="24">
        <v>26</v>
      </c>
      <c r="L799" s="106">
        <v>46064.366516203707</v>
      </c>
      <c r="M799" s="25" t="s">
        <v>359</v>
      </c>
      <c r="N799" s="107" t="s">
        <v>352</v>
      </c>
      <c r="O799" s="26">
        <v>84</v>
      </c>
      <c r="P799" s="26" t="s">
        <v>295</v>
      </c>
    </row>
    <row r="800" spans="1:16" x14ac:dyDescent="0.3">
      <c r="A800" s="24">
        <v>26</v>
      </c>
      <c r="B800" s="106">
        <v>46064.366516203707</v>
      </c>
      <c r="C800" s="25" t="s">
        <v>358</v>
      </c>
      <c r="D800" s="107" t="s">
        <v>122</v>
      </c>
      <c r="E800" s="26">
        <v>47</v>
      </c>
      <c r="F800" s="26" t="s">
        <v>295</v>
      </c>
      <c r="K800" s="24">
        <v>26</v>
      </c>
      <c r="L800" s="106">
        <v>46064.366516203707</v>
      </c>
      <c r="M800" s="25" t="s">
        <v>359</v>
      </c>
      <c r="N800" s="107" t="s">
        <v>122</v>
      </c>
      <c r="O800" s="26">
        <v>218</v>
      </c>
      <c r="P800" s="26" t="s">
        <v>295</v>
      </c>
    </row>
    <row r="801" spans="1:16" x14ac:dyDescent="0.3">
      <c r="A801" s="24">
        <v>26</v>
      </c>
      <c r="B801" s="106">
        <v>46064.366516203707</v>
      </c>
      <c r="C801" s="25" t="s">
        <v>358</v>
      </c>
      <c r="D801" s="107" t="s">
        <v>124</v>
      </c>
      <c r="E801" s="26">
        <v>29</v>
      </c>
      <c r="F801" s="26" t="s">
        <v>295</v>
      </c>
      <c r="K801" s="24">
        <v>26</v>
      </c>
      <c r="L801" s="106">
        <v>46064.366516203707</v>
      </c>
      <c r="M801" s="25" t="s">
        <v>359</v>
      </c>
      <c r="N801" s="107" t="s">
        <v>124</v>
      </c>
      <c r="O801" s="26">
        <v>103</v>
      </c>
      <c r="P801" s="26" t="s">
        <v>295</v>
      </c>
    </row>
    <row r="802" spans="1:16" x14ac:dyDescent="0.3">
      <c r="A802" s="24">
        <v>26</v>
      </c>
      <c r="B802" s="106">
        <v>46064.366516203707</v>
      </c>
      <c r="C802" s="25" t="s">
        <v>358</v>
      </c>
      <c r="D802" s="107" t="s">
        <v>353</v>
      </c>
      <c r="E802" s="26">
        <v>0.99</v>
      </c>
      <c r="F802" s="26" t="s">
        <v>295</v>
      </c>
      <c r="K802" s="24">
        <v>26</v>
      </c>
      <c r="L802" s="106">
        <v>46064.366516203707</v>
      </c>
      <c r="M802" s="25" t="s">
        <v>359</v>
      </c>
      <c r="N802" s="107" t="s">
        <v>353</v>
      </c>
      <c r="O802" s="26">
        <v>3.59</v>
      </c>
      <c r="P802" s="26" t="s">
        <v>295</v>
      </c>
    </row>
    <row r="803" spans="1:16" x14ac:dyDescent="0.3">
      <c r="A803" s="24">
        <v>26</v>
      </c>
      <c r="B803" s="106">
        <v>46064.366516203707</v>
      </c>
      <c r="C803" s="25" t="s">
        <v>358</v>
      </c>
      <c r="D803" s="107" t="s">
        <v>355</v>
      </c>
      <c r="E803" s="26">
        <v>33.299999999999997</v>
      </c>
      <c r="F803" s="26" t="s">
        <v>295</v>
      </c>
      <c r="K803" s="24">
        <v>26</v>
      </c>
      <c r="L803" s="106">
        <v>46064.366516203707</v>
      </c>
      <c r="M803" s="25" t="s">
        <v>359</v>
      </c>
      <c r="N803" s="107" t="s">
        <v>355</v>
      </c>
      <c r="O803" s="26">
        <v>18.100000000000001</v>
      </c>
      <c r="P803" s="26" t="s">
        <v>295</v>
      </c>
    </row>
    <row r="804" spans="1:16" x14ac:dyDescent="0.3">
      <c r="A804" s="24">
        <v>26</v>
      </c>
      <c r="B804" s="106">
        <v>46064.366516203707</v>
      </c>
      <c r="C804" s="25" t="s">
        <v>358</v>
      </c>
      <c r="D804" s="107" t="s">
        <v>133</v>
      </c>
      <c r="E804" s="26">
        <v>146</v>
      </c>
      <c r="F804" s="26" t="s">
        <v>295</v>
      </c>
      <c r="K804" s="24">
        <v>26</v>
      </c>
      <c r="L804" s="106">
        <v>46064.366516203707</v>
      </c>
      <c r="M804" s="25" t="s">
        <v>359</v>
      </c>
      <c r="N804" s="107" t="s">
        <v>133</v>
      </c>
      <c r="O804" s="26">
        <v>129</v>
      </c>
      <c r="P804" s="26" t="s">
        <v>295</v>
      </c>
    </row>
    <row r="805" spans="1:16" x14ac:dyDescent="0.3">
      <c r="A805" s="24">
        <v>26</v>
      </c>
      <c r="B805" s="106">
        <v>46064.366516203707</v>
      </c>
      <c r="C805" s="25" t="s">
        <v>358</v>
      </c>
      <c r="D805" s="107" t="s">
        <v>135</v>
      </c>
      <c r="E805" s="26">
        <v>3.8</v>
      </c>
      <c r="F805" s="26" t="s">
        <v>295</v>
      </c>
      <c r="K805" s="24">
        <v>26</v>
      </c>
      <c r="L805" s="106">
        <v>46064.366516203707</v>
      </c>
      <c r="M805" s="25" t="s">
        <v>359</v>
      </c>
      <c r="N805" s="107" t="s">
        <v>135</v>
      </c>
      <c r="O805" s="26">
        <v>6.6</v>
      </c>
      <c r="P805" s="26" t="s">
        <v>295</v>
      </c>
    </row>
    <row r="806" spans="1:16" x14ac:dyDescent="0.3">
      <c r="A806" s="24">
        <v>26</v>
      </c>
      <c r="B806" s="106">
        <v>46064.366516203707</v>
      </c>
      <c r="C806" s="25" t="s">
        <v>358</v>
      </c>
      <c r="D806" s="107" t="s">
        <v>136</v>
      </c>
      <c r="E806" s="26">
        <v>114</v>
      </c>
      <c r="F806" s="26" t="s">
        <v>295</v>
      </c>
      <c r="K806" s="24">
        <v>26</v>
      </c>
      <c r="L806" s="106">
        <v>46064.366516203707</v>
      </c>
      <c r="M806" s="25" t="s">
        <v>359</v>
      </c>
      <c r="N806" s="107" t="s">
        <v>136</v>
      </c>
      <c r="O806" s="26">
        <v>94</v>
      </c>
      <c r="P806" s="26" t="s">
        <v>295</v>
      </c>
    </row>
    <row r="807" spans="1:16" x14ac:dyDescent="0.3">
      <c r="A807" s="24">
        <v>27</v>
      </c>
      <c r="B807" s="106">
        <v>46065</v>
      </c>
      <c r="C807" s="25" t="s">
        <v>358</v>
      </c>
      <c r="D807" s="107" t="s">
        <v>341</v>
      </c>
      <c r="E807" s="26">
        <v>4.54</v>
      </c>
      <c r="F807" s="26" t="s">
        <v>295</v>
      </c>
      <c r="K807" s="24">
        <v>27</v>
      </c>
      <c r="L807" s="106">
        <v>46065</v>
      </c>
      <c r="M807" s="25" t="s">
        <v>359</v>
      </c>
      <c r="N807" s="107" t="s">
        <v>341</v>
      </c>
      <c r="O807" s="26">
        <v>1.1299999999999999</v>
      </c>
      <c r="P807" s="26" t="s">
        <v>295</v>
      </c>
    </row>
    <row r="808" spans="1:16" x14ac:dyDescent="0.3">
      <c r="A808" s="24">
        <v>27</v>
      </c>
      <c r="B808" s="106">
        <v>46065</v>
      </c>
      <c r="C808" s="25" t="s">
        <v>358</v>
      </c>
      <c r="D808" s="107" t="s">
        <v>118</v>
      </c>
      <c r="E808" s="26">
        <v>4.5999999999999996</v>
      </c>
      <c r="F808" s="26" t="s">
        <v>295</v>
      </c>
      <c r="K808" s="24">
        <v>27</v>
      </c>
      <c r="L808" s="106">
        <v>46065</v>
      </c>
      <c r="M808" s="25" t="s">
        <v>359</v>
      </c>
      <c r="N808" s="107" t="s">
        <v>118</v>
      </c>
      <c r="O808" s="26">
        <v>9.5</v>
      </c>
      <c r="P808" s="26" t="s">
        <v>295</v>
      </c>
    </row>
    <row r="809" spans="1:16" x14ac:dyDescent="0.3">
      <c r="A809" s="24">
        <v>27</v>
      </c>
      <c r="B809" s="106">
        <v>46065</v>
      </c>
      <c r="C809" s="25" t="s">
        <v>358</v>
      </c>
      <c r="D809" s="107" t="s">
        <v>130</v>
      </c>
      <c r="E809" s="26">
        <v>3.83</v>
      </c>
      <c r="F809" s="26" t="s">
        <v>295</v>
      </c>
      <c r="K809" s="24">
        <v>27</v>
      </c>
      <c r="L809" s="106">
        <v>46065</v>
      </c>
      <c r="M809" s="25" t="s">
        <v>359</v>
      </c>
      <c r="N809" s="107" t="s">
        <v>130</v>
      </c>
      <c r="O809" s="26">
        <v>2.41</v>
      </c>
      <c r="P809" s="26" t="s">
        <v>295</v>
      </c>
    </row>
    <row r="810" spans="1:16" x14ac:dyDescent="0.3">
      <c r="A810" s="24">
        <v>27</v>
      </c>
      <c r="B810" s="106">
        <v>46065</v>
      </c>
      <c r="C810" s="25" t="s">
        <v>358</v>
      </c>
      <c r="D810" s="107" t="s">
        <v>343</v>
      </c>
      <c r="E810" s="26">
        <v>0.28999999999999998</v>
      </c>
      <c r="F810" s="26" t="s">
        <v>295</v>
      </c>
      <c r="K810" s="24">
        <v>27</v>
      </c>
      <c r="L810" s="106">
        <v>46065</v>
      </c>
      <c r="M810" s="25" t="s">
        <v>359</v>
      </c>
      <c r="N810" s="107" t="s">
        <v>343</v>
      </c>
      <c r="O810" s="26">
        <v>1.08</v>
      </c>
      <c r="P810" s="26" t="s">
        <v>295</v>
      </c>
    </row>
    <row r="811" spans="1:16" x14ac:dyDescent="0.3">
      <c r="A811" s="24">
        <v>27</v>
      </c>
      <c r="B811" s="106">
        <v>46065</v>
      </c>
      <c r="C811" s="25" t="s">
        <v>358</v>
      </c>
      <c r="D811" s="107" t="s">
        <v>127</v>
      </c>
      <c r="E811" s="26">
        <v>1.17</v>
      </c>
      <c r="F811" s="26" t="s">
        <v>295</v>
      </c>
      <c r="K811" s="24">
        <v>27</v>
      </c>
      <c r="L811" s="106">
        <v>46065</v>
      </c>
      <c r="M811" s="25" t="s">
        <v>359</v>
      </c>
      <c r="N811" s="107" t="s">
        <v>127</v>
      </c>
      <c r="O811" s="26">
        <v>4.55</v>
      </c>
      <c r="P811" s="26" t="s">
        <v>295</v>
      </c>
    </row>
    <row r="812" spans="1:16" x14ac:dyDescent="0.3">
      <c r="A812" s="24">
        <v>27</v>
      </c>
      <c r="B812" s="106">
        <v>46065</v>
      </c>
      <c r="C812" s="25" t="s">
        <v>358</v>
      </c>
      <c r="D812" s="107" t="s">
        <v>131</v>
      </c>
      <c r="E812" s="26">
        <v>8.6999999999999993</v>
      </c>
      <c r="F812" s="26" t="s">
        <v>295</v>
      </c>
      <c r="K812" s="24">
        <v>27</v>
      </c>
      <c r="L812" s="106">
        <v>46065</v>
      </c>
      <c r="M812" s="25" t="s">
        <v>359</v>
      </c>
      <c r="N812" s="107" t="s">
        <v>131</v>
      </c>
      <c r="O812" s="26">
        <v>11.9</v>
      </c>
      <c r="P812" s="26" t="s">
        <v>295</v>
      </c>
    </row>
    <row r="813" spans="1:16" x14ac:dyDescent="0.3">
      <c r="A813" s="24">
        <v>27</v>
      </c>
      <c r="B813" s="106">
        <v>46065</v>
      </c>
      <c r="C813" s="25" t="s">
        <v>358</v>
      </c>
      <c r="D813" s="107" t="s">
        <v>344</v>
      </c>
      <c r="E813" s="26">
        <v>307</v>
      </c>
      <c r="F813" s="26" t="s">
        <v>295</v>
      </c>
      <c r="K813" s="24">
        <v>27</v>
      </c>
      <c r="L813" s="106">
        <v>46065</v>
      </c>
      <c r="M813" s="25" t="s">
        <v>359</v>
      </c>
      <c r="N813" s="107" t="s">
        <v>344</v>
      </c>
      <c r="O813" s="26">
        <v>190</v>
      </c>
      <c r="P813" s="26" t="s">
        <v>295</v>
      </c>
    </row>
    <row r="814" spans="1:16" x14ac:dyDescent="0.3">
      <c r="A814" s="24">
        <v>27</v>
      </c>
      <c r="B814" s="106">
        <v>46065</v>
      </c>
      <c r="C814" s="25" t="s">
        <v>358</v>
      </c>
      <c r="D814" s="107" t="s">
        <v>119</v>
      </c>
      <c r="E814" s="26">
        <v>236</v>
      </c>
      <c r="F814" s="26" t="s">
        <v>295</v>
      </c>
      <c r="K814" s="24">
        <v>27</v>
      </c>
      <c r="L814" s="106">
        <v>46065</v>
      </c>
      <c r="M814" s="25" t="s">
        <v>359</v>
      </c>
      <c r="N814" s="107" t="s">
        <v>119</v>
      </c>
      <c r="O814" s="26">
        <v>85</v>
      </c>
      <c r="P814" s="26" t="s">
        <v>295</v>
      </c>
    </row>
    <row r="815" spans="1:16" x14ac:dyDescent="0.3">
      <c r="A815" s="24">
        <v>27</v>
      </c>
      <c r="B815" s="106">
        <v>46065</v>
      </c>
      <c r="C815" s="25" t="s">
        <v>358</v>
      </c>
      <c r="D815" s="107" t="s">
        <v>120</v>
      </c>
      <c r="E815" s="26">
        <v>77</v>
      </c>
      <c r="F815" s="26" t="s">
        <v>295</v>
      </c>
      <c r="K815" s="24">
        <v>27</v>
      </c>
      <c r="L815" s="106">
        <v>46065</v>
      </c>
      <c r="M815" s="25" t="s">
        <v>359</v>
      </c>
      <c r="N815" s="107" t="s">
        <v>120</v>
      </c>
      <c r="O815" s="26">
        <v>26</v>
      </c>
      <c r="P815" s="26" t="s">
        <v>295</v>
      </c>
    </row>
    <row r="816" spans="1:16" x14ac:dyDescent="0.3">
      <c r="A816" s="24">
        <v>27</v>
      </c>
      <c r="B816" s="106">
        <v>46065</v>
      </c>
      <c r="C816" s="25" t="s">
        <v>358</v>
      </c>
      <c r="D816" s="107" t="s">
        <v>117</v>
      </c>
      <c r="E816" s="26">
        <v>2.68</v>
      </c>
      <c r="F816" s="26" t="s">
        <v>295</v>
      </c>
      <c r="K816" s="24">
        <v>27</v>
      </c>
      <c r="L816" s="106">
        <v>46065</v>
      </c>
      <c r="M816" s="25" t="s">
        <v>359</v>
      </c>
      <c r="N816" s="107" t="s">
        <v>117</v>
      </c>
      <c r="O816" s="26">
        <v>6.15</v>
      </c>
      <c r="P816" s="26" t="s">
        <v>295</v>
      </c>
    </row>
    <row r="817" spans="1:16" x14ac:dyDescent="0.3">
      <c r="A817" s="24">
        <v>27</v>
      </c>
      <c r="B817" s="106">
        <v>46065</v>
      </c>
      <c r="C817" s="25" t="s">
        <v>358</v>
      </c>
      <c r="D817" s="107" t="s">
        <v>346</v>
      </c>
      <c r="E817" s="26">
        <v>232</v>
      </c>
      <c r="F817" s="26" t="s">
        <v>295</v>
      </c>
      <c r="K817" s="24">
        <v>27</v>
      </c>
      <c r="L817" s="106">
        <v>46065</v>
      </c>
      <c r="M817" s="25" t="s">
        <v>359</v>
      </c>
      <c r="N817" s="107" t="s">
        <v>346</v>
      </c>
      <c r="O817" s="26">
        <v>67</v>
      </c>
      <c r="P817" s="26" t="s">
        <v>295</v>
      </c>
    </row>
    <row r="818" spans="1:16" x14ac:dyDescent="0.3">
      <c r="A818" s="24">
        <v>27</v>
      </c>
      <c r="B818" s="106">
        <v>46065</v>
      </c>
      <c r="C818" s="25" t="s">
        <v>358</v>
      </c>
      <c r="D818" s="107" t="s">
        <v>132</v>
      </c>
      <c r="E818" s="26">
        <v>3.62</v>
      </c>
      <c r="F818" s="26" t="s">
        <v>295</v>
      </c>
      <c r="K818" s="24">
        <v>27</v>
      </c>
      <c r="L818" s="106">
        <v>46065</v>
      </c>
      <c r="M818" s="25" t="s">
        <v>359</v>
      </c>
      <c r="N818" s="107" t="s">
        <v>132</v>
      </c>
      <c r="O818" s="26">
        <v>7.3</v>
      </c>
      <c r="P818" s="26" t="s">
        <v>295</v>
      </c>
    </row>
    <row r="819" spans="1:16" x14ac:dyDescent="0.3">
      <c r="A819" s="24">
        <v>27</v>
      </c>
      <c r="B819" s="106">
        <v>46065</v>
      </c>
      <c r="C819" s="25" t="s">
        <v>358</v>
      </c>
      <c r="D819" s="107" t="s">
        <v>111</v>
      </c>
      <c r="E819" s="26">
        <v>88</v>
      </c>
      <c r="F819" s="26" t="s">
        <v>295</v>
      </c>
      <c r="K819" s="24">
        <v>27</v>
      </c>
      <c r="L819" s="106">
        <v>46065</v>
      </c>
      <c r="M819" s="25" t="s">
        <v>359</v>
      </c>
      <c r="N819" s="107" t="s">
        <v>111</v>
      </c>
      <c r="O819" s="26">
        <v>282</v>
      </c>
      <c r="P819" s="26" t="s">
        <v>295</v>
      </c>
    </row>
    <row r="820" spans="1:16" x14ac:dyDescent="0.3">
      <c r="A820" s="24">
        <v>27</v>
      </c>
      <c r="B820" s="106">
        <v>46065</v>
      </c>
      <c r="C820" s="25" t="s">
        <v>358</v>
      </c>
      <c r="D820" s="107" t="s">
        <v>347</v>
      </c>
      <c r="E820" s="26">
        <v>5.31</v>
      </c>
      <c r="F820" s="26" t="s">
        <v>295</v>
      </c>
      <c r="K820" s="24">
        <v>27</v>
      </c>
      <c r="L820" s="106">
        <v>46065</v>
      </c>
      <c r="M820" s="25" t="s">
        <v>359</v>
      </c>
      <c r="N820" s="107" t="s">
        <v>347</v>
      </c>
      <c r="O820" s="26">
        <v>9.7799999999999994</v>
      </c>
      <c r="P820" s="26" t="s">
        <v>295</v>
      </c>
    </row>
    <row r="821" spans="1:16" x14ac:dyDescent="0.3">
      <c r="A821" s="24">
        <v>27</v>
      </c>
      <c r="B821" s="106">
        <v>46065</v>
      </c>
      <c r="C821" s="25" t="s">
        <v>358</v>
      </c>
      <c r="D821" s="107" t="s">
        <v>349</v>
      </c>
      <c r="E821" s="26">
        <v>2.04</v>
      </c>
      <c r="F821" s="26" t="s">
        <v>295</v>
      </c>
      <c r="K821" s="24">
        <v>27</v>
      </c>
      <c r="L821" s="106">
        <v>46065</v>
      </c>
      <c r="M821" s="25" t="s">
        <v>359</v>
      </c>
      <c r="N821" s="107" t="s">
        <v>349</v>
      </c>
      <c r="O821" s="26">
        <v>4.45</v>
      </c>
      <c r="P821" s="26" t="s">
        <v>295</v>
      </c>
    </row>
    <row r="822" spans="1:16" x14ac:dyDescent="0.3">
      <c r="A822" s="24">
        <v>27</v>
      </c>
      <c r="B822" s="106">
        <v>46065</v>
      </c>
      <c r="C822" s="25" t="s">
        <v>358</v>
      </c>
      <c r="D822" s="107" t="s">
        <v>128</v>
      </c>
      <c r="E822" s="26">
        <v>6.9</v>
      </c>
      <c r="F822" s="26" t="s">
        <v>295</v>
      </c>
      <c r="K822" s="24">
        <v>27</v>
      </c>
      <c r="L822" s="106">
        <v>46065</v>
      </c>
      <c r="M822" s="25" t="s">
        <v>359</v>
      </c>
      <c r="N822" s="107" t="s">
        <v>128</v>
      </c>
      <c r="O822" s="26">
        <v>4.4000000000000004</v>
      </c>
      <c r="P822" s="26" t="s">
        <v>295</v>
      </c>
    </row>
    <row r="823" spans="1:16" x14ac:dyDescent="0.3">
      <c r="A823" s="24">
        <v>27</v>
      </c>
      <c r="B823" s="106">
        <v>46065</v>
      </c>
      <c r="C823" s="25" t="s">
        <v>358</v>
      </c>
      <c r="D823" s="107" t="s">
        <v>121</v>
      </c>
      <c r="E823" s="26">
        <v>157</v>
      </c>
      <c r="F823" s="26" t="s">
        <v>295</v>
      </c>
      <c r="K823" s="24">
        <v>27</v>
      </c>
      <c r="L823" s="106">
        <v>46065</v>
      </c>
      <c r="M823" s="25" t="s">
        <v>359</v>
      </c>
      <c r="N823" s="107" t="s">
        <v>121</v>
      </c>
      <c r="O823" s="26">
        <v>78</v>
      </c>
      <c r="P823" s="26" t="s">
        <v>295</v>
      </c>
    </row>
    <row r="824" spans="1:16" x14ac:dyDescent="0.3">
      <c r="A824" s="24">
        <v>27</v>
      </c>
      <c r="B824" s="106">
        <v>46065</v>
      </c>
      <c r="C824" s="25" t="s">
        <v>358</v>
      </c>
      <c r="D824" s="107" t="s">
        <v>115</v>
      </c>
      <c r="E824" s="26">
        <v>32</v>
      </c>
      <c r="F824" s="26" t="s">
        <v>295</v>
      </c>
      <c r="K824" s="24">
        <v>27</v>
      </c>
      <c r="L824" s="106">
        <v>46065</v>
      </c>
      <c r="M824" s="25" t="s">
        <v>359</v>
      </c>
      <c r="N824" s="107" t="s">
        <v>115</v>
      </c>
      <c r="O824" s="26">
        <v>95</v>
      </c>
      <c r="P824" s="26" t="s">
        <v>295</v>
      </c>
    </row>
    <row r="825" spans="1:16" x14ac:dyDescent="0.3">
      <c r="A825" s="24">
        <v>27</v>
      </c>
      <c r="B825" s="106">
        <v>46065</v>
      </c>
      <c r="C825" s="25" t="s">
        <v>358</v>
      </c>
      <c r="D825" s="107" t="s">
        <v>137</v>
      </c>
      <c r="E825" s="26">
        <v>74</v>
      </c>
      <c r="F825" s="26" t="s">
        <v>295</v>
      </c>
      <c r="K825" s="24">
        <v>27</v>
      </c>
      <c r="L825" s="106">
        <v>46065</v>
      </c>
      <c r="M825" s="25" t="s">
        <v>359</v>
      </c>
      <c r="N825" s="107" t="s">
        <v>137</v>
      </c>
      <c r="O825" s="26">
        <v>483</v>
      </c>
      <c r="P825" s="26" t="s">
        <v>295</v>
      </c>
    </row>
    <row r="826" spans="1:16" x14ac:dyDescent="0.3">
      <c r="A826" s="24">
        <v>27</v>
      </c>
      <c r="B826" s="106">
        <v>46065</v>
      </c>
      <c r="C826" s="25" t="s">
        <v>358</v>
      </c>
      <c r="D826" s="107" t="s">
        <v>350</v>
      </c>
      <c r="E826" s="26">
        <v>138</v>
      </c>
      <c r="F826" s="26" t="s">
        <v>295</v>
      </c>
      <c r="K826" s="24">
        <v>27</v>
      </c>
      <c r="L826" s="106">
        <v>46065</v>
      </c>
      <c r="M826" s="25" t="s">
        <v>359</v>
      </c>
      <c r="N826" s="107" t="s">
        <v>350</v>
      </c>
      <c r="O826" s="26">
        <v>426</v>
      </c>
      <c r="P826" s="26" t="s">
        <v>295</v>
      </c>
    </row>
    <row r="827" spans="1:16" x14ac:dyDescent="0.3">
      <c r="A827" s="24">
        <v>27</v>
      </c>
      <c r="B827" s="106">
        <v>46065</v>
      </c>
      <c r="C827" s="25" t="s">
        <v>358</v>
      </c>
      <c r="D827" s="107" t="s">
        <v>125</v>
      </c>
      <c r="E827" s="26">
        <v>109</v>
      </c>
      <c r="F827" s="26" t="s">
        <v>295</v>
      </c>
      <c r="K827" s="24">
        <v>27</v>
      </c>
      <c r="L827" s="106">
        <v>46065</v>
      </c>
      <c r="M827" s="25" t="s">
        <v>359</v>
      </c>
      <c r="N827" s="107" t="s">
        <v>125</v>
      </c>
      <c r="O827" s="26">
        <v>420</v>
      </c>
      <c r="P827" s="26" t="s">
        <v>295</v>
      </c>
    </row>
    <row r="828" spans="1:16" x14ac:dyDescent="0.3">
      <c r="A828" s="24">
        <v>27</v>
      </c>
      <c r="B828" s="106">
        <v>46065</v>
      </c>
      <c r="C828" s="25" t="s">
        <v>358</v>
      </c>
      <c r="D828" s="107" t="s">
        <v>126</v>
      </c>
      <c r="E828" s="26">
        <v>82</v>
      </c>
      <c r="F828" s="26" t="s">
        <v>295</v>
      </c>
      <c r="K828" s="24">
        <v>27</v>
      </c>
      <c r="L828" s="106">
        <v>46065</v>
      </c>
      <c r="M828" s="25" t="s">
        <v>359</v>
      </c>
      <c r="N828" s="107" t="s">
        <v>126</v>
      </c>
      <c r="O828" s="26">
        <v>153</v>
      </c>
      <c r="P828" s="26" t="s">
        <v>295</v>
      </c>
    </row>
    <row r="829" spans="1:16" x14ac:dyDescent="0.3">
      <c r="A829" s="24">
        <v>27</v>
      </c>
      <c r="B829" s="106">
        <v>46065</v>
      </c>
      <c r="C829" s="25" t="s">
        <v>358</v>
      </c>
      <c r="D829" s="107" t="s">
        <v>351</v>
      </c>
      <c r="E829" s="26">
        <v>167</v>
      </c>
      <c r="F829" s="26" t="s">
        <v>295</v>
      </c>
      <c r="K829" s="24">
        <v>27</v>
      </c>
      <c r="L829" s="106">
        <v>46065</v>
      </c>
      <c r="M829" s="25" t="s">
        <v>359</v>
      </c>
      <c r="N829" s="107" t="s">
        <v>351</v>
      </c>
      <c r="O829" s="26">
        <v>381</v>
      </c>
      <c r="P829" s="26" t="s">
        <v>295</v>
      </c>
    </row>
    <row r="830" spans="1:16" x14ac:dyDescent="0.3">
      <c r="A830" s="24">
        <v>27</v>
      </c>
      <c r="B830" s="106">
        <v>46065</v>
      </c>
      <c r="C830" s="25" t="s">
        <v>358</v>
      </c>
      <c r="D830" s="107" t="s">
        <v>352</v>
      </c>
      <c r="E830" s="26">
        <v>57</v>
      </c>
      <c r="F830" s="26" t="s">
        <v>295</v>
      </c>
      <c r="K830" s="24">
        <v>27</v>
      </c>
      <c r="L830" s="106">
        <v>46065</v>
      </c>
      <c r="M830" s="25" t="s">
        <v>359</v>
      </c>
      <c r="N830" s="107" t="s">
        <v>352</v>
      </c>
      <c r="O830" s="26">
        <v>81</v>
      </c>
      <c r="P830" s="26" t="s">
        <v>295</v>
      </c>
    </row>
    <row r="831" spans="1:16" x14ac:dyDescent="0.3">
      <c r="A831" s="24">
        <v>27</v>
      </c>
      <c r="B831" s="106">
        <v>46065</v>
      </c>
      <c r="C831" s="25" t="s">
        <v>358</v>
      </c>
      <c r="D831" s="107" t="s">
        <v>122</v>
      </c>
      <c r="E831" s="26">
        <v>46</v>
      </c>
      <c r="F831" s="26" t="s">
        <v>295</v>
      </c>
      <c r="K831" s="24">
        <v>27</v>
      </c>
      <c r="L831" s="106">
        <v>46065</v>
      </c>
      <c r="M831" s="25" t="s">
        <v>359</v>
      </c>
      <c r="N831" s="107" t="s">
        <v>122</v>
      </c>
      <c r="O831" s="26">
        <v>217</v>
      </c>
      <c r="P831" s="26" t="s">
        <v>295</v>
      </c>
    </row>
    <row r="832" spans="1:16" x14ac:dyDescent="0.3">
      <c r="A832" s="24">
        <v>27</v>
      </c>
      <c r="B832" s="106">
        <v>46065</v>
      </c>
      <c r="C832" s="25" t="s">
        <v>358</v>
      </c>
      <c r="D832" s="107" t="s">
        <v>124</v>
      </c>
      <c r="E832" s="26">
        <v>31</v>
      </c>
      <c r="F832" s="26" t="s">
        <v>295</v>
      </c>
      <c r="K832" s="24">
        <v>27</v>
      </c>
      <c r="L832" s="106">
        <v>46065</v>
      </c>
      <c r="M832" s="25" t="s">
        <v>359</v>
      </c>
      <c r="N832" s="107" t="s">
        <v>124</v>
      </c>
      <c r="O832" s="26">
        <v>106</v>
      </c>
      <c r="P832" s="26" t="s">
        <v>295</v>
      </c>
    </row>
    <row r="833" spans="1:16" x14ac:dyDescent="0.3">
      <c r="A833" s="24">
        <v>27</v>
      </c>
      <c r="B833" s="106">
        <v>46065</v>
      </c>
      <c r="C833" s="25" t="s">
        <v>358</v>
      </c>
      <c r="D833" s="107" t="s">
        <v>353</v>
      </c>
      <c r="E833" s="26">
        <v>0.95</v>
      </c>
      <c r="F833" s="26" t="s">
        <v>295</v>
      </c>
      <c r="K833" s="24">
        <v>27</v>
      </c>
      <c r="L833" s="106">
        <v>46065</v>
      </c>
      <c r="M833" s="25" t="s">
        <v>359</v>
      </c>
      <c r="N833" s="107" t="s">
        <v>353</v>
      </c>
      <c r="O833" s="26">
        <v>3.65</v>
      </c>
      <c r="P833" s="26" t="s">
        <v>295</v>
      </c>
    </row>
    <row r="834" spans="1:16" x14ac:dyDescent="0.3">
      <c r="A834" s="24">
        <v>27</v>
      </c>
      <c r="B834" s="106">
        <v>46065</v>
      </c>
      <c r="C834" s="25" t="s">
        <v>358</v>
      </c>
      <c r="D834" s="107" t="s">
        <v>355</v>
      </c>
      <c r="E834" s="26">
        <v>36</v>
      </c>
      <c r="F834" s="26" t="s">
        <v>295</v>
      </c>
      <c r="K834" s="24">
        <v>27</v>
      </c>
      <c r="L834" s="106">
        <v>46065</v>
      </c>
      <c r="M834" s="25" t="s">
        <v>359</v>
      </c>
      <c r="N834" s="107" t="s">
        <v>355</v>
      </c>
      <c r="O834" s="26">
        <v>20.3</v>
      </c>
      <c r="P834" s="26" t="s">
        <v>295</v>
      </c>
    </row>
    <row r="835" spans="1:16" x14ac:dyDescent="0.3">
      <c r="A835" s="24">
        <v>27</v>
      </c>
      <c r="B835" s="106">
        <v>46065</v>
      </c>
      <c r="C835" s="25" t="s">
        <v>358</v>
      </c>
      <c r="D835" s="107" t="s">
        <v>133</v>
      </c>
      <c r="E835" s="26">
        <v>145</v>
      </c>
      <c r="F835" s="26" t="s">
        <v>295</v>
      </c>
      <c r="K835" s="24">
        <v>27</v>
      </c>
      <c r="L835" s="106">
        <v>46065</v>
      </c>
      <c r="M835" s="25" t="s">
        <v>359</v>
      </c>
      <c r="N835" s="107" t="s">
        <v>133</v>
      </c>
      <c r="O835" s="26">
        <v>126</v>
      </c>
      <c r="P835" s="26" t="s">
        <v>295</v>
      </c>
    </row>
    <row r="836" spans="1:16" x14ac:dyDescent="0.3">
      <c r="A836" s="24">
        <v>27</v>
      </c>
      <c r="B836" s="106">
        <v>46065</v>
      </c>
      <c r="C836" s="25" t="s">
        <v>358</v>
      </c>
      <c r="D836" s="107" t="s">
        <v>135</v>
      </c>
      <c r="E836" s="26">
        <v>3.8</v>
      </c>
      <c r="F836" s="26" t="s">
        <v>295</v>
      </c>
      <c r="K836" s="24">
        <v>27</v>
      </c>
      <c r="L836" s="106">
        <v>46065</v>
      </c>
      <c r="M836" s="25" t="s">
        <v>359</v>
      </c>
      <c r="N836" s="107" t="s">
        <v>135</v>
      </c>
      <c r="O836" s="26">
        <v>6.5</v>
      </c>
      <c r="P836" s="26" t="s">
        <v>295</v>
      </c>
    </row>
    <row r="837" spans="1:16" x14ac:dyDescent="0.3">
      <c r="A837" s="24">
        <v>27</v>
      </c>
      <c r="B837" s="106">
        <v>46065</v>
      </c>
      <c r="C837" s="25" t="s">
        <v>358</v>
      </c>
      <c r="D837" s="107" t="s">
        <v>136</v>
      </c>
      <c r="E837" s="26">
        <v>115</v>
      </c>
      <c r="F837" s="26" t="s">
        <v>295</v>
      </c>
      <c r="K837" s="24">
        <v>27</v>
      </c>
      <c r="L837" s="106">
        <v>46065</v>
      </c>
      <c r="M837" s="25" t="s">
        <v>359</v>
      </c>
      <c r="N837" s="107" t="s">
        <v>136</v>
      </c>
      <c r="O837" s="26">
        <v>95</v>
      </c>
      <c r="P837" s="26" t="s">
        <v>295</v>
      </c>
    </row>
    <row r="838" spans="1:16" x14ac:dyDescent="0.3">
      <c r="A838" s="24">
        <v>28</v>
      </c>
      <c r="B838" s="106">
        <v>46072</v>
      </c>
      <c r="C838" s="25" t="s">
        <v>358</v>
      </c>
      <c r="D838" s="107" t="s">
        <v>341</v>
      </c>
      <c r="E838" s="26">
        <v>4.7</v>
      </c>
      <c r="F838" s="26" t="s">
        <v>295</v>
      </c>
      <c r="K838" s="24">
        <v>28</v>
      </c>
      <c r="L838" s="106">
        <v>46072</v>
      </c>
      <c r="M838" s="25" t="s">
        <v>359</v>
      </c>
      <c r="N838" s="107" t="s">
        <v>341</v>
      </c>
      <c r="O838" s="26">
        <v>1.25</v>
      </c>
      <c r="P838" s="26" t="s">
        <v>295</v>
      </c>
    </row>
    <row r="839" spans="1:16" x14ac:dyDescent="0.3">
      <c r="A839" s="24">
        <v>28</v>
      </c>
      <c r="B839" s="106">
        <v>46072</v>
      </c>
      <c r="C839" s="25" t="s">
        <v>358</v>
      </c>
      <c r="D839" s="107" t="s">
        <v>118</v>
      </c>
      <c r="E839" s="26">
        <v>4.5</v>
      </c>
      <c r="F839" s="26" t="s">
        <v>295</v>
      </c>
      <c r="K839" s="24">
        <v>28</v>
      </c>
      <c r="L839" s="106">
        <v>46072</v>
      </c>
      <c r="M839" s="25" t="s">
        <v>359</v>
      </c>
      <c r="N839" s="107" t="s">
        <v>118</v>
      </c>
      <c r="O839" s="26">
        <v>9.6</v>
      </c>
      <c r="P839" s="26" t="s">
        <v>295</v>
      </c>
    </row>
    <row r="840" spans="1:16" x14ac:dyDescent="0.3">
      <c r="A840" s="24">
        <v>28</v>
      </c>
      <c r="B840" s="106">
        <v>46072</v>
      </c>
      <c r="C840" s="25" t="s">
        <v>358</v>
      </c>
      <c r="D840" s="107" t="s">
        <v>130</v>
      </c>
      <c r="E840" s="26">
        <v>3.85</v>
      </c>
      <c r="F840" s="26" t="s">
        <v>295</v>
      </c>
      <c r="K840" s="24">
        <v>28</v>
      </c>
      <c r="L840" s="106">
        <v>46072</v>
      </c>
      <c r="M840" s="25" t="s">
        <v>359</v>
      </c>
      <c r="N840" s="107" t="s">
        <v>130</v>
      </c>
      <c r="O840" s="26">
        <v>2.4700000000000002</v>
      </c>
      <c r="P840" s="26" t="s">
        <v>295</v>
      </c>
    </row>
    <row r="841" spans="1:16" x14ac:dyDescent="0.3">
      <c r="A841" s="24">
        <v>28</v>
      </c>
      <c r="B841" s="106">
        <v>46072</v>
      </c>
      <c r="C841" s="25" t="s">
        <v>358</v>
      </c>
      <c r="D841" s="107" t="s">
        <v>343</v>
      </c>
      <c r="E841" s="26">
        <v>0.27</v>
      </c>
      <c r="F841" s="26" t="s">
        <v>295</v>
      </c>
      <c r="K841" s="24">
        <v>28</v>
      </c>
      <c r="L841" s="106">
        <v>46072</v>
      </c>
      <c r="M841" s="25" t="s">
        <v>359</v>
      </c>
      <c r="N841" s="107" t="s">
        <v>343</v>
      </c>
      <c r="O841" s="26">
        <v>1.05</v>
      </c>
      <c r="P841" s="26" t="s">
        <v>295</v>
      </c>
    </row>
    <row r="842" spans="1:16" x14ac:dyDescent="0.3">
      <c r="A842" s="24">
        <v>28</v>
      </c>
      <c r="B842" s="106">
        <v>46072</v>
      </c>
      <c r="C842" s="25" t="s">
        <v>358</v>
      </c>
      <c r="D842" s="107" t="s">
        <v>127</v>
      </c>
      <c r="E842" s="26">
        <v>1.18</v>
      </c>
      <c r="F842" s="26" t="s">
        <v>295</v>
      </c>
      <c r="K842" s="24">
        <v>28</v>
      </c>
      <c r="L842" s="106">
        <v>46072</v>
      </c>
      <c r="M842" s="25" t="s">
        <v>359</v>
      </c>
      <c r="N842" s="107" t="s">
        <v>127</v>
      </c>
      <c r="O842" s="26">
        <v>4.54</v>
      </c>
      <c r="P842" s="26" t="s">
        <v>295</v>
      </c>
    </row>
    <row r="843" spans="1:16" x14ac:dyDescent="0.3">
      <c r="A843" s="24">
        <v>28</v>
      </c>
      <c r="B843" s="106">
        <v>46072</v>
      </c>
      <c r="C843" s="25" t="s">
        <v>358</v>
      </c>
      <c r="D843" s="107" t="s">
        <v>131</v>
      </c>
      <c r="E843" s="26">
        <v>8.9</v>
      </c>
      <c r="F843" s="26" t="s">
        <v>295</v>
      </c>
      <c r="K843" s="24">
        <v>28</v>
      </c>
      <c r="L843" s="106">
        <v>46072</v>
      </c>
      <c r="M843" s="25" t="s">
        <v>359</v>
      </c>
      <c r="N843" s="107" t="s">
        <v>131</v>
      </c>
      <c r="O843" s="26">
        <v>12.3</v>
      </c>
      <c r="P843" s="26" t="s">
        <v>295</v>
      </c>
    </row>
    <row r="844" spans="1:16" x14ac:dyDescent="0.3">
      <c r="A844" s="24">
        <v>28</v>
      </c>
      <c r="B844" s="106">
        <v>46072</v>
      </c>
      <c r="C844" s="25" t="s">
        <v>358</v>
      </c>
      <c r="D844" s="107" t="s">
        <v>344</v>
      </c>
      <c r="E844" s="26">
        <v>319</v>
      </c>
      <c r="F844" s="26" t="s">
        <v>295</v>
      </c>
      <c r="K844" s="24">
        <v>28</v>
      </c>
      <c r="L844" s="106">
        <v>46072</v>
      </c>
      <c r="M844" s="25" t="s">
        <v>359</v>
      </c>
      <c r="N844" s="107" t="s">
        <v>344</v>
      </c>
      <c r="O844" s="26">
        <v>184</v>
      </c>
      <c r="P844" s="26" t="s">
        <v>295</v>
      </c>
    </row>
    <row r="845" spans="1:16" x14ac:dyDescent="0.3">
      <c r="A845" s="24">
        <v>28</v>
      </c>
      <c r="B845" s="106">
        <v>46072</v>
      </c>
      <c r="C845" s="25" t="s">
        <v>358</v>
      </c>
      <c r="D845" s="107" t="s">
        <v>119</v>
      </c>
      <c r="E845" s="26">
        <v>232</v>
      </c>
      <c r="F845" s="26" t="s">
        <v>295</v>
      </c>
      <c r="K845" s="24">
        <v>28</v>
      </c>
      <c r="L845" s="106">
        <v>46072</v>
      </c>
      <c r="M845" s="25" t="s">
        <v>359</v>
      </c>
      <c r="N845" s="107" t="s">
        <v>119</v>
      </c>
      <c r="O845" s="26">
        <v>82</v>
      </c>
      <c r="P845" s="26" t="s">
        <v>295</v>
      </c>
    </row>
    <row r="846" spans="1:16" x14ac:dyDescent="0.3">
      <c r="A846" s="24">
        <v>28</v>
      </c>
      <c r="B846" s="106">
        <v>46072</v>
      </c>
      <c r="C846" s="25" t="s">
        <v>358</v>
      </c>
      <c r="D846" s="107" t="s">
        <v>120</v>
      </c>
      <c r="E846" s="26">
        <v>77</v>
      </c>
      <c r="F846" s="26" t="s">
        <v>295</v>
      </c>
      <c r="K846" s="24">
        <v>28</v>
      </c>
      <c r="L846" s="106">
        <v>46072</v>
      </c>
      <c r="M846" s="25" t="s">
        <v>359</v>
      </c>
      <c r="N846" s="107" t="s">
        <v>120</v>
      </c>
      <c r="O846" s="26">
        <v>27</v>
      </c>
      <c r="P846" s="26" t="s">
        <v>295</v>
      </c>
    </row>
    <row r="847" spans="1:16" x14ac:dyDescent="0.3">
      <c r="A847" s="24">
        <v>28</v>
      </c>
      <c r="B847" s="106">
        <v>46072</v>
      </c>
      <c r="C847" s="25" t="s">
        <v>358</v>
      </c>
      <c r="D847" s="107" t="s">
        <v>117</v>
      </c>
      <c r="E847" s="26">
        <v>2.84</v>
      </c>
      <c r="F847" s="26" t="s">
        <v>295</v>
      </c>
      <c r="K847" s="24">
        <v>28</v>
      </c>
      <c r="L847" s="106">
        <v>46072</v>
      </c>
      <c r="M847" s="25" t="s">
        <v>359</v>
      </c>
      <c r="N847" s="107" t="s">
        <v>117</v>
      </c>
      <c r="O847" s="26">
        <v>6.4</v>
      </c>
      <c r="P847" s="26" t="s">
        <v>295</v>
      </c>
    </row>
    <row r="848" spans="1:16" x14ac:dyDescent="0.3">
      <c r="A848" s="24">
        <v>28</v>
      </c>
      <c r="B848" s="106">
        <v>46072</v>
      </c>
      <c r="C848" s="25" t="s">
        <v>358</v>
      </c>
      <c r="D848" s="107" t="s">
        <v>346</v>
      </c>
      <c r="E848" s="26">
        <v>230</v>
      </c>
      <c r="F848" s="26" t="s">
        <v>295</v>
      </c>
      <c r="K848" s="24">
        <v>28</v>
      </c>
      <c r="L848" s="106">
        <v>46072</v>
      </c>
      <c r="M848" s="25" t="s">
        <v>359</v>
      </c>
      <c r="N848" s="107" t="s">
        <v>346</v>
      </c>
      <c r="O848" s="26">
        <v>68</v>
      </c>
      <c r="P848" s="26" t="s">
        <v>295</v>
      </c>
    </row>
    <row r="849" spans="1:16" x14ac:dyDescent="0.3">
      <c r="A849" s="24">
        <v>28</v>
      </c>
      <c r="B849" s="106">
        <v>46072</v>
      </c>
      <c r="C849" s="25" t="s">
        <v>358</v>
      </c>
      <c r="D849" s="107" t="s">
        <v>132</v>
      </c>
      <c r="E849" s="26">
        <v>3.51</v>
      </c>
      <c r="F849" s="26" t="s">
        <v>295</v>
      </c>
      <c r="K849" s="24">
        <v>28</v>
      </c>
      <c r="L849" s="106">
        <v>46072</v>
      </c>
      <c r="M849" s="25" t="s">
        <v>359</v>
      </c>
      <c r="N849" s="107" t="s">
        <v>132</v>
      </c>
      <c r="O849" s="26">
        <v>7.41</v>
      </c>
      <c r="P849" s="26" t="s">
        <v>295</v>
      </c>
    </row>
    <row r="850" spans="1:16" x14ac:dyDescent="0.3">
      <c r="A850" s="24">
        <v>28</v>
      </c>
      <c r="B850" s="106">
        <v>46072</v>
      </c>
      <c r="C850" s="25" t="s">
        <v>358</v>
      </c>
      <c r="D850" s="107" t="s">
        <v>111</v>
      </c>
      <c r="E850" s="26">
        <v>89</v>
      </c>
      <c r="F850" s="26" t="s">
        <v>295</v>
      </c>
      <c r="K850" s="24">
        <v>28</v>
      </c>
      <c r="L850" s="106">
        <v>46072</v>
      </c>
      <c r="M850" s="25" t="s">
        <v>359</v>
      </c>
      <c r="N850" s="107" t="s">
        <v>111</v>
      </c>
      <c r="O850" s="26">
        <v>282</v>
      </c>
      <c r="P850" s="26" t="s">
        <v>295</v>
      </c>
    </row>
    <row r="851" spans="1:16" x14ac:dyDescent="0.3">
      <c r="A851" s="24">
        <v>28</v>
      </c>
      <c r="B851" s="106">
        <v>46072</v>
      </c>
      <c r="C851" s="25" t="s">
        <v>358</v>
      </c>
      <c r="D851" s="107" t="s">
        <v>347</v>
      </c>
      <c r="E851" s="26">
        <v>5.12</v>
      </c>
      <c r="F851" s="26" t="s">
        <v>295</v>
      </c>
      <c r="K851" s="24">
        <v>28</v>
      </c>
      <c r="L851" s="106">
        <v>46072</v>
      </c>
      <c r="M851" s="25" t="s">
        <v>359</v>
      </c>
      <c r="N851" s="107" t="s">
        <v>347</v>
      </c>
      <c r="O851" s="26">
        <v>10.199999999999999</v>
      </c>
      <c r="P851" s="26" t="s">
        <v>295</v>
      </c>
    </row>
    <row r="852" spans="1:16" x14ac:dyDescent="0.3">
      <c r="A852" s="24">
        <v>28</v>
      </c>
      <c r="B852" s="106">
        <v>46072</v>
      </c>
      <c r="C852" s="25" t="s">
        <v>358</v>
      </c>
      <c r="D852" s="107" t="s">
        <v>349</v>
      </c>
      <c r="E852" s="26">
        <v>2.19</v>
      </c>
      <c r="F852" s="26" t="s">
        <v>295</v>
      </c>
      <c r="K852" s="24">
        <v>28</v>
      </c>
      <c r="L852" s="106">
        <v>46072</v>
      </c>
      <c r="M852" s="25" t="s">
        <v>359</v>
      </c>
      <c r="N852" s="107" t="s">
        <v>349</v>
      </c>
      <c r="O852" s="26">
        <v>4.62</v>
      </c>
      <c r="P852" s="26" t="s">
        <v>295</v>
      </c>
    </row>
    <row r="853" spans="1:16" x14ac:dyDescent="0.3">
      <c r="A853" s="24">
        <v>28</v>
      </c>
      <c r="B853" s="106">
        <v>46072</v>
      </c>
      <c r="C853" s="25" t="s">
        <v>358</v>
      </c>
      <c r="D853" s="107" t="s">
        <v>128</v>
      </c>
      <c r="E853" s="26">
        <v>6.9</v>
      </c>
      <c r="F853" s="26" t="s">
        <v>295</v>
      </c>
      <c r="K853" s="24">
        <v>28</v>
      </c>
      <c r="L853" s="106">
        <v>46072</v>
      </c>
      <c r="M853" s="25" t="s">
        <v>359</v>
      </c>
      <c r="N853" s="107" t="s">
        <v>128</v>
      </c>
      <c r="O853" s="26">
        <v>4.5</v>
      </c>
      <c r="P853" s="26" t="s">
        <v>295</v>
      </c>
    </row>
    <row r="854" spans="1:16" x14ac:dyDescent="0.3">
      <c r="A854" s="24">
        <v>28</v>
      </c>
      <c r="B854" s="106">
        <v>46072</v>
      </c>
      <c r="C854" s="25" t="s">
        <v>358</v>
      </c>
      <c r="D854" s="107" t="s">
        <v>121</v>
      </c>
      <c r="E854" s="26">
        <v>165</v>
      </c>
      <c r="F854" s="26" t="s">
        <v>295</v>
      </c>
      <c r="K854" s="24">
        <v>28</v>
      </c>
      <c r="L854" s="106">
        <v>46072</v>
      </c>
      <c r="M854" s="25" t="s">
        <v>359</v>
      </c>
      <c r="N854" s="107" t="s">
        <v>121</v>
      </c>
      <c r="O854" s="26">
        <v>79</v>
      </c>
      <c r="P854" s="26" t="s">
        <v>295</v>
      </c>
    </row>
    <row r="855" spans="1:16" x14ac:dyDescent="0.3">
      <c r="A855" s="24">
        <v>28</v>
      </c>
      <c r="B855" s="106">
        <v>46072</v>
      </c>
      <c r="C855" s="25" t="s">
        <v>358</v>
      </c>
      <c r="D855" s="107" t="s">
        <v>115</v>
      </c>
      <c r="E855" s="26">
        <v>32</v>
      </c>
      <c r="F855" s="26" t="s">
        <v>295</v>
      </c>
      <c r="K855" s="24">
        <v>28</v>
      </c>
      <c r="L855" s="106">
        <v>46072</v>
      </c>
      <c r="M855" s="25" t="s">
        <v>359</v>
      </c>
      <c r="N855" s="107" t="s">
        <v>115</v>
      </c>
      <c r="O855" s="26">
        <v>94</v>
      </c>
      <c r="P855" s="26" t="s">
        <v>295</v>
      </c>
    </row>
    <row r="856" spans="1:16" x14ac:dyDescent="0.3">
      <c r="A856" s="24">
        <v>28</v>
      </c>
      <c r="B856" s="106">
        <v>46072</v>
      </c>
      <c r="C856" s="25" t="s">
        <v>358</v>
      </c>
      <c r="D856" s="107" t="s">
        <v>137</v>
      </c>
      <c r="E856" s="26">
        <v>75</v>
      </c>
      <c r="F856" s="26" t="s">
        <v>295</v>
      </c>
      <c r="K856" s="24">
        <v>28</v>
      </c>
      <c r="L856" s="106">
        <v>46072</v>
      </c>
      <c r="M856" s="25" t="s">
        <v>359</v>
      </c>
      <c r="N856" s="107" t="s">
        <v>137</v>
      </c>
      <c r="O856" s="26">
        <v>490</v>
      </c>
      <c r="P856" s="26" t="s">
        <v>295</v>
      </c>
    </row>
    <row r="857" spans="1:16" x14ac:dyDescent="0.3">
      <c r="A857" s="24">
        <v>28</v>
      </c>
      <c r="B857" s="106">
        <v>46072</v>
      </c>
      <c r="C857" s="25" t="s">
        <v>358</v>
      </c>
      <c r="D857" s="107" t="s">
        <v>350</v>
      </c>
      <c r="E857" s="26">
        <v>138</v>
      </c>
      <c r="F857" s="26" t="s">
        <v>295</v>
      </c>
      <c r="K857" s="24">
        <v>28</v>
      </c>
      <c r="L857" s="106">
        <v>46072</v>
      </c>
      <c r="M857" s="25" t="s">
        <v>359</v>
      </c>
      <c r="N857" s="107" t="s">
        <v>350</v>
      </c>
      <c r="O857" s="26">
        <v>429</v>
      </c>
      <c r="P857" s="26" t="s">
        <v>295</v>
      </c>
    </row>
    <row r="858" spans="1:16" x14ac:dyDescent="0.3">
      <c r="A858" s="24">
        <v>28</v>
      </c>
      <c r="B858" s="106">
        <v>46072</v>
      </c>
      <c r="C858" s="25" t="s">
        <v>358</v>
      </c>
      <c r="D858" s="107" t="s">
        <v>125</v>
      </c>
      <c r="E858" s="26">
        <v>117</v>
      </c>
      <c r="F858" s="26" t="s">
        <v>295</v>
      </c>
      <c r="K858" s="24">
        <v>28</v>
      </c>
      <c r="L858" s="106">
        <v>46072</v>
      </c>
      <c r="M858" s="25" t="s">
        <v>359</v>
      </c>
      <c r="N858" s="107" t="s">
        <v>125</v>
      </c>
      <c r="O858" s="26">
        <v>436</v>
      </c>
      <c r="P858" s="26" t="s">
        <v>295</v>
      </c>
    </row>
    <row r="859" spans="1:16" x14ac:dyDescent="0.3">
      <c r="A859" s="24">
        <v>28</v>
      </c>
      <c r="B859" s="106">
        <v>46072</v>
      </c>
      <c r="C859" s="25" t="s">
        <v>358</v>
      </c>
      <c r="D859" s="107" t="s">
        <v>126</v>
      </c>
      <c r="E859" s="26">
        <v>78</v>
      </c>
      <c r="F859" s="26" t="s">
        <v>295</v>
      </c>
      <c r="K859" s="24">
        <v>28</v>
      </c>
      <c r="L859" s="106">
        <v>46072</v>
      </c>
      <c r="M859" s="25" t="s">
        <v>359</v>
      </c>
      <c r="N859" s="107" t="s">
        <v>126</v>
      </c>
      <c r="O859" s="26">
        <v>151</v>
      </c>
      <c r="P859" s="26" t="s">
        <v>295</v>
      </c>
    </row>
    <row r="860" spans="1:16" x14ac:dyDescent="0.3">
      <c r="A860" s="24">
        <v>28</v>
      </c>
      <c r="B860" s="106">
        <v>46072</v>
      </c>
      <c r="C860" s="25" t="s">
        <v>358</v>
      </c>
      <c r="D860" s="107" t="s">
        <v>351</v>
      </c>
      <c r="E860" s="26">
        <v>157</v>
      </c>
      <c r="F860" s="26" t="s">
        <v>295</v>
      </c>
      <c r="K860" s="24">
        <v>28</v>
      </c>
      <c r="L860" s="106">
        <v>46072</v>
      </c>
      <c r="M860" s="25" t="s">
        <v>359</v>
      </c>
      <c r="N860" s="107" t="s">
        <v>351</v>
      </c>
      <c r="O860" s="26">
        <v>381</v>
      </c>
      <c r="P860" s="26" t="s">
        <v>295</v>
      </c>
    </row>
    <row r="861" spans="1:16" x14ac:dyDescent="0.3">
      <c r="A861" s="24">
        <v>28</v>
      </c>
      <c r="B861" s="106">
        <v>46072</v>
      </c>
      <c r="C861" s="25" t="s">
        <v>358</v>
      </c>
      <c r="D861" s="107" t="s">
        <v>352</v>
      </c>
      <c r="E861" s="26">
        <v>55</v>
      </c>
      <c r="F861" s="26" t="s">
        <v>295</v>
      </c>
      <c r="K861" s="24">
        <v>28</v>
      </c>
      <c r="L861" s="106">
        <v>46072</v>
      </c>
      <c r="M861" s="25" t="s">
        <v>359</v>
      </c>
      <c r="N861" s="107" t="s">
        <v>352</v>
      </c>
      <c r="O861" s="26">
        <v>82</v>
      </c>
      <c r="P861" s="26" t="s">
        <v>295</v>
      </c>
    </row>
    <row r="862" spans="1:16" x14ac:dyDescent="0.3">
      <c r="A862" s="24">
        <v>28</v>
      </c>
      <c r="B862" s="106">
        <v>46072</v>
      </c>
      <c r="C862" s="25" t="s">
        <v>358</v>
      </c>
      <c r="D862" s="107" t="s">
        <v>122</v>
      </c>
      <c r="E862" s="26">
        <v>48</v>
      </c>
      <c r="F862" s="26" t="s">
        <v>295</v>
      </c>
      <c r="K862" s="24">
        <v>28</v>
      </c>
      <c r="L862" s="106">
        <v>46072</v>
      </c>
      <c r="M862" s="25" t="s">
        <v>359</v>
      </c>
      <c r="N862" s="107" t="s">
        <v>122</v>
      </c>
      <c r="O862" s="26">
        <v>227</v>
      </c>
      <c r="P862" s="26" t="s">
        <v>295</v>
      </c>
    </row>
    <row r="863" spans="1:16" x14ac:dyDescent="0.3">
      <c r="A863" s="24">
        <v>28</v>
      </c>
      <c r="B863" s="106">
        <v>46072</v>
      </c>
      <c r="C863" s="25" t="s">
        <v>358</v>
      </c>
      <c r="D863" s="107" t="s">
        <v>124</v>
      </c>
      <c r="E863" s="26">
        <v>31</v>
      </c>
      <c r="F863" s="26" t="s">
        <v>295</v>
      </c>
      <c r="K863" s="24">
        <v>28</v>
      </c>
      <c r="L863" s="106">
        <v>46072</v>
      </c>
      <c r="M863" s="25" t="s">
        <v>359</v>
      </c>
      <c r="N863" s="107" t="s">
        <v>124</v>
      </c>
      <c r="O863" s="26">
        <v>105</v>
      </c>
      <c r="P863" s="26" t="s">
        <v>295</v>
      </c>
    </row>
    <row r="864" spans="1:16" x14ac:dyDescent="0.3">
      <c r="A864" s="24">
        <v>28</v>
      </c>
      <c r="B864" s="106">
        <v>46072</v>
      </c>
      <c r="C864" s="25" t="s">
        <v>358</v>
      </c>
      <c r="D864" s="107" t="s">
        <v>353</v>
      </c>
      <c r="E864" s="26">
        <v>0.97</v>
      </c>
      <c r="F864" s="26" t="s">
        <v>295</v>
      </c>
      <c r="K864" s="24">
        <v>28</v>
      </c>
      <c r="L864" s="106">
        <v>46072</v>
      </c>
      <c r="M864" s="25" t="s">
        <v>359</v>
      </c>
      <c r="N864" s="107" t="s">
        <v>353</v>
      </c>
      <c r="O864" s="26">
        <v>3.61</v>
      </c>
      <c r="P864" s="26" t="s">
        <v>295</v>
      </c>
    </row>
    <row r="865" spans="1:16" x14ac:dyDescent="0.3">
      <c r="A865" s="24">
        <v>28</v>
      </c>
      <c r="B865" s="106">
        <v>46072</v>
      </c>
      <c r="C865" s="25" t="s">
        <v>358</v>
      </c>
      <c r="D865" s="107" t="s">
        <v>355</v>
      </c>
      <c r="E865" s="26">
        <v>33.4</v>
      </c>
      <c r="F865" s="26" t="s">
        <v>295</v>
      </c>
      <c r="K865" s="24">
        <v>28</v>
      </c>
      <c r="L865" s="106">
        <v>46072</v>
      </c>
      <c r="M865" s="25" t="s">
        <v>359</v>
      </c>
      <c r="N865" s="107" t="s">
        <v>355</v>
      </c>
      <c r="O865" s="26">
        <v>16.399999999999999</v>
      </c>
      <c r="P865" s="26" t="s">
        <v>295</v>
      </c>
    </row>
    <row r="866" spans="1:16" x14ac:dyDescent="0.3">
      <c r="A866" s="24">
        <v>28</v>
      </c>
      <c r="B866" s="106">
        <v>46072</v>
      </c>
      <c r="C866" s="25" t="s">
        <v>358</v>
      </c>
      <c r="D866" s="107" t="s">
        <v>133</v>
      </c>
      <c r="E866" s="26">
        <v>145</v>
      </c>
      <c r="F866" s="26" t="s">
        <v>295</v>
      </c>
      <c r="K866" s="24">
        <v>28</v>
      </c>
      <c r="L866" s="106">
        <v>46072</v>
      </c>
      <c r="M866" s="25" t="s">
        <v>359</v>
      </c>
      <c r="N866" s="107" t="s">
        <v>133</v>
      </c>
      <c r="O866" s="26">
        <v>125</v>
      </c>
      <c r="P866" s="26" t="s">
        <v>295</v>
      </c>
    </row>
    <row r="867" spans="1:16" x14ac:dyDescent="0.3">
      <c r="A867" s="24">
        <v>28</v>
      </c>
      <c r="B867" s="106">
        <v>46072</v>
      </c>
      <c r="C867" s="25" t="s">
        <v>358</v>
      </c>
      <c r="D867" s="107" t="s">
        <v>135</v>
      </c>
      <c r="E867" s="26">
        <v>3.7</v>
      </c>
      <c r="F867" s="26" t="s">
        <v>295</v>
      </c>
      <c r="K867" s="24">
        <v>28</v>
      </c>
      <c r="L867" s="106">
        <v>46072</v>
      </c>
      <c r="M867" s="25" t="s">
        <v>359</v>
      </c>
      <c r="N867" s="107" t="s">
        <v>135</v>
      </c>
      <c r="O867" s="26">
        <v>6.5</v>
      </c>
      <c r="P867" s="26" t="s">
        <v>295</v>
      </c>
    </row>
    <row r="868" spans="1:16" x14ac:dyDescent="0.3">
      <c r="A868" s="24">
        <v>28</v>
      </c>
      <c r="B868" s="106">
        <v>46072</v>
      </c>
      <c r="C868" s="25" t="s">
        <v>358</v>
      </c>
      <c r="D868" s="107" t="s">
        <v>136</v>
      </c>
      <c r="E868" s="26">
        <v>118</v>
      </c>
      <c r="F868" s="26" t="s">
        <v>295</v>
      </c>
      <c r="K868" s="24">
        <v>28</v>
      </c>
      <c r="L868" s="106">
        <v>46072</v>
      </c>
      <c r="M868" s="25" t="s">
        <v>359</v>
      </c>
      <c r="N868" s="107" t="s">
        <v>136</v>
      </c>
      <c r="O868" s="26">
        <v>94</v>
      </c>
      <c r="P868" s="26" t="s">
        <v>295</v>
      </c>
    </row>
    <row r="869" spans="1:16" x14ac:dyDescent="0.3">
      <c r="A869" s="24">
        <v>29</v>
      </c>
      <c r="B869" s="106">
        <v>46073</v>
      </c>
      <c r="C869" s="25" t="s">
        <v>358</v>
      </c>
      <c r="D869" s="107" t="s">
        <v>341</v>
      </c>
      <c r="E869" s="26">
        <v>4.6100000000000003</v>
      </c>
      <c r="F869" s="26" t="s">
        <v>295</v>
      </c>
      <c r="K869" s="24">
        <v>29</v>
      </c>
      <c r="L869" s="106">
        <v>46073</v>
      </c>
      <c r="M869" s="25" t="s">
        <v>359</v>
      </c>
      <c r="N869" s="107" t="s">
        <v>341</v>
      </c>
      <c r="O869" s="26">
        <v>1.2</v>
      </c>
      <c r="P869" s="26" t="s">
        <v>295</v>
      </c>
    </row>
    <row r="870" spans="1:16" x14ac:dyDescent="0.3">
      <c r="A870" s="24">
        <v>29</v>
      </c>
      <c r="B870" s="106">
        <v>46073</v>
      </c>
      <c r="C870" s="25" t="s">
        <v>358</v>
      </c>
      <c r="D870" s="107" t="s">
        <v>118</v>
      </c>
      <c r="E870" s="26">
        <v>4.5999999999999996</v>
      </c>
      <c r="F870" s="26" t="s">
        <v>295</v>
      </c>
      <c r="K870" s="24">
        <v>29</v>
      </c>
      <c r="L870" s="106">
        <v>46073</v>
      </c>
      <c r="M870" s="25" t="s">
        <v>359</v>
      </c>
      <c r="N870" s="107" t="s">
        <v>118</v>
      </c>
      <c r="O870" s="26">
        <v>9.5</v>
      </c>
      <c r="P870" s="26" t="s">
        <v>295</v>
      </c>
    </row>
    <row r="871" spans="1:16" x14ac:dyDescent="0.3">
      <c r="A871" s="24">
        <v>29</v>
      </c>
      <c r="B871" s="106">
        <v>46073</v>
      </c>
      <c r="C871" s="25" t="s">
        <v>358</v>
      </c>
      <c r="D871" s="107" t="s">
        <v>130</v>
      </c>
      <c r="E871" s="26">
        <v>3.83</v>
      </c>
      <c r="F871" s="26" t="s">
        <v>295</v>
      </c>
      <c r="K871" s="24">
        <v>29</v>
      </c>
      <c r="L871" s="106">
        <v>46073</v>
      </c>
      <c r="M871" s="25" t="s">
        <v>359</v>
      </c>
      <c r="N871" s="107" t="s">
        <v>130</v>
      </c>
      <c r="O871" s="26">
        <v>2.48</v>
      </c>
      <c r="P871" s="26" t="s">
        <v>295</v>
      </c>
    </row>
    <row r="872" spans="1:16" x14ac:dyDescent="0.3">
      <c r="A872" s="24">
        <v>29</v>
      </c>
      <c r="B872" s="106">
        <v>46073</v>
      </c>
      <c r="C872" s="25" t="s">
        <v>358</v>
      </c>
      <c r="D872" s="107" t="s">
        <v>343</v>
      </c>
      <c r="E872" s="26">
        <v>0.28000000000000003</v>
      </c>
      <c r="F872" s="26" t="s">
        <v>295</v>
      </c>
      <c r="K872" s="24">
        <v>29</v>
      </c>
      <c r="L872" s="106">
        <v>46073</v>
      </c>
      <c r="M872" s="25" t="s">
        <v>359</v>
      </c>
      <c r="N872" s="107" t="s">
        <v>343</v>
      </c>
      <c r="O872" s="26">
        <v>1.06</v>
      </c>
      <c r="P872" s="26" t="s">
        <v>295</v>
      </c>
    </row>
    <row r="873" spans="1:16" x14ac:dyDescent="0.3">
      <c r="A873" s="24">
        <v>29</v>
      </c>
      <c r="B873" s="106">
        <v>46073</v>
      </c>
      <c r="C873" s="25" t="s">
        <v>358</v>
      </c>
      <c r="D873" s="107" t="s">
        <v>127</v>
      </c>
      <c r="E873" s="26">
        <v>1.1599999999999999</v>
      </c>
      <c r="F873" s="26" t="s">
        <v>295</v>
      </c>
      <c r="K873" s="24">
        <v>29</v>
      </c>
      <c r="L873" s="106">
        <v>46073</v>
      </c>
      <c r="M873" s="25" t="s">
        <v>359</v>
      </c>
      <c r="N873" s="107" t="s">
        <v>127</v>
      </c>
      <c r="O873" s="26">
        <v>4.5</v>
      </c>
      <c r="P873" s="26" t="s">
        <v>295</v>
      </c>
    </row>
    <row r="874" spans="1:16" x14ac:dyDescent="0.3">
      <c r="A874" s="24">
        <v>29</v>
      </c>
      <c r="B874" s="106">
        <v>46073</v>
      </c>
      <c r="C874" s="25" t="s">
        <v>358</v>
      </c>
      <c r="D874" s="107" t="s">
        <v>131</v>
      </c>
      <c r="E874" s="26">
        <v>8.6999999999999993</v>
      </c>
      <c r="F874" s="26" t="s">
        <v>295</v>
      </c>
      <c r="K874" s="24">
        <v>29</v>
      </c>
      <c r="L874" s="106">
        <v>46073</v>
      </c>
      <c r="M874" s="25" t="s">
        <v>359</v>
      </c>
      <c r="N874" s="107" t="s">
        <v>131</v>
      </c>
      <c r="O874" s="26">
        <v>12</v>
      </c>
      <c r="P874" s="26" t="s">
        <v>295</v>
      </c>
    </row>
    <row r="875" spans="1:16" x14ac:dyDescent="0.3">
      <c r="A875" s="24">
        <v>29</v>
      </c>
      <c r="B875" s="106">
        <v>46073</v>
      </c>
      <c r="C875" s="25" t="s">
        <v>358</v>
      </c>
      <c r="D875" s="107" t="s">
        <v>344</v>
      </c>
      <c r="E875" s="26">
        <v>332</v>
      </c>
      <c r="F875" s="26" t="s">
        <v>295</v>
      </c>
      <c r="K875" s="24">
        <v>29</v>
      </c>
      <c r="L875" s="106">
        <v>46073</v>
      </c>
      <c r="M875" s="25" t="s">
        <v>359</v>
      </c>
      <c r="N875" s="107" t="s">
        <v>344</v>
      </c>
      <c r="O875" s="26">
        <v>186</v>
      </c>
      <c r="P875" s="26" t="s">
        <v>295</v>
      </c>
    </row>
    <row r="876" spans="1:16" x14ac:dyDescent="0.3">
      <c r="A876" s="24">
        <v>29</v>
      </c>
      <c r="B876" s="106">
        <v>46073</v>
      </c>
      <c r="C876" s="25" t="s">
        <v>358</v>
      </c>
      <c r="D876" s="107" t="s">
        <v>119</v>
      </c>
      <c r="E876" s="26">
        <v>226</v>
      </c>
      <c r="F876" s="26" t="s">
        <v>295</v>
      </c>
      <c r="K876" s="24">
        <v>29</v>
      </c>
      <c r="L876" s="106">
        <v>46073</v>
      </c>
      <c r="M876" s="25" t="s">
        <v>359</v>
      </c>
      <c r="N876" s="107" t="s">
        <v>119</v>
      </c>
      <c r="O876" s="26">
        <v>82</v>
      </c>
      <c r="P876" s="26" t="s">
        <v>295</v>
      </c>
    </row>
    <row r="877" spans="1:16" x14ac:dyDescent="0.3">
      <c r="A877" s="24">
        <v>29</v>
      </c>
      <c r="B877" s="106">
        <v>46073</v>
      </c>
      <c r="C877" s="25" t="s">
        <v>358</v>
      </c>
      <c r="D877" s="107" t="s">
        <v>120</v>
      </c>
      <c r="E877" s="26">
        <v>75</v>
      </c>
      <c r="F877" s="26" t="s">
        <v>295</v>
      </c>
      <c r="K877" s="24">
        <v>29</v>
      </c>
      <c r="L877" s="106">
        <v>46073</v>
      </c>
      <c r="M877" s="25" t="s">
        <v>359</v>
      </c>
      <c r="N877" s="107" t="s">
        <v>120</v>
      </c>
      <c r="O877" s="26">
        <v>27</v>
      </c>
      <c r="P877" s="26" t="s">
        <v>295</v>
      </c>
    </row>
    <row r="878" spans="1:16" x14ac:dyDescent="0.3">
      <c r="A878" s="24">
        <v>29</v>
      </c>
      <c r="B878" s="106">
        <v>46073</v>
      </c>
      <c r="C878" s="25" t="s">
        <v>358</v>
      </c>
      <c r="D878" s="107" t="s">
        <v>117</v>
      </c>
      <c r="E878" s="26">
        <v>2.69</v>
      </c>
      <c r="F878" s="26" t="s">
        <v>295</v>
      </c>
      <c r="K878" s="24">
        <v>29</v>
      </c>
      <c r="L878" s="106">
        <v>46073</v>
      </c>
      <c r="M878" s="25" t="s">
        <v>359</v>
      </c>
      <c r="N878" s="107" t="s">
        <v>117</v>
      </c>
      <c r="O878" s="26">
        <v>6.16</v>
      </c>
      <c r="P878" s="26" t="s">
        <v>295</v>
      </c>
    </row>
    <row r="879" spans="1:16" x14ac:dyDescent="0.3">
      <c r="A879" s="24">
        <v>29</v>
      </c>
      <c r="B879" s="106">
        <v>46073</v>
      </c>
      <c r="C879" s="25" t="s">
        <v>358</v>
      </c>
      <c r="D879" s="107" t="s">
        <v>346</v>
      </c>
      <c r="E879" s="26">
        <v>232</v>
      </c>
      <c r="F879" s="26" t="s">
        <v>295</v>
      </c>
      <c r="K879" s="24">
        <v>29</v>
      </c>
      <c r="L879" s="106">
        <v>46073</v>
      </c>
      <c r="M879" s="25" t="s">
        <v>359</v>
      </c>
      <c r="N879" s="107" t="s">
        <v>346</v>
      </c>
      <c r="O879" s="26">
        <v>68</v>
      </c>
      <c r="P879" s="26" t="s">
        <v>295</v>
      </c>
    </row>
    <row r="880" spans="1:16" x14ac:dyDescent="0.3">
      <c r="A880" s="24">
        <v>29</v>
      </c>
      <c r="B880" s="106">
        <v>46073</v>
      </c>
      <c r="C880" s="25" t="s">
        <v>358</v>
      </c>
      <c r="D880" s="107" t="s">
        <v>132</v>
      </c>
      <c r="E880" s="26">
        <v>3.6</v>
      </c>
      <c r="F880" s="26" t="s">
        <v>295</v>
      </c>
      <c r="K880" s="24">
        <v>29</v>
      </c>
      <c r="L880" s="106">
        <v>46073</v>
      </c>
      <c r="M880" s="25" t="s">
        <v>359</v>
      </c>
      <c r="N880" s="107" t="s">
        <v>132</v>
      </c>
      <c r="O880" s="26">
        <v>7.31</v>
      </c>
      <c r="P880" s="26" t="s">
        <v>295</v>
      </c>
    </row>
    <row r="881" spans="1:16" x14ac:dyDescent="0.3">
      <c r="A881" s="24">
        <v>29</v>
      </c>
      <c r="B881" s="106">
        <v>46073</v>
      </c>
      <c r="C881" s="25" t="s">
        <v>358</v>
      </c>
      <c r="D881" s="107" t="s">
        <v>111</v>
      </c>
      <c r="E881" s="26">
        <v>87</v>
      </c>
      <c r="F881" s="26" t="s">
        <v>295</v>
      </c>
      <c r="K881" s="24">
        <v>29</v>
      </c>
      <c r="L881" s="106">
        <v>46073</v>
      </c>
      <c r="M881" s="25" t="s">
        <v>359</v>
      </c>
      <c r="N881" s="107" t="s">
        <v>111</v>
      </c>
      <c r="O881" s="26">
        <v>281</v>
      </c>
      <c r="P881" s="26" t="s">
        <v>295</v>
      </c>
    </row>
    <row r="882" spans="1:16" x14ac:dyDescent="0.3">
      <c r="A882" s="24">
        <v>29</v>
      </c>
      <c r="B882" s="106">
        <v>46073</v>
      </c>
      <c r="C882" s="25" t="s">
        <v>358</v>
      </c>
      <c r="D882" s="107" t="s">
        <v>347</v>
      </c>
      <c r="E882" s="26">
        <v>5.15</v>
      </c>
      <c r="F882" s="26" t="s">
        <v>295</v>
      </c>
      <c r="K882" s="24">
        <v>29</v>
      </c>
      <c r="L882" s="106">
        <v>46073</v>
      </c>
      <c r="M882" s="25" t="s">
        <v>359</v>
      </c>
      <c r="N882" s="107" t="s">
        <v>347</v>
      </c>
      <c r="O882" s="26">
        <v>9.99</v>
      </c>
      <c r="P882" s="26" t="s">
        <v>295</v>
      </c>
    </row>
    <row r="883" spans="1:16" x14ac:dyDescent="0.3">
      <c r="A883" s="24">
        <v>29</v>
      </c>
      <c r="B883" s="106">
        <v>46073</v>
      </c>
      <c r="C883" s="25" t="s">
        <v>358</v>
      </c>
      <c r="D883" s="107" t="s">
        <v>349</v>
      </c>
      <c r="E883" s="26">
        <v>2.0699999999999998</v>
      </c>
      <c r="F883" s="26" t="s">
        <v>295</v>
      </c>
      <c r="K883" s="24">
        <v>29</v>
      </c>
      <c r="L883" s="106">
        <v>46073</v>
      </c>
      <c r="M883" s="25" t="s">
        <v>359</v>
      </c>
      <c r="N883" s="107" t="s">
        <v>349</v>
      </c>
      <c r="O883" s="26">
        <v>4.62</v>
      </c>
      <c r="P883" s="26" t="s">
        <v>295</v>
      </c>
    </row>
    <row r="884" spans="1:16" x14ac:dyDescent="0.3">
      <c r="A884" s="24">
        <v>29</v>
      </c>
      <c r="B884" s="106">
        <v>46073</v>
      </c>
      <c r="C884" s="25" t="s">
        <v>358</v>
      </c>
      <c r="D884" s="107" t="s">
        <v>128</v>
      </c>
      <c r="E884" s="26">
        <v>6.9</v>
      </c>
      <c r="F884" s="26" t="s">
        <v>295</v>
      </c>
      <c r="K884" s="24">
        <v>29</v>
      </c>
      <c r="L884" s="106">
        <v>46073</v>
      </c>
      <c r="M884" s="25" t="s">
        <v>359</v>
      </c>
      <c r="N884" s="107" t="s">
        <v>128</v>
      </c>
      <c r="O884" s="26">
        <v>4.5</v>
      </c>
      <c r="P884" s="26" t="s">
        <v>295</v>
      </c>
    </row>
    <row r="885" spans="1:16" x14ac:dyDescent="0.3">
      <c r="A885" s="24">
        <v>29</v>
      </c>
      <c r="B885" s="106">
        <v>46073</v>
      </c>
      <c r="C885" s="25" t="s">
        <v>358</v>
      </c>
      <c r="D885" s="107" t="s">
        <v>121</v>
      </c>
      <c r="E885" s="26">
        <v>158</v>
      </c>
      <c r="F885" s="26" t="s">
        <v>295</v>
      </c>
      <c r="K885" s="24">
        <v>29</v>
      </c>
      <c r="L885" s="106">
        <v>46073</v>
      </c>
      <c r="M885" s="25" t="s">
        <v>359</v>
      </c>
      <c r="N885" s="107" t="s">
        <v>121</v>
      </c>
      <c r="O885" s="26">
        <v>80</v>
      </c>
      <c r="P885" s="26" t="s">
        <v>295</v>
      </c>
    </row>
    <row r="886" spans="1:16" x14ac:dyDescent="0.3">
      <c r="A886" s="24">
        <v>29</v>
      </c>
      <c r="B886" s="106">
        <v>46073</v>
      </c>
      <c r="C886" s="25" t="s">
        <v>358</v>
      </c>
      <c r="D886" s="107" t="s">
        <v>115</v>
      </c>
      <c r="E886" s="26">
        <v>32</v>
      </c>
      <c r="F886" s="26" t="s">
        <v>295</v>
      </c>
      <c r="K886" s="24">
        <v>29</v>
      </c>
      <c r="L886" s="106">
        <v>46073</v>
      </c>
      <c r="M886" s="25" t="s">
        <v>359</v>
      </c>
      <c r="N886" s="107" t="s">
        <v>115</v>
      </c>
      <c r="O886" s="26">
        <v>95</v>
      </c>
      <c r="P886" s="26" t="s">
        <v>295</v>
      </c>
    </row>
    <row r="887" spans="1:16" x14ac:dyDescent="0.3">
      <c r="A887" s="24">
        <v>29</v>
      </c>
      <c r="B887" s="106">
        <v>46073</v>
      </c>
      <c r="C887" s="25" t="s">
        <v>358</v>
      </c>
      <c r="D887" s="107" t="s">
        <v>137</v>
      </c>
      <c r="E887" s="26">
        <v>74</v>
      </c>
      <c r="F887" s="26" t="s">
        <v>295</v>
      </c>
      <c r="K887" s="24">
        <v>29</v>
      </c>
      <c r="L887" s="106">
        <v>46073</v>
      </c>
      <c r="M887" s="25" t="s">
        <v>359</v>
      </c>
      <c r="N887" s="107" t="s">
        <v>137</v>
      </c>
      <c r="O887" s="26">
        <v>488</v>
      </c>
      <c r="P887" s="26" t="s">
        <v>295</v>
      </c>
    </row>
    <row r="888" spans="1:16" x14ac:dyDescent="0.3">
      <c r="A888" s="24">
        <v>29</v>
      </c>
      <c r="B888" s="106">
        <v>46073</v>
      </c>
      <c r="C888" s="25" t="s">
        <v>358</v>
      </c>
      <c r="D888" s="107" t="s">
        <v>350</v>
      </c>
      <c r="E888" s="26">
        <v>135</v>
      </c>
      <c r="F888" s="26" t="s">
        <v>295</v>
      </c>
      <c r="K888" s="24">
        <v>29</v>
      </c>
      <c r="L888" s="106">
        <v>46073</v>
      </c>
      <c r="M888" s="25" t="s">
        <v>359</v>
      </c>
      <c r="N888" s="107" t="s">
        <v>350</v>
      </c>
      <c r="O888" s="26">
        <v>430</v>
      </c>
      <c r="P888" s="26" t="s">
        <v>295</v>
      </c>
    </row>
    <row r="889" spans="1:16" x14ac:dyDescent="0.3">
      <c r="A889" s="24">
        <v>29</v>
      </c>
      <c r="B889" s="106">
        <v>46073</v>
      </c>
      <c r="C889" s="25" t="s">
        <v>358</v>
      </c>
      <c r="D889" s="107" t="s">
        <v>125</v>
      </c>
      <c r="E889" s="26">
        <v>117</v>
      </c>
      <c r="F889" s="26" t="s">
        <v>295</v>
      </c>
      <c r="K889" s="24">
        <v>29</v>
      </c>
      <c r="L889" s="106">
        <v>46073</v>
      </c>
      <c r="M889" s="25" t="s">
        <v>359</v>
      </c>
      <c r="N889" s="107" t="s">
        <v>125</v>
      </c>
      <c r="O889" s="26">
        <v>425</v>
      </c>
      <c r="P889" s="26" t="s">
        <v>295</v>
      </c>
    </row>
    <row r="890" spans="1:16" x14ac:dyDescent="0.3">
      <c r="A890" s="24">
        <v>29</v>
      </c>
      <c r="B890" s="106">
        <v>46073</v>
      </c>
      <c r="C890" s="25" t="s">
        <v>358</v>
      </c>
      <c r="D890" s="107" t="s">
        <v>126</v>
      </c>
      <c r="E890" s="26">
        <v>81</v>
      </c>
      <c r="F890" s="26" t="s">
        <v>295</v>
      </c>
      <c r="K890" s="24">
        <v>29</v>
      </c>
      <c r="L890" s="106">
        <v>46073</v>
      </c>
      <c r="M890" s="25" t="s">
        <v>359</v>
      </c>
      <c r="N890" s="107" t="s">
        <v>126</v>
      </c>
      <c r="O890" s="26">
        <v>154</v>
      </c>
      <c r="P890" s="26" t="s">
        <v>295</v>
      </c>
    </row>
    <row r="891" spans="1:16" x14ac:dyDescent="0.3">
      <c r="A891" s="24">
        <v>29</v>
      </c>
      <c r="B891" s="106">
        <v>46073</v>
      </c>
      <c r="C891" s="25" t="s">
        <v>358</v>
      </c>
      <c r="D891" s="107" t="s">
        <v>351</v>
      </c>
      <c r="E891" s="26">
        <v>148</v>
      </c>
      <c r="F891" s="26" t="s">
        <v>295</v>
      </c>
      <c r="K891" s="24">
        <v>29</v>
      </c>
      <c r="L891" s="106">
        <v>46073</v>
      </c>
      <c r="M891" s="25" t="s">
        <v>359</v>
      </c>
      <c r="N891" s="107" t="s">
        <v>351</v>
      </c>
      <c r="O891" s="26">
        <v>374</v>
      </c>
      <c r="P891" s="26" t="s">
        <v>295</v>
      </c>
    </row>
    <row r="892" spans="1:16" x14ac:dyDescent="0.3">
      <c r="A892" s="24">
        <v>29</v>
      </c>
      <c r="B892" s="106">
        <v>46073</v>
      </c>
      <c r="C892" s="25" t="s">
        <v>358</v>
      </c>
      <c r="D892" s="107" t="s">
        <v>352</v>
      </c>
      <c r="E892" s="26">
        <v>61</v>
      </c>
      <c r="F892" s="26" t="s">
        <v>295</v>
      </c>
      <c r="K892" s="24">
        <v>29</v>
      </c>
      <c r="L892" s="106">
        <v>46073</v>
      </c>
      <c r="M892" s="25" t="s">
        <v>359</v>
      </c>
      <c r="N892" s="107" t="s">
        <v>352</v>
      </c>
      <c r="O892" s="26">
        <v>89</v>
      </c>
      <c r="P892" s="26" t="s">
        <v>295</v>
      </c>
    </row>
    <row r="893" spans="1:16" x14ac:dyDescent="0.3">
      <c r="A893" s="24">
        <v>29</v>
      </c>
      <c r="B893" s="106">
        <v>46073</v>
      </c>
      <c r="C893" s="25" t="s">
        <v>358</v>
      </c>
      <c r="D893" s="107" t="s">
        <v>122</v>
      </c>
      <c r="E893" s="26">
        <v>46</v>
      </c>
      <c r="F893" s="26" t="s">
        <v>295</v>
      </c>
      <c r="K893" s="24">
        <v>29</v>
      </c>
      <c r="L893" s="106">
        <v>46073</v>
      </c>
      <c r="M893" s="25" t="s">
        <v>359</v>
      </c>
      <c r="N893" s="107" t="s">
        <v>122</v>
      </c>
      <c r="O893" s="26">
        <v>221</v>
      </c>
      <c r="P893" s="26" t="s">
        <v>295</v>
      </c>
    </row>
    <row r="894" spans="1:16" x14ac:dyDescent="0.3">
      <c r="A894" s="24">
        <v>29</v>
      </c>
      <c r="B894" s="106">
        <v>46073</v>
      </c>
      <c r="C894" s="25" t="s">
        <v>358</v>
      </c>
      <c r="D894" s="107" t="s">
        <v>124</v>
      </c>
      <c r="E894" s="26">
        <v>30</v>
      </c>
      <c r="F894" s="26" t="s">
        <v>295</v>
      </c>
      <c r="K894" s="24">
        <v>29</v>
      </c>
      <c r="L894" s="106">
        <v>46073</v>
      </c>
      <c r="M894" s="25" t="s">
        <v>359</v>
      </c>
      <c r="N894" s="107" t="s">
        <v>124</v>
      </c>
      <c r="O894" s="26">
        <v>106</v>
      </c>
      <c r="P894" s="26" t="s">
        <v>295</v>
      </c>
    </row>
    <row r="895" spans="1:16" x14ac:dyDescent="0.3">
      <c r="A895" s="24">
        <v>29</v>
      </c>
      <c r="B895" s="106">
        <v>46073</v>
      </c>
      <c r="C895" s="25" t="s">
        <v>358</v>
      </c>
      <c r="D895" s="107" t="s">
        <v>353</v>
      </c>
      <c r="E895" s="26">
        <v>0.98</v>
      </c>
      <c r="F895" s="26" t="s">
        <v>295</v>
      </c>
      <c r="K895" s="24">
        <v>29</v>
      </c>
      <c r="L895" s="106">
        <v>46073</v>
      </c>
      <c r="M895" s="25" t="s">
        <v>359</v>
      </c>
      <c r="N895" s="107" t="s">
        <v>353</v>
      </c>
      <c r="O895" s="26">
        <v>3.56</v>
      </c>
      <c r="P895" s="26" t="s">
        <v>295</v>
      </c>
    </row>
    <row r="896" spans="1:16" x14ac:dyDescent="0.3">
      <c r="A896" s="24">
        <v>29</v>
      </c>
      <c r="B896" s="106">
        <v>46073</v>
      </c>
      <c r="C896" s="25" t="s">
        <v>358</v>
      </c>
      <c r="D896" s="107" t="s">
        <v>355</v>
      </c>
      <c r="E896" s="26">
        <v>32.200000000000003</v>
      </c>
      <c r="F896" s="26" t="s">
        <v>295</v>
      </c>
      <c r="K896" s="24">
        <v>29</v>
      </c>
      <c r="L896" s="106">
        <v>46073</v>
      </c>
      <c r="M896" s="25" t="s">
        <v>359</v>
      </c>
      <c r="N896" s="107" t="s">
        <v>355</v>
      </c>
      <c r="O896" s="26">
        <v>16.5</v>
      </c>
      <c r="P896" s="26" t="s">
        <v>295</v>
      </c>
    </row>
    <row r="897" spans="1:16" x14ac:dyDescent="0.3">
      <c r="A897" s="24">
        <v>29</v>
      </c>
      <c r="B897" s="106">
        <v>46073</v>
      </c>
      <c r="C897" s="25" t="s">
        <v>358</v>
      </c>
      <c r="D897" s="107" t="s">
        <v>133</v>
      </c>
      <c r="E897" s="26">
        <v>144</v>
      </c>
      <c r="F897" s="26" t="s">
        <v>295</v>
      </c>
      <c r="K897" s="24">
        <v>29</v>
      </c>
      <c r="L897" s="106">
        <v>46073</v>
      </c>
      <c r="M897" s="25" t="s">
        <v>359</v>
      </c>
      <c r="N897" s="107" t="s">
        <v>133</v>
      </c>
      <c r="O897" s="26">
        <v>125</v>
      </c>
      <c r="P897" s="26" t="s">
        <v>295</v>
      </c>
    </row>
    <row r="898" spans="1:16" x14ac:dyDescent="0.3">
      <c r="A898" s="24">
        <v>29</v>
      </c>
      <c r="B898" s="106">
        <v>46073</v>
      </c>
      <c r="C898" s="25" t="s">
        <v>358</v>
      </c>
      <c r="D898" s="107" t="s">
        <v>135</v>
      </c>
      <c r="E898" s="26">
        <v>3.7</v>
      </c>
      <c r="F898" s="26" t="s">
        <v>295</v>
      </c>
      <c r="K898" s="24">
        <v>29</v>
      </c>
      <c r="L898" s="106">
        <v>46073</v>
      </c>
      <c r="M898" s="25" t="s">
        <v>359</v>
      </c>
      <c r="N898" s="107" t="s">
        <v>135</v>
      </c>
      <c r="O898" s="26">
        <v>6.4</v>
      </c>
      <c r="P898" s="26" t="s">
        <v>295</v>
      </c>
    </row>
    <row r="899" spans="1:16" x14ac:dyDescent="0.3">
      <c r="A899" s="24">
        <v>29</v>
      </c>
      <c r="B899" s="106">
        <v>46073</v>
      </c>
      <c r="C899" s="25" t="s">
        <v>358</v>
      </c>
      <c r="D899" s="107" t="s">
        <v>136</v>
      </c>
      <c r="E899" s="26">
        <v>115</v>
      </c>
      <c r="F899" s="26" t="s">
        <v>295</v>
      </c>
      <c r="K899" s="24">
        <v>29</v>
      </c>
      <c r="L899" s="106">
        <v>46073</v>
      </c>
      <c r="M899" s="25" t="s">
        <v>359</v>
      </c>
      <c r="N899" s="107" t="s">
        <v>136</v>
      </c>
      <c r="O899" s="26">
        <v>95</v>
      </c>
      <c r="P899" s="26" t="s">
        <v>295</v>
      </c>
    </row>
    <row r="900" spans="1:16" x14ac:dyDescent="0.3">
      <c r="A900" s="24">
        <v>30</v>
      </c>
      <c r="B900" s="106">
        <v>46076</v>
      </c>
      <c r="C900" s="25" t="s">
        <v>358</v>
      </c>
      <c r="D900" s="107" t="s">
        <v>341</v>
      </c>
      <c r="E900" s="26">
        <v>4.68</v>
      </c>
      <c r="F900" s="26" t="s">
        <v>295</v>
      </c>
      <c r="K900" s="24">
        <v>30</v>
      </c>
      <c r="L900" s="106">
        <v>46076</v>
      </c>
      <c r="M900" s="25" t="s">
        <v>359</v>
      </c>
      <c r="N900" s="107" t="s">
        <v>341</v>
      </c>
      <c r="O900" s="26">
        <v>1.1499999999999999</v>
      </c>
      <c r="P900" s="26" t="s">
        <v>295</v>
      </c>
    </row>
    <row r="901" spans="1:16" x14ac:dyDescent="0.3">
      <c r="A901" s="24">
        <v>30</v>
      </c>
      <c r="B901" s="106">
        <v>46076</v>
      </c>
      <c r="C901" s="25" t="s">
        <v>358</v>
      </c>
      <c r="D901" s="107" t="s">
        <v>118</v>
      </c>
      <c r="E901" s="26">
        <v>4.5</v>
      </c>
      <c r="F901" s="26" t="s">
        <v>295</v>
      </c>
      <c r="K901" s="24">
        <v>30</v>
      </c>
      <c r="L901" s="106">
        <v>46076</v>
      </c>
      <c r="M901" s="25" t="s">
        <v>359</v>
      </c>
      <c r="N901" s="107" t="s">
        <v>118</v>
      </c>
      <c r="O901" s="26">
        <v>9.8000000000000007</v>
      </c>
      <c r="P901" s="26" t="s">
        <v>295</v>
      </c>
    </row>
    <row r="902" spans="1:16" x14ac:dyDescent="0.3">
      <c r="A902" s="24">
        <v>30</v>
      </c>
      <c r="B902" s="106">
        <v>46076</v>
      </c>
      <c r="C902" s="25" t="s">
        <v>358</v>
      </c>
      <c r="D902" s="107" t="s">
        <v>130</v>
      </c>
      <c r="E902" s="26">
        <v>3.82</v>
      </c>
      <c r="F902" s="26" t="s">
        <v>295</v>
      </c>
      <c r="K902" s="24">
        <v>30</v>
      </c>
      <c r="L902" s="106">
        <v>46076</v>
      </c>
      <c r="M902" s="25" t="s">
        <v>359</v>
      </c>
      <c r="N902" s="107" t="s">
        <v>130</v>
      </c>
      <c r="O902" s="26">
        <v>2.4500000000000002</v>
      </c>
      <c r="P902" s="26" t="s">
        <v>295</v>
      </c>
    </row>
    <row r="903" spans="1:16" x14ac:dyDescent="0.3">
      <c r="A903" s="24">
        <v>30</v>
      </c>
      <c r="B903" s="106">
        <v>46076</v>
      </c>
      <c r="C903" s="25" t="s">
        <v>358</v>
      </c>
      <c r="D903" s="107" t="s">
        <v>343</v>
      </c>
      <c r="E903" s="26">
        <v>0.27</v>
      </c>
      <c r="F903" s="26" t="s">
        <v>295</v>
      </c>
      <c r="K903" s="24">
        <v>30</v>
      </c>
      <c r="L903" s="106">
        <v>46076</v>
      </c>
      <c r="M903" s="25" t="s">
        <v>359</v>
      </c>
      <c r="N903" s="107" t="s">
        <v>343</v>
      </c>
      <c r="O903" s="26">
        <v>1.04</v>
      </c>
      <c r="P903" s="26" t="s">
        <v>295</v>
      </c>
    </row>
    <row r="904" spans="1:16" x14ac:dyDescent="0.3">
      <c r="A904" s="24">
        <v>30</v>
      </c>
      <c r="B904" s="106">
        <v>46076</v>
      </c>
      <c r="C904" s="25" t="s">
        <v>358</v>
      </c>
      <c r="D904" s="107" t="s">
        <v>127</v>
      </c>
      <c r="E904" s="26">
        <v>1.1399999999999999</v>
      </c>
      <c r="F904" s="26" t="s">
        <v>295</v>
      </c>
      <c r="K904" s="24">
        <v>30</v>
      </c>
      <c r="L904" s="106">
        <v>46076</v>
      </c>
      <c r="M904" s="25" t="s">
        <v>359</v>
      </c>
      <c r="N904" s="107" t="s">
        <v>127</v>
      </c>
      <c r="O904" s="26">
        <v>4.3899999999999997</v>
      </c>
      <c r="P904" s="26" t="s">
        <v>295</v>
      </c>
    </row>
    <row r="905" spans="1:16" x14ac:dyDescent="0.3">
      <c r="A905" s="24">
        <v>30</v>
      </c>
      <c r="B905" s="106">
        <v>46076</v>
      </c>
      <c r="C905" s="25" t="s">
        <v>358</v>
      </c>
      <c r="D905" s="107" t="s">
        <v>131</v>
      </c>
      <c r="E905" s="26">
        <v>9</v>
      </c>
      <c r="F905" s="26" t="s">
        <v>295</v>
      </c>
      <c r="K905" s="24">
        <v>30</v>
      </c>
      <c r="L905" s="106">
        <v>46076</v>
      </c>
      <c r="M905" s="25" t="s">
        <v>359</v>
      </c>
      <c r="N905" s="107" t="s">
        <v>131</v>
      </c>
      <c r="O905" s="26">
        <v>12.4</v>
      </c>
      <c r="P905" s="26" t="s">
        <v>295</v>
      </c>
    </row>
    <row r="906" spans="1:16" x14ac:dyDescent="0.3">
      <c r="A906" s="24">
        <v>30</v>
      </c>
      <c r="B906" s="106">
        <v>46076</v>
      </c>
      <c r="C906" s="25" t="s">
        <v>358</v>
      </c>
      <c r="D906" s="107" t="s">
        <v>344</v>
      </c>
      <c r="E906" s="26">
        <v>323</v>
      </c>
      <c r="F906" s="26" t="s">
        <v>295</v>
      </c>
      <c r="K906" s="24">
        <v>30</v>
      </c>
      <c r="L906" s="106">
        <v>46076</v>
      </c>
      <c r="M906" s="25" t="s">
        <v>359</v>
      </c>
      <c r="N906" s="107" t="s">
        <v>344</v>
      </c>
      <c r="O906" s="26">
        <v>192</v>
      </c>
      <c r="P906" s="26" t="s">
        <v>295</v>
      </c>
    </row>
    <row r="907" spans="1:16" x14ac:dyDescent="0.3">
      <c r="A907" s="24">
        <v>30</v>
      </c>
      <c r="B907" s="106">
        <v>46076</v>
      </c>
      <c r="C907" s="25" t="s">
        <v>358</v>
      </c>
      <c r="D907" s="107" t="s">
        <v>119</v>
      </c>
      <c r="E907" s="26">
        <v>238</v>
      </c>
      <c r="F907" s="26" t="s">
        <v>295</v>
      </c>
      <c r="K907" s="24">
        <v>30</v>
      </c>
      <c r="L907" s="106">
        <v>46076</v>
      </c>
      <c r="M907" s="25" t="s">
        <v>359</v>
      </c>
      <c r="N907" s="107" t="s">
        <v>119</v>
      </c>
      <c r="O907" s="26">
        <v>85</v>
      </c>
      <c r="P907" s="26" t="s">
        <v>295</v>
      </c>
    </row>
    <row r="908" spans="1:16" x14ac:dyDescent="0.3">
      <c r="A908" s="24">
        <v>30</v>
      </c>
      <c r="B908" s="106">
        <v>46076</v>
      </c>
      <c r="C908" s="25" t="s">
        <v>358</v>
      </c>
      <c r="D908" s="107" t="s">
        <v>120</v>
      </c>
      <c r="E908" s="26">
        <v>76</v>
      </c>
      <c r="F908" s="26" t="s">
        <v>295</v>
      </c>
      <c r="K908" s="24">
        <v>30</v>
      </c>
      <c r="L908" s="106">
        <v>46076</v>
      </c>
      <c r="M908" s="25" t="s">
        <v>359</v>
      </c>
      <c r="N908" s="107" t="s">
        <v>120</v>
      </c>
      <c r="O908" s="26">
        <v>27</v>
      </c>
      <c r="P908" s="26" t="s">
        <v>295</v>
      </c>
    </row>
    <row r="909" spans="1:16" x14ac:dyDescent="0.3">
      <c r="A909" s="24">
        <v>30</v>
      </c>
      <c r="B909" s="106">
        <v>46076</v>
      </c>
      <c r="C909" s="25" t="s">
        <v>358</v>
      </c>
      <c r="D909" s="107" t="s">
        <v>117</v>
      </c>
      <c r="E909" s="26">
        <v>2.65</v>
      </c>
      <c r="F909" s="26" t="s">
        <v>295</v>
      </c>
      <c r="K909" s="24">
        <v>30</v>
      </c>
      <c r="L909" s="106">
        <v>46076</v>
      </c>
      <c r="M909" s="25" t="s">
        <v>359</v>
      </c>
      <c r="N909" s="107" t="s">
        <v>117</v>
      </c>
      <c r="O909" s="26">
        <v>6.28</v>
      </c>
      <c r="P909" s="26" t="s">
        <v>295</v>
      </c>
    </row>
    <row r="910" spans="1:16" x14ac:dyDescent="0.3">
      <c r="A910" s="24">
        <v>30</v>
      </c>
      <c r="B910" s="106">
        <v>46076</v>
      </c>
      <c r="C910" s="25" t="s">
        <v>358</v>
      </c>
      <c r="D910" s="107" t="s">
        <v>346</v>
      </c>
      <c r="E910" s="26">
        <v>234</v>
      </c>
      <c r="F910" s="26" t="s">
        <v>295</v>
      </c>
      <c r="K910" s="24">
        <v>30</v>
      </c>
      <c r="L910" s="106">
        <v>46076</v>
      </c>
      <c r="M910" s="25" t="s">
        <v>359</v>
      </c>
      <c r="N910" s="107" t="s">
        <v>346</v>
      </c>
      <c r="O910" s="26">
        <v>69</v>
      </c>
      <c r="P910" s="26" t="s">
        <v>295</v>
      </c>
    </row>
    <row r="911" spans="1:16" x14ac:dyDescent="0.3">
      <c r="A911" s="24">
        <v>30</v>
      </c>
      <c r="B911" s="106">
        <v>46076</v>
      </c>
      <c r="C911" s="25" t="s">
        <v>358</v>
      </c>
      <c r="D911" s="107" t="s">
        <v>132</v>
      </c>
      <c r="E911" s="26">
        <v>3.74</v>
      </c>
      <c r="F911" s="26" t="s">
        <v>295</v>
      </c>
      <c r="K911" s="24">
        <v>30</v>
      </c>
      <c r="L911" s="106">
        <v>46076</v>
      </c>
      <c r="M911" s="25" t="s">
        <v>359</v>
      </c>
      <c r="N911" s="107" t="s">
        <v>132</v>
      </c>
      <c r="O911" s="26">
        <v>7.53</v>
      </c>
      <c r="P911" s="26" t="s">
        <v>295</v>
      </c>
    </row>
    <row r="912" spans="1:16" x14ac:dyDescent="0.3">
      <c r="A912" s="24">
        <v>30</v>
      </c>
      <c r="B912" s="106">
        <v>46076</v>
      </c>
      <c r="C912" s="25" t="s">
        <v>358</v>
      </c>
      <c r="D912" s="107" t="s">
        <v>111</v>
      </c>
      <c r="E912" s="26">
        <v>87</v>
      </c>
      <c r="F912" s="26" t="s">
        <v>295</v>
      </c>
      <c r="K912" s="24">
        <v>30</v>
      </c>
      <c r="L912" s="106">
        <v>46076</v>
      </c>
      <c r="M912" s="25" t="s">
        <v>359</v>
      </c>
      <c r="N912" s="107" t="s">
        <v>111</v>
      </c>
      <c r="O912" s="26">
        <v>281</v>
      </c>
      <c r="P912" s="26" t="s">
        <v>295</v>
      </c>
    </row>
    <row r="913" spans="1:16" x14ac:dyDescent="0.3">
      <c r="A913" s="24">
        <v>30</v>
      </c>
      <c r="B913" s="106">
        <v>46076</v>
      </c>
      <c r="C913" s="25" t="s">
        <v>358</v>
      </c>
      <c r="D913" s="107" t="s">
        <v>347</v>
      </c>
      <c r="E913" s="26">
        <v>5.21</v>
      </c>
      <c r="F913" s="26" t="s">
        <v>295</v>
      </c>
      <c r="K913" s="24">
        <v>30</v>
      </c>
      <c r="L913" s="106">
        <v>46076</v>
      </c>
      <c r="M913" s="25" t="s">
        <v>359</v>
      </c>
      <c r="N913" s="107" t="s">
        <v>347</v>
      </c>
      <c r="O913" s="26">
        <v>9.8000000000000007</v>
      </c>
      <c r="P913" s="26" t="s">
        <v>295</v>
      </c>
    </row>
    <row r="914" spans="1:16" x14ac:dyDescent="0.3">
      <c r="A914" s="24">
        <v>30</v>
      </c>
      <c r="B914" s="106">
        <v>46076</v>
      </c>
      <c r="C914" s="25" t="s">
        <v>358</v>
      </c>
      <c r="D914" s="107" t="s">
        <v>349</v>
      </c>
      <c r="E914" s="26">
        <v>2.0499999999999998</v>
      </c>
      <c r="F914" s="26" t="s">
        <v>295</v>
      </c>
      <c r="K914" s="24">
        <v>30</v>
      </c>
      <c r="L914" s="106">
        <v>46076</v>
      </c>
      <c r="M914" s="25" t="s">
        <v>359</v>
      </c>
      <c r="N914" s="107" t="s">
        <v>349</v>
      </c>
      <c r="O914" s="26">
        <v>4.6500000000000004</v>
      </c>
      <c r="P914" s="26" t="s">
        <v>295</v>
      </c>
    </row>
    <row r="915" spans="1:16" x14ac:dyDescent="0.3">
      <c r="A915" s="24">
        <v>30</v>
      </c>
      <c r="B915" s="106">
        <v>46076</v>
      </c>
      <c r="C915" s="25" t="s">
        <v>358</v>
      </c>
      <c r="D915" s="107" t="s">
        <v>128</v>
      </c>
      <c r="E915" s="26">
        <v>6.9</v>
      </c>
      <c r="F915" s="26" t="s">
        <v>295</v>
      </c>
      <c r="K915" s="24">
        <v>30</v>
      </c>
      <c r="L915" s="106">
        <v>46076</v>
      </c>
      <c r="M915" s="25" t="s">
        <v>359</v>
      </c>
      <c r="N915" s="107" t="s">
        <v>128</v>
      </c>
      <c r="O915" s="26">
        <v>4.5</v>
      </c>
      <c r="P915" s="26" t="s">
        <v>295</v>
      </c>
    </row>
    <row r="916" spans="1:16" x14ac:dyDescent="0.3">
      <c r="A916" s="24">
        <v>30</v>
      </c>
      <c r="B916" s="106">
        <v>46076</v>
      </c>
      <c r="C916" s="25" t="s">
        <v>358</v>
      </c>
      <c r="D916" s="107" t="s">
        <v>121</v>
      </c>
      <c r="E916" s="26">
        <v>161</v>
      </c>
      <c r="F916" s="26" t="s">
        <v>295</v>
      </c>
      <c r="K916" s="24">
        <v>30</v>
      </c>
      <c r="L916" s="106">
        <v>46076</v>
      </c>
      <c r="M916" s="25" t="s">
        <v>359</v>
      </c>
      <c r="N916" s="107" t="s">
        <v>121</v>
      </c>
      <c r="O916" s="26">
        <v>81</v>
      </c>
      <c r="P916" s="26" t="s">
        <v>295</v>
      </c>
    </row>
    <row r="917" spans="1:16" x14ac:dyDescent="0.3">
      <c r="A917" s="24">
        <v>30</v>
      </c>
      <c r="B917" s="106">
        <v>46076</v>
      </c>
      <c r="C917" s="25" t="s">
        <v>358</v>
      </c>
      <c r="D917" s="107" t="s">
        <v>115</v>
      </c>
      <c r="E917" s="26">
        <v>33</v>
      </c>
      <c r="F917" s="26" t="s">
        <v>295</v>
      </c>
      <c r="K917" s="24">
        <v>30</v>
      </c>
      <c r="L917" s="106">
        <v>46076</v>
      </c>
      <c r="M917" s="25" t="s">
        <v>359</v>
      </c>
      <c r="N917" s="107" t="s">
        <v>115</v>
      </c>
      <c r="O917" s="26">
        <v>98</v>
      </c>
      <c r="P917" s="26" t="s">
        <v>295</v>
      </c>
    </row>
    <row r="918" spans="1:16" x14ac:dyDescent="0.3">
      <c r="A918" s="24">
        <v>30</v>
      </c>
      <c r="B918" s="106">
        <v>46076</v>
      </c>
      <c r="C918" s="25" t="s">
        <v>358</v>
      </c>
      <c r="D918" s="107" t="s">
        <v>137</v>
      </c>
      <c r="E918" s="26">
        <v>75</v>
      </c>
      <c r="F918" s="26" t="s">
        <v>295</v>
      </c>
      <c r="K918" s="24">
        <v>30</v>
      </c>
      <c r="L918" s="106">
        <v>46076</v>
      </c>
      <c r="M918" s="25" t="s">
        <v>359</v>
      </c>
      <c r="N918" s="107" t="s">
        <v>137</v>
      </c>
      <c r="O918" s="26">
        <v>488</v>
      </c>
      <c r="P918" s="26" t="s">
        <v>295</v>
      </c>
    </row>
    <row r="919" spans="1:16" x14ac:dyDescent="0.3">
      <c r="A919" s="24">
        <v>30</v>
      </c>
      <c r="B919" s="106">
        <v>46076</v>
      </c>
      <c r="C919" s="25" t="s">
        <v>358</v>
      </c>
      <c r="D919" s="107" t="s">
        <v>350</v>
      </c>
      <c r="E919" s="26">
        <v>135</v>
      </c>
      <c r="F919" s="26" t="s">
        <v>295</v>
      </c>
      <c r="K919" s="24">
        <v>30</v>
      </c>
      <c r="L919" s="106">
        <v>46076</v>
      </c>
      <c r="M919" s="25" t="s">
        <v>359</v>
      </c>
      <c r="N919" s="107" t="s">
        <v>350</v>
      </c>
      <c r="O919" s="26">
        <v>429</v>
      </c>
      <c r="P919" s="26" t="s">
        <v>295</v>
      </c>
    </row>
    <row r="920" spans="1:16" x14ac:dyDescent="0.3">
      <c r="A920" s="24">
        <v>30</v>
      </c>
      <c r="B920" s="106">
        <v>46076</v>
      </c>
      <c r="C920" s="25" t="s">
        <v>358</v>
      </c>
      <c r="D920" s="107" t="s">
        <v>125</v>
      </c>
      <c r="E920" s="26">
        <v>117</v>
      </c>
      <c r="F920" s="26" t="s">
        <v>295</v>
      </c>
      <c r="K920" s="24">
        <v>30</v>
      </c>
      <c r="L920" s="106">
        <v>46076</v>
      </c>
      <c r="M920" s="25" t="s">
        <v>359</v>
      </c>
      <c r="N920" s="107" t="s">
        <v>125</v>
      </c>
      <c r="O920" s="26">
        <v>441</v>
      </c>
      <c r="P920" s="26" t="s">
        <v>295</v>
      </c>
    </row>
    <row r="921" spans="1:16" x14ac:dyDescent="0.3">
      <c r="A921" s="24">
        <v>30</v>
      </c>
      <c r="B921" s="106">
        <v>46076</v>
      </c>
      <c r="C921" s="25" t="s">
        <v>358</v>
      </c>
      <c r="D921" s="107" t="s">
        <v>126</v>
      </c>
      <c r="E921" s="26">
        <v>80</v>
      </c>
      <c r="F921" s="26" t="s">
        <v>295</v>
      </c>
      <c r="K921" s="24">
        <v>30</v>
      </c>
      <c r="L921" s="106">
        <v>46076</v>
      </c>
      <c r="M921" s="25" t="s">
        <v>359</v>
      </c>
      <c r="N921" s="107" t="s">
        <v>126</v>
      </c>
      <c r="O921" s="26">
        <v>151</v>
      </c>
      <c r="P921" s="26" t="s">
        <v>295</v>
      </c>
    </row>
    <row r="922" spans="1:16" x14ac:dyDescent="0.3">
      <c r="A922" s="24">
        <v>30</v>
      </c>
      <c r="B922" s="106">
        <v>46076</v>
      </c>
      <c r="C922" s="25" t="s">
        <v>358</v>
      </c>
      <c r="D922" s="107" t="s">
        <v>351</v>
      </c>
      <c r="E922" s="26">
        <v>154</v>
      </c>
      <c r="F922" s="26" t="s">
        <v>295</v>
      </c>
      <c r="K922" s="24">
        <v>30</v>
      </c>
      <c r="L922" s="106">
        <v>46076</v>
      </c>
      <c r="M922" s="25" t="s">
        <v>359</v>
      </c>
      <c r="N922" s="107" t="s">
        <v>351</v>
      </c>
      <c r="O922" s="26">
        <v>377</v>
      </c>
      <c r="P922" s="26" t="s">
        <v>295</v>
      </c>
    </row>
    <row r="923" spans="1:16" x14ac:dyDescent="0.3">
      <c r="A923" s="24">
        <v>30</v>
      </c>
      <c r="B923" s="106">
        <v>46076</v>
      </c>
      <c r="C923" s="25" t="s">
        <v>358</v>
      </c>
      <c r="D923" s="107" t="s">
        <v>352</v>
      </c>
      <c r="E923" s="26">
        <v>61</v>
      </c>
      <c r="F923" s="26" t="s">
        <v>295</v>
      </c>
      <c r="K923" s="24">
        <v>30</v>
      </c>
      <c r="L923" s="106">
        <v>46076</v>
      </c>
      <c r="M923" s="25" t="s">
        <v>359</v>
      </c>
      <c r="N923" s="107" t="s">
        <v>352</v>
      </c>
      <c r="O923" s="26">
        <v>87</v>
      </c>
      <c r="P923" s="26" t="s">
        <v>295</v>
      </c>
    </row>
    <row r="924" spans="1:16" x14ac:dyDescent="0.3">
      <c r="A924" s="24">
        <v>30</v>
      </c>
      <c r="B924" s="106">
        <v>46076</v>
      </c>
      <c r="C924" s="25" t="s">
        <v>358</v>
      </c>
      <c r="D924" s="107" t="s">
        <v>122</v>
      </c>
      <c r="E924" s="26">
        <v>46</v>
      </c>
      <c r="F924" s="26" t="s">
        <v>295</v>
      </c>
      <c r="K924" s="24">
        <v>30</v>
      </c>
      <c r="L924" s="106">
        <v>46076</v>
      </c>
      <c r="M924" s="25" t="s">
        <v>359</v>
      </c>
      <c r="N924" s="107" t="s">
        <v>122</v>
      </c>
      <c r="O924" s="26">
        <v>216</v>
      </c>
      <c r="P924" s="26" t="s">
        <v>295</v>
      </c>
    </row>
    <row r="925" spans="1:16" x14ac:dyDescent="0.3">
      <c r="A925" s="24">
        <v>30</v>
      </c>
      <c r="B925" s="106">
        <v>46076</v>
      </c>
      <c r="C925" s="25" t="s">
        <v>358</v>
      </c>
      <c r="D925" s="107" t="s">
        <v>124</v>
      </c>
      <c r="E925" s="26">
        <v>30</v>
      </c>
      <c r="F925" s="26" t="s">
        <v>295</v>
      </c>
      <c r="K925" s="24">
        <v>30</v>
      </c>
      <c r="L925" s="106">
        <v>46076</v>
      </c>
      <c r="M925" s="25" t="s">
        <v>359</v>
      </c>
      <c r="N925" s="107" t="s">
        <v>124</v>
      </c>
      <c r="O925" s="26">
        <v>104</v>
      </c>
      <c r="P925" s="26" t="s">
        <v>295</v>
      </c>
    </row>
    <row r="926" spans="1:16" x14ac:dyDescent="0.3">
      <c r="A926" s="24">
        <v>30</v>
      </c>
      <c r="B926" s="106">
        <v>46076</v>
      </c>
      <c r="C926" s="25" t="s">
        <v>358</v>
      </c>
      <c r="D926" s="107" t="s">
        <v>353</v>
      </c>
      <c r="E926" s="26">
        <v>0.95</v>
      </c>
      <c r="F926" s="26" t="s">
        <v>295</v>
      </c>
      <c r="K926" s="24">
        <v>30</v>
      </c>
      <c r="L926" s="106">
        <v>46076</v>
      </c>
      <c r="M926" s="25" t="s">
        <v>359</v>
      </c>
      <c r="N926" s="107" t="s">
        <v>353</v>
      </c>
      <c r="O926" s="26">
        <v>3.6</v>
      </c>
      <c r="P926" s="26" t="s">
        <v>295</v>
      </c>
    </row>
    <row r="927" spans="1:16" x14ac:dyDescent="0.3">
      <c r="A927" s="24">
        <v>30</v>
      </c>
      <c r="B927" s="106">
        <v>46076</v>
      </c>
      <c r="C927" s="25" t="s">
        <v>358</v>
      </c>
      <c r="D927" s="107" t="s">
        <v>355</v>
      </c>
      <c r="E927" s="26">
        <v>32.9</v>
      </c>
      <c r="F927" s="26" t="s">
        <v>295</v>
      </c>
      <c r="K927" s="24">
        <v>30</v>
      </c>
      <c r="L927" s="106">
        <v>46076</v>
      </c>
      <c r="M927" s="25" t="s">
        <v>359</v>
      </c>
      <c r="N927" s="107" t="s">
        <v>355</v>
      </c>
      <c r="O927" s="26">
        <v>15.7</v>
      </c>
      <c r="P927" s="26" t="s">
        <v>295</v>
      </c>
    </row>
    <row r="928" spans="1:16" x14ac:dyDescent="0.3">
      <c r="A928" s="24">
        <v>30</v>
      </c>
      <c r="B928" s="106">
        <v>46076</v>
      </c>
      <c r="C928" s="25" t="s">
        <v>358</v>
      </c>
      <c r="D928" s="107" t="s">
        <v>133</v>
      </c>
      <c r="E928" s="26">
        <v>143</v>
      </c>
      <c r="F928" s="26" t="s">
        <v>295</v>
      </c>
      <c r="K928" s="24">
        <v>30</v>
      </c>
      <c r="L928" s="106">
        <v>46076</v>
      </c>
      <c r="M928" s="25" t="s">
        <v>359</v>
      </c>
      <c r="N928" s="107" t="s">
        <v>133</v>
      </c>
      <c r="O928" s="26">
        <v>129</v>
      </c>
      <c r="P928" s="26" t="s">
        <v>295</v>
      </c>
    </row>
    <row r="929" spans="1:16" x14ac:dyDescent="0.3">
      <c r="A929" s="24">
        <v>30</v>
      </c>
      <c r="B929" s="106">
        <v>46076</v>
      </c>
      <c r="C929" s="25" t="s">
        <v>358</v>
      </c>
      <c r="D929" s="107" t="s">
        <v>135</v>
      </c>
      <c r="E929" s="26">
        <v>3.6</v>
      </c>
      <c r="F929" s="26" t="s">
        <v>295</v>
      </c>
      <c r="K929" s="24">
        <v>30</v>
      </c>
      <c r="L929" s="106">
        <v>46076</v>
      </c>
      <c r="M929" s="25" t="s">
        <v>359</v>
      </c>
      <c r="N929" s="107" t="s">
        <v>135</v>
      </c>
      <c r="O929" s="26">
        <v>6.6</v>
      </c>
      <c r="P929" s="26" t="s">
        <v>295</v>
      </c>
    </row>
    <row r="930" spans="1:16" x14ac:dyDescent="0.3">
      <c r="A930" s="24">
        <v>30</v>
      </c>
      <c r="B930" s="106">
        <v>46076</v>
      </c>
      <c r="C930" s="25" t="s">
        <v>358</v>
      </c>
      <c r="D930" s="107" t="s">
        <v>136</v>
      </c>
      <c r="E930" s="26">
        <v>116</v>
      </c>
      <c r="F930" s="26" t="s">
        <v>295</v>
      </c>
      <c r="K930" s="24">
        <v>30</v>
      </c>
      <c r="L930" s="106">
        <v>46076</v>
      </c>
      <c r="M930" s="25" t="s">
        <v>359</v>
      </c>
      <c r="N930" s="107" t="s">
        <v>136</v>
      </c>
      <c r="O930" s="26">
        <v>96</v>
      </c>
      <c r="P930" s="26" t="s">
        <v>295</v>
      </c>
    </row>
    <row r="931" spans="1:16" x14ac:dyDescent="0.3">
      <c r="A931" s="24">
        <v>31</v>
      </c>
      <c r="B931" s="106">
        <v>46077</v>
      </c>
      <c r="C931" s="25" t="s">
        <v>358</v>
      </c>
      <c r="D931" s="107" t="s">
        <v>341</v>
      </c>
      <c r="E931" s="26">
        <v>4.5</v>
      </c>
      <c r="F931" s="26" t="s">
        <v>295</v>
      </c>
      <c r="K931" s="24">
        <v>31</v>
      </c>
      <c r="L931" s="106">
        <v>46077</v>
      </c>
      <c r="M931" s="25" t="s">
        <v>359</v>
      </c>
      <c r="N931" s="107" t="s">
        <v>341</v>
      </c>
      <c r="O931" s="26">
        <v>1.28</v>
      </c>
      <c r="P931" s="26" t="s">
        <v>295</v>
      </c>
    </row>
    <row r="932" spans="1:16" x14ac:dyDescent="0.3">
      <c r="A932" s="24">
        <v>31</v>
      </c>
      <c r="B932" s="106">
        <v>46077</v>
      </c>
      <c r="C932" s="25" t="s">
        <v>358</v>
      </c>
      <c r="D932" s="107" t="s">
        <v>118</v>
      </c>
      <c r="E932" s="26">
        <v>4.5999999999999996</v>
      </c>
      <c r="F932" s="26" t="s">
        <v>295</v>
      </c>
      <c r="K932" s="24">
        <v>31</v>
      </c>
      <c r="L932" s="106">
        <v>46077</v>
      </c>
      <c r="M932" s="25" t="s">
        <v>359</v>
      </c>
      <c r="N932" s="107" t="s">
        <v>118</v>
      </c>
      <c r="O932" s="26">
        <v>9.6999999999999993</v>
      </c>
      <c r="P932" s="26" t="s">
        <v>295</v>
      </c>
    </row>
    <row r="933" spans="1:16" x14ac:dyDescent="0.3">
      <c r="A933" s="24">
        <v>31</v>
      </c>
      <c r="B933" s="106">
        <v>46077</v>
      </c>
      <c r="C933" s="25" t="s">
        <v>358</v>
      </c>
      <c r="D933" s="107" t="s">
        <v>130</v>
      </c>
      <c r="E933" s="26">
        <v>3.81</v>
      </c>
      <c r="F933" s="26" t="s">
        <v>295</v>
      </c>
      <c r="K933" s="24">
        <v>31</v>
      </c>
      <c r="L933" s="106">
        <v>46077</v>
      </c>
      <c r="M933" s="25" t="s">
        <v>359</v>
      </c>
      <c r="N933" s="107" t="s">
        <v>130</v>
      </c>
      <c r="O933" s="26">
        <v>2.39</v>
      </c>
      <c r="P933" s="26" t="s">
        <v>295</v>
      </c>
    </row>
    <row r="934" spans="1:16" x14ac:dyDescent="0.3">
      <c r="A934" s="24">
        <v>31</v>
      </c>
      <c r="B934" s="106">
        <v>46077</v>
      </c>
      <c r="C934" s="25" t="s">
        <v>358</v>
      </c>
      <c r="D934" s="107" t="s">
        <v>343</v>
      </c>
      <c r="E934" s="26">
        <v>0.28000000000000003</v>
      </c>
      <c r="F934" s="26" t="s">
        <v>295</v>
      </c>
      <c r="K934" s="24">
        <v>31</v>
      </c>
      <c r="L934" s="106">
        <v>46077</v>
      </c>
      <c r="M934" s="25" t="s">
        <v>359</v>
      </c>
      <c r="N934" s="107" t="s">
        <v>343</v>
      </c>
      <c r="O934" s="26">
        <v>1.1000000000000001</v>
      </c>
      <c r="P934" s="26" t="s">
        <v>295</v>
      </c>
    </row>
    <row r="935" spans="1:16" x14ac:dyDescent="0.3">
      <c r="A935" s="24">
        <v>31</v>
      </c>
      <c r="B935" s="106">
        <v>46077</v>
      </c>
      <c r="C935" s="25" t="s">
        <v>358</v>
      </c>
      <c r="D935" s="107" t="s">
        <v>127</v>
      </c>
      <c r="E935" s="26">
        <v>1.1399999999999999</v>
      </c>
      <c r="F935" s="26" t="s">
        <v>295</v>
      </c>
      <c r="K935" s="24">
        <v>31</v>
      </c>
      <c r="L935" s="106">
        <v>46077</v>
      </c>
      <c r="M935" s="25" t="s">
        <v>359</v>
      </c>
      <c r="N935" s="107" t="s">
        <v>127</v>
      </c>
      <c r="O935" s="26">
        <v>4.57</v>
      </c>
      <c r="P935" s="26" t="s">
        <v>295</v>
      </c>
    </row>
    <row r="936" spans="1:16" x14ac:dyDescent="0.3">
      <c r="A936" s="24">
        <v>31</v>
      </c>
      <c r="B936" s="106">
        <v>46077</v>
      </c>
      <c r="C936" s="25" t="s">
        <v>358</v>
      </c>
      <c r="D936" s="107" t="s">
        <v>131</v>
      </c>
      <c r="E936" s="26">
        <v>8.6999999999999993</v>
      </c>
      <c r="F936" s="26" t="s">
        <v>295</v>
      </c>
      <c r="K936" s="24">
        <v>31</v>
      </c>
      <c r="L936" s="106">
        <v>46077</v>
      </c>
      <c r="M936" s="25" t="s">
        <v>359</v>
      </c>
      <c r="N936" s="107" t="s">
        <v>131</v>
      </c>
      <c r="O936" s="26">
        <v>12</v>
      </c>
      <c r="P936" s="26" t="s">
        <v>295</v>
      </c>
    </row>
    <row r="937" spans="1:16" x14ac:dyDescent="0.3">
      <c r="A937" s="24">
        <v>31</v>
      </c>
      <c r="B937" s="106">
        <v>46077</v>
      </c>
      <c r="C937" s="25" t="s">
        <v>358</v>
      </c>
      <c r="D937" s="107" t="s">
        <v>344</v>
      </c>
      <c r="E937" s="26">
        <v>325</v>
      </c>
      <c r="F937" s="26" t="s">
        <v>295</v>
      </c>
      <c r="K937" s="24">
        <v>31</v>
      </c>
      <c r="L937" s="106">
        <v>46077</v>
      </c>
      <c r="M937" s="25" t="s">
        <v>359</v>
      </c>
      <c r="N937" s="107" t="s">
        <v>344</v>
      </c>
      <c r="O937" s="26">
        <v>185</v>
      </c>
      <c r="P937" s="26" t="s">
        <v>295</v>
      </c>
    </row>
    <row r="938" spans="1:16" x14ac:dyDescent="0.3">
      <c r="A938" s="24">
        <v>31</v>
      </c>
      <c r="B938" s="106">
        <v>46077</v>
      </c>
      <c r="C938" s="25" t="s">
        <v>358</v>
      </c>
      <c r="D938" s="107" t="s">
        <v>119</v>
      </c>
      <c r="E938" s="26">
        <v>237</v>
      </c>
      <c r="F938" s="26" t="s">
        <v>295</v>
      </c>
      <c r="K938" s="24">
        <v>31</v>
      </c>
      <c r="L938" s="106">
        <v>46077</v>
      </c>
      <c r="M938" s="25" t="s">
        <v>359</v>
      </c>
      <c r="N938" s="107" t="s">
        <v>119</v>
      </c>
      <c r="O938" s="26">
        <v>84</v>
      </c>
      <c r="P938" s="26" t="s">
        <v>295</v>
      </c>
    </row>
    <row r="939" spans="1:16" x14ac:dyDescent="0.3">
      <c r="A939" s="24">
        <v>31</v>
      </c>
      <c r="B939" s="106">
        <v>46077</v>
      </c>
      <c r="C939" s="25" t="s">
        <v>358</v>
      </c>
      <c r="D939" s="107" t="s">
        <v>120</v>
      </c>
      <c r="E939" s="26">
        <v>80</v>
      </c>
      <c r="F939" s="26" t="s">
        <v>295</v>
      </c>
      <c r="K939" s="24">
        <v>31</v>
      </c>
      <c r="L939" s="106">
        <v>46077</v>
      </c>
      <c r="M939" s="25" t="s">
        <v>359</v>
      </c>
      <c r="N939" s="107" t="s">
        <v>120</v>
      </c>
      <c r="O939" s="26">
        <v>27</v>
      </c>
      <c r="P939" s="26" t="s">
        <v>295</v>
      </c>
    </row>
    <row r="940" spans="1:16" x14ac:dyDescent="0.3">
      <c r="A940" s="24">
        <v>31</v>
      </c>
      <c r="B940" s="106">
        <v>46077</v>
      </c>
      <c r="C940" s="25" t="s">
        <v>358</v>
      </c>
      <c r="D940" s="107" t="s">
        <v>117</v>
      </c>
      <c r="E940" s="26">
        <v>2.65</v>
      </c>
      <c r="F940" s="26" t="s">
        <v>295</v>
      </c>
      <c r="K940" s="24">
        <v>31</v>
      </c>
      <c r="L940" s="106">
        <v>46077</v>
      </c>
      <c r="M940" s="25" t="s">
        <v>359</v>
      </c>
      <c r="N940" s="107" t="s">
        <v>117</v>
      </c>
      <c r="O940" s="26">
        <v>6.2</v>
      </c>
      <c r="P940" s="26" t="s">
        <v>295</v>
      </c>
    </row>
    <row r="941" spans="1:16" x14ac:dyDescent="0.3">
      <c r="A941" s="24">
        <v>31</v>
      </c>
      <c r="B941" s="106">
        <v>46077</v>
      </c>
      <c r="C941" s="25" t="s">
        <v>358</v>
      </c>
      <c r="D941" s="107" t="s">
        <v>346</v>
      </c>
      <c r="E941" s="26">
        <v>234</v>
      </c>
      <c r="F941" s="26" t="s">
        <v>295</v>
      </c>
      <c r="K941" s="24">
        <v>31</v>
      </c>
      <c r="L941" s="106">
        <v>46077</v>
      </c>
      <c r="M941" s="25" t="s">
        <v>359</v>
      </c>
      <c r="N941" s="107" t="s">
        <v>346</v>
      </c>
      <c r="O941" s="26">
        <v>68</v>
      </c>
      <c r="P941" s="26" t="s">
        <v>295</v>
      </c>
    </row>
    <row r="942" spans="1:16" x14ac:dyDescent="0.3">
      <c r="A942" s="24">
        <v>31</v>
      </c>
      <c r="B942" s="106">
        <v>46077</v>
      </c>
      <c r="C942" s="25" t="s">
        <v>358</v>
      </c>
      <c r="D942" s="107" t="s">
        <v>132</v>
      </c>
      <c r="E942" s="26">
        <v>3.68</v>
      </c>
      <c r="F942" s="26" t="s">
        <v>295</v>
      </c>
      <c r="K942" s="24">
        <v>31</v>
      </c>
      <c r="L942" s="106">
        <v>46077</v>
      </c>
      <c r="M942" s="25" t="s">
        <v>359</v>
      </c>
      <c r="N942" s="107" t="s">
        <v>132</v>
      </c>
      <c r="O942" s="26">
        <v>7.55</v>
      </c>
      <c r="P942" s="26" t="s">
        <v>295</v>
      </c>
    </row>
    <row r="943" spans="1:16" x14ac:dyDescent="0.3">
      <c r="A943" s="24">
        <v>31</v>
      </c>
      <c r="B943" s="106">
        <v>46077</v>
      </c>
      <c r="C943" s="25" t="s">
        <v>358</v>
      </c>
      <c r="D943" s="107" t="s">
        <v>111</v>
      </c>
      <c r="E943" s="26">
        <v>86</v>
      </c>
      <c r="F943" s="26" t="s">
        <v>295</v>
      </c>
      <c r="K943" s="24">
        <v>31</v>
      </c>
      <c r="L943" s="106">
        <v>46077</v>
      </c>
      <c r="M943" s="25" t="s">
        <v>359</v>
      </c>
      <c r="N943" s="107" t="s">
        <v>111</v>
      </c>
      <c r="O943" s="26">
        <v>279</v>
      </c>
      <c r="P943" s="26" t="s">
        <v>295</v>
      </c>
    </row>
    <row r="944" spans="1:16" x14ac:dyDescent="0.3">
      <c r="A944" s="24">
        <v>31</v>
      </c>
      <c r="B944" s="106">
        <v>46077</v>
      </c>
      <c r="C944" s="25" t="s">
        <v>358</v>
      </c>
      <c r="D944" s="107" t="s">
        <v>347</v>
      </c>
      <c r="E944" s="26">
        <v>5.14</v>
      </c>
      <c r="F944" s="26" t="s">
        <v>295</v>
      </c>
      <c r="K944" s="24">
        <v>31</v>
      </c>
      <c r="L944" s="106">
        <v>46077</v>
      </c>
      <c r="M944" s="25" t="s">
        <v>359</v>
      </c>
      <c r="N944" s="107" t="s">
        <v>347</v>
      </c>
      <c r="O944" s="26">
        <v>10</v>
      </c>
      <c r="P944" s="26" t="s">
        <v>295</v>
      </c>
    </row>
    <row r="945" spans="1:16" x14ac:dyDescent="0.3">
      <c r="A945" s="24">
        <v>31</v>
      </c>
      <c r="B945" s="106">
        <v>46077</v>
      </c>
      <c r="C945" s="25" t="s">
        <v>358</v>
      </c>
      <c r="D945" s="107" t="s">
        <v>349</v>
      </c>
      <c r="E945" s="26">
        <v>1.95</v>
      </c>
      <c r="F945" s="26" t="s">
        <v>295</v>
      </c>
      <c r="K945" s="24">
        <v>31</v>
      </c>
      <c r="L945" s="106">
        <v>46077</v>
      </c>
      <c r="M945" s="25" t="s">
        <v>359</v>
      </c>
      <c r="N945" s="107" t="s">
        <v>349</v>
      </c>
      <c r="O945" s="26">
        <v>4.3899999999999997</v>
      </c>
      <c r="P945" s="26" t="s">
        <v>295</v>
      </c>
    </row>
    <row r="946" spans="1:16" x14ac:dyDescent="0.3">
      <c r="A946" s="24">
        <v>31</v>
      </c>
      <c r="B946" s="106">
        <v>46077</v>
      </c>
      <c r="C946" s="25" t="s">
        <v>358</v>
      </c>
      <c r="D946" s="107" t="s">
        <v>128</v>
      </c>
      <c r="E946" s="26">
        <v>6.6</v>
      </c>
      <c r="F946" s="26" t="s">
        <v>295</v>
      </c>
      <c r="K946" s="24">
        <v>31</v>
      </c>
      <c r="L946" s="106">
        <v>46077</v>
      </c>
      <c r="M946" s="25" t="s">
        <v>359</v>
      </c>
      <c r="N946" s="107" t="s">
        <v>128</v>
      </c>
      <c r="O946" s="26">
        <v>4.3</v>
      </c>
      <c r="P946" s="26" t="s">
        <v>295</v>
      </c>
    </row>
    <row r="947" spans="1:16" x14ac:dyDescent="0.3">
      <c r="A947" s="24">
        <v>31</v>
      </c>
      <c r="B947" s="106">
        <v>46077</v>
      </c>
      <c r="C947" s="25" t="s">
        <v>358</v>
      </c>
      <c r="D947" s="107" t="s">
        <v>121</v>
      </c>
      <c r="E947" s="26">
        <v>159</v>
      </c>
      <c r="F947" s="26" t="s">
        <v>295</v>
      </c>
      <c r="K947" s="24">
        <v>31</v>
      </c>
      <c r="L947" s="106">
        <v>46077</v>
      </c>
      <c r="M947" s="25" t="s">
        <v>359</v>
      </c>
      <c r="N947" s="107" t="s">
        <v>121</v>
      </c>
      <c r="O947" s="26">
        <v>82</v>
      </c>
      <c r="P947" s="26" t="s">
        <v>295</v>
      </c>
    </row>
    <row r="948" spans="1:16" x14ac:dyDescent="0.3">
      <c r="A948" s="24">
        <v>31</v>
      </c>
      <c r="B948" s="106">
        <v>46077</v>
      </c>
      <c r="C948" s="25" t="s">
        <v>358</v>
      </c>
      <c r="D948" s="107" t="s">
        <v>115</v>
      </c>
      <c r="E948" s="26">
        <v>32</v>
      </c>
      <c r="F948" s="26" t="s">
        <v>295</v>
      </c>
      <c r="K948" s="24">
        <v>31</v>
      </c>
      <c r="L948" s="106">
        <v>46077</v>
      </c>
      <c r="M948" s="25" t="s">
        <v>359</v>
      </c>
      <c r="N948" s="107" t="s">
        <v>115</v>
      </c>
      <c r="O948" s="26">
        <v>96</v>
      </c>
      <c r="P948" s="26" t="s">
        <v>295</v>
      </c>
    </row>
    <row r="949" spans="1:16" x14ac:dyDescent="0.3">
      <c r="A949" s="24">
        <v>31</v>
      </c>
      <c r="B949" s="106">
        <v>46077</v>
      </c>
      <c r="C949" s="25" t="s">
        <v>358</v>
      </c>
      <c r="D949" s="107" t="s">
        <v>137</v>
      </c>
      <c r="E949" s="26">
        <v>75</v>
      </c>
      <c r="F949" s="26" t="s">
        <v>295</v>
      </c>
      <c r="K949" s="24">
        <v>31</v>
      </c>
      <c r="L949" s="106">
        <v>46077</v>
      </c>
      <c r="M949" s="25" t="s">
        <v>359</v>
      </c>
      <c r="N949" s="107" t="s">
        <v>137</v>
      </c>
      <c r="O949" s="26">
        <v>484</v>
      </c>
      <c r="P949" s="26" t="s">
        <v>295</v>
      </c>
    </row>
    <row r="950" spans="1:16" x14ac:dyDescent="0.3">
      <c r="A950" s="24">
        <v>31</v>
      </c>
      <c r="B950" s="106">
        <v>46077</v>
      </c>
      <c r="C950" s="25" t="s">
        <v>358</v>
      </c>
      <c r="D950" s="107" t="s">
        <v>350</v>
      </c>
      <c r="E950" s="26">
        <v>141</v>
      </c>
      <c r="F950" s="26" t="s">
        <v>295</v>
      </c>
      <c r="K950" s="24">
        <v>31</v>
      </c>
      <c r="L950" s="106">
        <v>46077</v>
      </c>
      <c r="M950" s="25" t="s">
        <v>359</v>
      </c>
      <c r="N950" s="107" t="s">
        <v>350</v>
      </c>
      <c r="O950" s="26">
        <v>434</v>
      </c>
      <c r="P950" s="26" t="s">
        <v>295</v>
      </c>
    </row>
    <row r="951" spans="1:16" x14ac:dyDescent="0.3">
      <c r="A951" s="24">
        <v>31</v>
      </c>
      <c r="B951" s="106">
        <v>46077</v>
      </c>
      <c r="C951" s="25" t="s">
        <v>358</v>
      </c>
      <c r="D951" s="107" t="s">
        <v>125</v>
      </c>
      <c r="E951" s="26">
        <v>104</v>
      </c>
      <c r="F951" s="26" t="s">
        <v>295</v>
      </c>
      <c r="K951" s="24">
        <v>31</v>
      </c>
      <c r="L951" s="106">
        <v>46077</v>
      </c>
      <c r="M951" s="25" t="s">
        <v>359</v>
      </c>
      <c r="N951" s="107" t="s">
        <v>125</v>
      </c>
      <c r="O951" s="26">
        <v>423</v>
      </c>
      <c r="P951" s="26" t="s">
        <v>295</v>
      </c>
    </row>
    <row r="952" spans="1:16" x14ac:dyDescent="0.3">
      <c r="A952" s="24">
        <v>31</v>
      </c>
      <c r="B952" s="106">
        <v>46077</v>
      </c>
      <c r="C952" s="25" t="s">
        <v>358</v>
      </c>
      <c r="D952" s="107" t="s">
        <v>126</v>
      </c>
      <c r="E952" s="26">
        <v>78</v>
      </c>
      <c r="F952" s="26" t="s">
        <v>295</v>
      </c>
      <c r="K952" s="24">
        <v>31</v>
      </c>
      <c r="L952" s="106">
        <v>46077</v>
      </c>
      <c r="M952" s="25" t="s">
        <v>359</v>
      </c>
      <c r="N952" s="107" t="s">
        <v>126</v>
      </c>
      <c r="O952" s="26">
        <v>148</v>
      </c>
      <c r="P952" s="26" t="s">
        <v>295</v>
      </c>
    </row>
    <row r="953" spans="1:16" x14ac:dyDescent="0.3">
      <c r="A953" s="24">
        <v>31</v>
      </c>
      <c r="B953" s="106">
        <v>46077</v>
      </c>
      <c r="C953" s="25" t="s">
        <v>358</v>
      </c>
      <c r="D953" s="107" t="s">
        <v>351</v>
      </c>
      <c r="E953" s="26">
        <v>153</v>
      </c>
      <c r="F953" s="26" t="s">
        <v>295</v>
      </c>
      <c r="K953" s="24">
        <v>31</v>
      </c>
      <c r="L953" s="106">
        <v>46077</v>
      </c>
      <c r="M953" s="25" t="s">
        <v>359</v>
      </c>
      <c r="N953" s="107" t="s">
        <v>351</v>
      </c>
      <c r="O953" s="26">
        <v>366</v>
      </c>
      <c r="P953" s="26" t="s">
        <v>295</v>
      </c>
    </row>
    <row r="954" spans="1:16" x14ac:dyDescent="0.3">
      <c r="A954" s="24">
        <v>31</v>
      </c>
      <c r="B954" s="106">
        <v>46077</v>
      </c>
      <c r="C954" s="25" t="s">
        <v>358</v>
      </c>
      <c r="D954" s="107" t="s">
        <v>352</v>
      </c>
      <c r="E954" s="26">
        <v>59</v>
      </c>
      <c r="F954" s="26" t="s">
        <v>295</v>
      </c>
      <c r="K954" s="24">
        <v>31</v>
      </c>
      <c r="L954" s="106">
        <v>46077</v>
      </c>
      <c r="M954" s="25" t="s">
        <v>359</v>
      </c>
      <c r="N954" s="107" t="s">
        <v>352</v>
      </c>
      <c r="O954" s="26">
        <v>86</v>
      </c>
      <c r="P954" s="26" t="s">
        <v>295</v>
      </c>
    </row>
    <row r="955" spans="1:16" x14ac:dyDescent="0.3">
      <c r="A955" s="24">
        <v>31</v>
      </c>
      <c r="B955" s="106">
        <v>46077</v>
      </c>
      <c r="C955" s="25" t="s">
        <v>358</v>
      </c>
      <c r="D955" s="107" t="s">
        <v>122</v>
      </c>
      <c r="E955" s="26">
        <v>48</v>
      </c>
      <c r="F955" s="26" t="s">
        <v>295</v>
      </c>
      <c r="K955" s="24">
        <v>31</v>
      </c>
      <c r="L955" s="106">
        <v>46077</v>
      </c>
      <c r="M955" s="25" t="s">
        <v>359</v>
      </c>
      <c r="N955" s="107" t="s">
        <v>122</v>
      </c>
      <c r="O955" s="26">
        <v>213</v>
      </c>
      <c r="P955" s="26" t="s">
        <v>295</v>
      </c>
    </row>
    <row r="956" spans="1:16" x14ac:dyDescent="0.3">
      <c r="A956" s="24">
        <v>31</v>
      </c>
      <c r="B956" s="106">
        <v>46077</v>
      </c>
      <c r="C956" s="25" t="s">
        <v>358</v>
      </c>
      <c r="D956" s="107" t="s">
        <v>124</v>
      </c>
      <c r="E956" s="26">
        <v>33</v>
      </c>
      <c r="F956" s="26" t="s">
        <v>295</v>
      </c>
      <c r="K956" s="24">
        <v>31</v>
      </c>
      <c r="L956" s="106">
        <v>46077</v>
      </c>
      <c r="M956" s="25" t="s">
        <v>359</v>
      </c>
      <c r="N956" s="107" t="s">
        <v>124</v>
      </c>
      <c r="O956" s="26">
        <v>107</v>
      </c>
      <c r="P956" s="26" t="s">
        <v>295</v>
      </c>
    </row>
    <row r="957" spans="1:16" x14ac:dyDescent="0.3">
      <c r="A957" s="24">
        <v>31</v>
      </c>
      <c r="B957" s="106">
        <v>46077</v>
      </c>
      <c r="C957" s="25" t="s">
        <v>358</v>
      </c>
      <c r="D957" s="107" t="s">
        <v>353</v>
      </c>
      <c r="E957" s="26">
        <v>0.97</v>
      </c>
      <c r="F957" s="26" t="s">
        <v>295</v>
      </c>
      <c r="K957" s="24">
        <v>31</v>
      </c>
      <c r="L957" s="106">
        <v>46077</v>
      </c>
      <c r="M957" s="25" t="s">
        <v>359</v>
      </c>
      <c r="N957" s="107" t="s">
        <v>353</v>
      </c>
      <c r="O957" s="26">
        <v>3.6</v>
      </c>
      <c r="P957" s="26" t="s">
        <v>295</v>
      </c>
    </row>
    <row r="958" spans="1:16" x14ac:dyDescent="0.3">
      <c r="A958" s="24">
        <v>31</v>
      </c>
      <c r="B958" s="106">
        <v>46077</v>
      </c>
      <c r="C958" s="25" t="s">
        <v>358</v>
      </c>
      <c r="D958" s="107" t="s">
        <v>355</v>
      </c>
      <c r="E958" s="26">
        <v>35.700000000000003</v>
      </c>
      <c r="F958" s="26" t="s">
        <v>295</v>
      </c>
      <c r="K958" s="24">
        <v>31</v>
      </c>
      <c r="L958" s="106">
        <v>46077</v>
      </c>
      <c r="M958" s="25" t="s">
        <v>359</v>
      </c>
      <c r="N958" s="107" t="s">
        <v>355</v>
      </c>
      <c r="O958" s="26">
        <v>20</v>
      </c>
      <c r="P958" s="26" t="s">
        <v>295</v>
      </c>
    </row>
    <row r="959" spans="1:16" x14ac:dyDescent="0.3">
      <c r="A959" s="24">
        <v>31</v>
      </c>
      <c r="B959" s="106">
        <v>46077</v>
      </c>
      <c r="C959" s="25" t="s">
        <v>358</v>
      </c>
      <c r="D959" s="107" t="s">
        <v>133</v>
      </c>
      <c r="E959" s="26">
        <v>145</v>
      </c>
      <c r="F959" s="26" t="s">
        <v>295</v>
      </c>
      <c r="K959" s="24">
        <v>31</v>
      </c>
      <c r="L959" s="106">
        <v>46077</v>
      </c>
      <c r="M959" s="25" t="s">
        <v>359</v>
      </c>
      <c r="N959" s="107" t="s">
        <v>133</v>
      </c>
      <c r="O959" s="26">
        <v>127</v>
      </c>
      <c r="P959" s="26" t="s">
        <v>295</v>
      </c>
    </row>
    <row r="960" spans="1:16" x14ac:dyDescent="0.3">
      <c r="A960" s="24">
        <v>31</v>
      </c>
      <c r="B960" s="106">
        <v>46077</v>
      </c>
      <c r="C960" s="25" t="s">
        <v>358</v>
      </c>
      <c r="D960" s="107" t="s">
        <v>135</v>
      </c>
      <c r="E960" s="26">
        <v>3.7</v>
      </c>
      <c r="F960" s="26" t="s">
        <v>295</v>
      </c>
      <c r="K960" s="24">
        <v>31</v>
      </c>
      <c r="L960" s="106">
        <v>46077</v>
      </c>
      <c r="M960" s="25" t="s">
        <v>359</v>
      </c>
      <c r="N960" s="107" t="s">
        <v>135</v>
      </c>
      <c r="O960" s="26">
        <v>6.5</v>
      </c>
      <c r="P960" s="26" t="s">
        <v>295</v>
      </c>
    </row>
    <row r="961" spans="1:16" x14ac:dyDescent="0.3">
      <c r="A961" s="24">
        <v>31</v>
      </c>
      <c r="B961" s="106">
        <v>46077</v>
      </c>
      <c r="C961" s="25" t="s">
        <v>358</v>
      </c>
      <c r="D961" s="107" t="s">
        <v>136</v>
      </c>
      <c r="E961" s="26">
        <v>115</v>
      </c>
      <c r="F961" s="26" t="s">
        <v>295</v>
      </c>
      <c r="K961" s="24">
        <v>31</v>
      </c>
      <c r="L961" s="106">
        <v>46077</v>
      </c>
      <c r="M961" s="25" t="s">
        <v>359</v>
      </c>
      <c r="N961" s="107" t="s">
        <v>136</v>
      </c>
      <c r="O961" s="26">
        <v>97</v>
      </c>
      <c r="P961" s="26" t="s">
        <v>295</v>
      </c>
    </row>
    <row r="962" spans="1:16" x14ac:dyDescent="0.3">
      <c r="A962" s="24">
        <v>32</v>
      </c>
      <c r="B962" s="106">
        <v>46078</v>
      </c>
      <c r="C962" s="25" t="s">
        <v>358</v>
      </c>
      <c r="D962" s="107" t="s">
        <v>341</v>
      </c>
      <c r="E962" s="26">
        <v>4.68</v>
      </c>
      <c r="F962" s="26" t="s">
        <v>295</v>
      </c>
      <c r="K962" s="24">
        <v>32</v>
      </c>
      <c r="L962" s="106">
        <v>46078</v>
      </c>
      <c r="M962" s="25" t="s">
        <v>359</v>
      </c>
      <c r="N962" s="107" t="s">
        <v>341</v>
      </c>
      <c r="O962" s="26">
        <v>1.18</v>
      </c>
      <c r="P962" s="26" t="s">
        <v>295</v>
      </c>
    </row>
    <row r="963" spans="1:16" x14ac:dyDescent="0.3">
      <c r="A963" s="24">
        <v>32</v>
      </c>
      <c r="B963" s="106">
        <v>46078</v>
      </c>
      <c r="C963" s="25" t="s">
        <v>358</v>
      </c>
      <c r="D963" s="107" t="s">
        <v>118</v>
      </c>
      <c r="E963" s="26">
        <v>4.7</v>
      </c>
      <c r="F963" s="26" t="s">
        <v>295</v>
      </c>
      <c r="K963" s="24">
        <v>32</v>
      </c>
      <c r="L963" s="106">
        <v>46078</v>
      </c>
      <c r="M963" s="25" t="s">
        <v>359</v>
      </c>
      <c r="N963" s="107" t="s">
        <v>118</v>
      </c>
      <c r="O963" s="26">
        <v>9.8000000000000007</v>
      </c>
      <c r="P963" s="26" t="s">
        <v>295</v>
      </c>
    </row>
    <row r="964" spans="1:16" x14ac:dyDescent="0.3">
      <c r="A964" s="24">
        <v>32</v>
      </c>
      <c r="B964" s="106">
        <v>46078</v>
      </c>
      <c r="C964" s="25" t="s">
        <v>358</v>
      </c>
      <c r="D964" s="107" t="s">
        <v>130</v>
      </c>
      <c r="E964" s="26">
        <v>3.81</v>
      </c>
      <c r="F964" s="26" t="s">
        <v>295</v>
      </c>
      <c r="K964" s="24">
        <v>32</v>
      </c>
      <c r="L964" s="106">
        <v>46078</v>
      </c>
      <c r="M964" s="25" t="s">
        <v>359</v>
      </c>
      <c r="N964" s="107" t="s">
        <v>130</v>
      </c>
      <c r="O964" s="26">
        <v>2.4</v>
      </c>
      <c r="P964" s="26" t="s">
        <v>295</v>
      </c>
    </row>
    <row r="965" spans="1:16" x14ac:dyDescent="0.3">
      <c r="A965" s="24">
        <v>32</v>
      </c>
      <c r="B965" s="106">
        <v>46078</v>
      </c>
      <c r="C965" s="25" t="s">
        <v>358</v>
      </c>
      <c r="D965" s="107" t="s">
        <v>343</v>
      </c>
      <c r="E965" s="26">
        <v>0.28999999999999998</v>
      </c>
      <c r="F965" s="26" t="s">
        <v>295</v>
      </c>
      <c r="K965" s="24">
        <v>32</v>
      </c>
      <c r="L965" s="106">
        <v>46078</v>
      </c>
      <c r="M965" s="25" t="s">
        <v>359</v>
      </c>
      <c r="N965" s="107" t="s">
        <v>343</v>
      </c>
      <c r="O965" s="26">
        <v>1.0900000000000001</v>
      </c>
      <c r="P965" s="26" t="s">
        <v>295</v>
      </c>
    </row>
    <row r="966" spans="1:16" x14ac:dyDescent="0.3">
      <c r="A966" s="24">
        <v>32</v>
      </c>
      <c r="B966" s="106">
        <v>46078</v>
      </c>
      <c r="C966" s="25" t="s">
        <v>358</v>
      </c>
      <c r="D966" s="107" t="s">
        <v>127</v>
      </c>
      <c r="E966" s="26">
        <v>1.18</v>
      </c>
      <c r="F966" s="26" t="s">
        <v>295</v>
      </c>
      <c r="K966" s="24">
        <v>32</v>
      </c>
      <c r="L966" s="106">
        <v>46078</v>
      </c>
      <c r="M966" s="25" t="s">
        <v>359</v>
      </c>
      <c r="N966" s="107" t="s">
        <v>127</v>
      </c>
      <c r="O966" s="26">
        <v>4.57</v>
      </c>
      <c r="P966" s="26" t="s">
        <v>295</v>
      </c>
    </row>
    <row r="967" spans="1:16" x14ac:dyDescent="0.3">
      <c r="A967" s="24">
        <v>32</v>
      </c>
      <c r="B967" s="106">
        <v>46078</v>
      </c>
      <c r="C967" s="25" t="s">
        <v>358</v>
      </c>
      <c r="D967" s="107" t="s">
        <v>131</v>
      </c>
      <c r="E967" s="26">
        <v>8.8000000000000007</v>
      </c>
      <c r="F967" s="26" t="s">
        <v>295</v>
      </c>
      <c r="K967" s="24">
        <v>32</v>
      </c>
      <c r="L967" s="106">
        <v>46078</v>
      </c>
      <c r="M967" s="25" t="s">
        <v>359</v>
      </c>
      <c r="N967" s="107" t="s">
        <v>131</v>
      </c>
      <c r="O967" s="26">
        <v>12.2</v>
      </c>
      <c r="P967" s="26" t="s">
        <v>295</v>
      </c>
    </row>
    <row r="968" spans="1:16" x14ac:dyDescent="0.3">
      <c r="A968" s="24">
        <v>32</v>
      </c>
      <c r="B968" s="106">
        <v>46078</v>
      </c>
      <c r="C968" s="25" t="s">
        <v>358</v>
      </c>
      <c r="D968" s="107" t="s">
        <v>344</v>
      </c>
      <c r="E968" s="26">
        <v>312</v>
      </c>
      <c r="F968" s="26" t="s">
        <v>295</v>
      </c>
      <c r="K968" s="24">
        <v>32</v>
      </c>
      <c r="L968" s="106">
        <v>46078</v>
      </c>
      <c r="M968" s="25" t="s">
        <v>359</v>
      </c>
      <c r="N968" s="107" t="s">
        <v>344</v>
      </c>
      <c r="O968" s="26">
        <v>186</v>
      </c>
      <c r="P968" s="26" t="s">
        <v>295</v>
      </c>
    </row>
    <row r="969" spans="1:16" x14ac:dyDescent="0.3">
      <c r="A969" s="24">
        <v>32</v>
      </c>
      <c r="B969" s="106">
        <v>46078</v>
      </c>
      <c r="C969" s="25" t="s">
        <v>358</v>
      </c>
      <c r="D969" s="107" t="s">
        <v>119</v>
      </c>
      <c r="E969" s="26">
        <v>231</v>
      </c>
      <c r="F969" s="26" t="s">
        <v>295</v>
      </c>
      <c r="K969" s="24">
        <v>32</v>
      </c>
      <c r="L969" s="106">
        <v>46078</v>
      </c>
      <c r="M969" s="25" t="s">
        <v>359</v>
      </c>
      <c r="N969" s="107" t="s">
        <v>119</v>
      </c>
      <c r="O969" s="26">
        <v>85</v>
      </c>
      <c r="P969" s="26" t="s">
        <v>295</v>
      </c>
    </row>
    <row r="970" spans="1:16" x14ac:dyDescent="0.3">
      <c r="A970" s="24">
        <v>32</v>
      </c>
      <c r="B970" s="106">
        <v>46078</v>
      </c>
      <c r="C970" s="25" t="s">
        <v>358</v>
      </c>
      <c r="D970" s="107" t="s">
        <v>120</v>
      </c>
      <c r="E970" s="26">
        <v>78</v>
      </c>
      <c r="F970" s="26" t="s">
        <v>295</v>
      </c>
      <c r="K970" s="24">
        <v>32</v>
      </c>
      <c r="L970" s="106">
        <v>46078</v>
      </c>
      <c r="M970" s="25" t="s">
        <v>359</v>
      </c>
      <c r="N970" s="107" t="s">
        <v>120</v>
      </c>
      <c r="O970" s="26">
        <v>26</v>
      </c>
      <c r="P970" s="26" t="s">
        <v>295</v>
      </c>
    </row>
    <row r="971" spans="1:16" x14ac:dyDescent="0.3">
      <c r="A971" s="24">
        <v>32</v>
      </c>
      <c r="B971" s="106">
        <v>46078</v>
      </c>
      <c r="C971" s="25" t="s">
        <v>358</v>
      </c>
      <c r="D971" s="107" t="s">
        <v>117</v>
      </c>
      <c r="E971" s="26">
        <v>2.66</v>
      </c>
      <c r="F971" s="26" t="s">
        <v>295</v>
      </c>
      <c r="K971" s="24">
        <v>32</v>
      </c>
      <c r="L971" s="106">
        <v>46078</v>
      </c>
      <c r="M971" s="25" t="s">
        <v>359</v>
      </c>
      <c r="N971" s="107" t="s">
        <v>117</v>
      </c>
      <c r="O971" s="26">
        <v>6.26</v>
      </c>
      <c r="P971" s="26" t="s">
        <v>295</v>
      </c>
    </row>
    <row r="972" spans="1:16" x14ac:dyDescent="0.3">
      <c r="A972" s="24">
        <v>32</v>
      </c>
      <c r="B972" s="106">
        <v>46078</v>
      </c>
      <c r="C972" s="25" t="s">
        <v>358</v>
      </c>
      <c r="D972" s="107" t="s">
        <v>346</v>
      </c>
      <c r="E972" s="26">
        <v>233</v>
      </c>
      <c r="F972" s="26" t="s">
        <v>295</v>
      </c>
      <c r="K972" s="24">
        <v>32</v>
      </c>
      <c r="L972" s="106">
        <v>46078</v>
      </c>
      <c r="M972" s="25" t="s">
        <v>359</v>
      </c>
      <c r="N972" s="107" t="s">
        <v>346</v>
      </c>
      <c r="O972" s="26">
        <v>69</v>
      </c>
      <c r="P972" s="26" t="s">
        <v>295</v>
      </c>
    </row>
    <row r="973" spans="1:16" x14ac:dyDescent="0.3">
      <c r="A973" s="24">
        <v>32</v>
      </c>
      <c r="B973" s="106">
        <v>46078</v>
      </c>
      <c r="C973" s="25" t="s">
        <v>358</v>
      </c>
      <c r="D973" s="107" t="s">
        <v>132</v>
      </c>
      <c r="E973" s="26">
        <v>3.57</v>
      </c>
      <c r="F973" s="26" t="s">
        <v>295</v>
      </c>
      <c r="K973" s="24">
        <v>32</v>
      </c>
      <c r="L973" s="106">
        <v>46078</v>
      </c>
      <c r="M973" s="25" t="s">
        <v>359</v>
      </c>
      <c r="N973" s="107" t="s">
        <v>132</v>
      </c>
      <c r="O973" s="26">
        <v>7.4</v>
      </c>
      <c r="P973" s="26" t="s">
        <v>295</v>
      </c>
    </row>
    <row r="974" spans="1:16" x14ac:dyDescent="0.3">
      <c r="A974" s="24">
        <v>32</v>
      </c>
      <c r="B974" s="106">
        <v>46078</v>
      </c>
      <c r="C974" s="25" t="s">
        <v>358</v>
      </c>
      <c r="D974" s="107" t="s">
        <v>111</v>
      </c>
      <c r="E974" s="26">
        <v>87</v>
      </c>
      <c r="F974" s="26" t="s">
        <v>295</v>
      </c>
      <c r="K974" s="24">
        <v>32</v>
      </c>
      <c r="L974" s="106">
        <v>46078</v>
      </c>
      <c r="M974" s="25" t="s">
        <v>359</v>
      </c>
      <c r="N974" s="107" t="s">
        <v>111</v>
      </c>
      <c r="O974" s="26">
        <v>281</v>
      </c>
      <c r="P974" s="26" t="s">
        <v>295</v>
      </c>
    </row>
    <row r="975" spans="1:16" x14ac:dyDescent="0.3">
      <c r="A975" s="24">
        <v>32</v>
      </c>
      <c r="B975" s="106">
        <v>46078</v>
      </c>
      <c r="C975" s="25" t="s">
        <v>358</v>
      </c>
      <c r="D975" s="107" t="s">
        <v>347</v>
      </c>
      <c r="E975" s="26">
        <v>5.23</v>
      </c>
      <c r="F975" s="26" t="s">
        <v>295</v>
      </c>
      <c r="K975" s="24">
        <v>32</v>
      </c>
      <c r="L975" s="106">
        <v>46078</v>
      </c>
      <c r="M975" s="25" t="s">
        <v>359</v>
      </c>
      <c r="N975" s="107" t="s">
        <v>347</v>
      </c>
      <c r="O975" s="26">
        <v>10.039999999999999</v>
      </c>
      <c r="P975" s="26" t="s">
        <v>295</v>
      </c>
    </row>
    <row r="976" spans="1:16" x14ac:dyDescent="0.3">
      <c r="A976" s="24">
        <v>32</v>
      </c>
      <c r="B976" s="106">
        <v>46078</v>
      </c>
      <c r="C976" s="25" t="s">
        <v>358</v>
      </c>
      <c r="D976" s="107" t="s">
        <v>349</v>
      </c>
      <c r="E976" s="26">
        <v>2.15</v>
      </c>
      <c r="F976" s="26" t="s">
        <v>295</v>
      </c>
      <c r="K976" s="24">
        <v>32</v>
      </c>
      <c r="L976" s="106">
        <v>46078</v>
      </c>
      <c r="M976" s="25" t="s">
        <v>359</v>
      </c>
      <c r="N976" s="107" t="s">
        <v>349</v>
      </c>
      <c r="O976" s="26">
        <v>4.5599999999999996</v>
      </c>
      <c r="P976" s="26" t="s">
        <v>295</v>
      </c>
    </row>
    <row r="977" spans="1:16" x14ac:dyDescent="0.3">
      <c r="A977" s="24">
        <v>32</v>
      </c>
      <c r="B977" s="106">
        <v>46078</v>
      </c>
      <c r="C977" s="25" t="s">
        <v>358</v>
      </c>
      <c r="D977" s="107" t="s">
        <v>128</v>
      </c>
      <c r="E977" s="26">
        <v>6.8</v>
      </c>
      <c r="F977" s="26" t="s">
        <v>295</v>
      </c>
      <c r="K977" s="24">
        <v>32</v>
      </c>
      <c r="L977" s="106">
        <v>46078</v>
      </c>
      <c r="M977" s="25" t="s">
        <v>359</v>
      </c>
      <c r="N977" s="107" t="s">
        <v>128</v>
      </c>
      <c r="O977" s="26">
        <v>4.4000000000000004</v>
      </c>
      <c r="P977" s="26" t="s">
        <v>295</v>
      </c>
    </row>
    <row r="978" spans="1:16" x14ac:dyDescent="0.3">
      <c r="A978" s="24">
        <v>32</v>
      </c>
      <c r="B978" s="106">
        <v>46078</v>
      </c>
      <c r="C978" s="25" t="s">
        <v>358</v>
      </c>
      <c r="D978" s="107" t="s">
        <v>121</v>
      </c>
      <c r="E978" s="26">
        <v>157</v>
      </c>
      <c r="F978" s="26" t="s">
        <v>295</v>
      </c>
      <c r="K978" s="24">
        <v>32</v>
      </c>
      <c r="L978" s="106">
        <v>46078</v>
      </c>
      <c r="M978" s="25" t="s">
        <v>359</v>
      </c>
      <c r="N978" s="107" t="s">
        <v>121</v>
      </c>
      <c r="O978" s="26">
        <v>78</v>
      </c>
      <c r="P978" s="26" t="s">
        <v>295</v>
      </c>
    </row>
    <row r="979" spans="1:16" x14ac:dyDescent="0.3">
      <c r="A979" s="24">
        <v>32</v>
      </c>
      <c r="B979" s="106">
        <v>46078</v>
      </c>
      <c r="C979" s="25" t="s">
        <v>358</v>
      </c>
      <c r="D979" s="107" t="s">
        <v>115</v>
      </c>
      <c r="E979" s="26">
        <v>32</v>
      </c>
      <c r="F979" s="26" t="s">
        <v>295</v>
      </c>
      <c r="K979" s="24">
        <v>32</v>
      </c>
      <c r="L979" s="106">
        <v>46078</v>
      </c>
      <c r="M979" s="25" t="s">
        <v>359</v>
      </c>
      <c r="N979" s="107" t="s">
        <v>115</v>
      </c>
      <c r="O979" s="26">
        <v>95</v>
      </c>
      <c r="P979" s="26" t="s">
        <v>295</v>
      </c>
    </row>
    <row r="980" spans="1:16" x14ac:dyDescent="0.3">
      <c r="A980" s="24">
        <v>32</v>
      </c>
      <c r="B980" s="106">
        <v>46078</v>
      </c>
      <c r="C980" s="25" t="s">
        <v>358</v>
      </c>
      <c r="D980" s="107" t="s">
        <v>137</v>
      </c>
      <c r="E980" s="26">
        <v>75</v>
      </c>
      <c r="F980" s="26" t="s">
        <v>295</v>
      </c>
      <c r="K980" s="24">
        <v>32</v>
      </c>
      <c r="L980" s="106">
        <v>46078</v>
      </c>
      <c r="M980" s="25" t="s">
        <v>359</v>
      </c>
      <c r="N980" s="107" t="s">
        <v>137</v>
      </c>
      <c r="O980" s="26">
        <v>485</v>
      </c>
      <c r="P980" s="26" t="s">
        <v>295</v>
      </c>
    </row>
    <row r="981" spans="1:16" x14ac:dyDescent="0.3">
      <c r="A981" s="24">
        <v>32</v>
      </c>
      <c r="B981" s="106">
        <v>46078</v>
      </c>
      <c r="C981" s="25" t="s">
        <v>358</v>
      </c>
      <c r="D981" s="107" t="s">
        <v>350</v>
      </c>
      <c r="E981" s="26">
        <v>140</v>
      </c>
      <c r="F981" s="26" t="s">
        <v>295</v>
      </c>
      <c r="K981" s="24">
        <v>32</v>
      </c>
      <c r="L981" s="106">
        <v>46078</v>
      </c>
      <c r="M981" s="25" t="s">
        <v>359</v>
      </c>
      <c r="N981" s="107" t="s">
        <v>350</v>
      </c>
      <c r="O981" s="26">
        <v>435</v>
      </c>
      <c r="P981" s="26" t="s">
        <v>295</v>
      </c>
    </row>
    <row r="982" spans="1:16" x14ac:dyDescent="0.3">
      <c r="A982" s="24">
        <v>32</v>
      </c>
      <c r="B982" s="106">
        <v>46078</v>
      </c>
      <c r="C982" s="25" t="s">
        <v>358</v>
      </c>
      <c r="D982" s="107" t="s">
        <v>125</v>
      </c>
      <c r="E982" s="26">
        <v>109</v>
      </c>
      <c r="F982" s="26" t="s">
        <v>295</v>
      </c>
      <c r="K982" s="24">
        <v>32</v>
      </c>
      <c r="L982" s="106">
        <v>46078</v>
      </c>
      <c r="M982" s="25" t="s">
        <v>359</v>
      </c>
      <c r="N982" s="107" t="s">
        <v>125</v>
      </c>
      <c r="O982" s="26">
        <v>421</v>
      </c>
      <c r="P982" s="26" t="s">
        <v>295</v>
      </c>
    </row>
    <row r="983" spans="1:16" x14ac:dyDescent="0.3">
      <c r="A983" s="24">
        <v>32</v>
      </c>
      <c r="B983" s="106">
        <v>46078</v>
      </c>
      <c r="C983" s="25" t="s">
        <v>358</v>
      </c>
      <c r="D983" s="107" t="s">
        <v>126</v>
      </c>
      <c r="E983" s="26">
        <v>79</v>
      </c>
      <c r="F983" s="26" t="s">
        <v>295</v>
      </c>
      <c r="K983" s="24">
        <v>32</v>
      </c>
      <c r="L983" s="106">
        <v>46078</v>
      </c>
      <c r="M983" s="25" t="s">
        <v>359</v>
      </c>
      <c r="N983" s="107" t="s">
        <v>126</v>
      </c>
      <c r="O983" s="26">
        <v>153</v>
      </c>
      <c r="P983" s="26" t="s">
        <v>295</v>
      </c>
    </row>
    <row r="984" spans="1:16" x14ac:dyDescent="0.3">
      <c r="A984" s="24">
        <v>32</v>
      </c>
      <c r="B984" s="106">
        <v>46078</v>
      </c>
      <c r="C984" s="25" t="s">
        <v>358</v>
      </c>
      <c r="D984" s="107" t="s">
        <v>351</v>
      </c>
      <c r="E984" s="26">
        <v>158</v>
      </c>
      <c r="F984" s="26" t="s">
        <v>295</v>
      </c>
      <c r="K984" s="24">
        <v>32</v>
      </c>
      <c r="L984" s="106">
        <v>46078</v>
      </c>
      <c r="M984" s="25" t="s">
        <v>359</v>
      </c>
      <c r="N984" s="107" t="s">
        <v>351</v>
      </c>
      <c r="O984" s="26">
        <v>372</v>
      </c>
      <c r="P984" s="26" t="s">
        <v>295</v>
      </c>
    </row>
    <row r="985" spans="1:16" x14ac:dyDescent="0.3">
      <c r="A985" s="24">
        <v>32</v>
      </c>
      <c r="B985" s="106">
        <v>46078</v>
      </c>
      <c r="C985" s="25" t="s">
        <v>358</v>
      </c>
      <c r="D985" s="107" t="s">
        <v>352</v>
      </c>
      <c r="E985" s="26">
        <v>62</v>
      </c>
      <c r="F985" s="26" t="s">
        <v>295</v>
      </c>
      <c r="K985" s="24">
        <v>32</v>
      </c>
      <c r="L985" s="106">
        <v>46078</v>
      </c>
      <c r="M985" s="25" t="s">
        <v>359</v>
      </c>
      <c r="N985" s="107" t="s">
        <v>352</v>
      </c>
      <c r="O985" s="26">
        <v>88</v>
      </c>
      <c r="P985" s="26" t="s">
        <v>295</v>
      </c>
    </row>
    <row r="986" spans="1:16" x14ac:dyDescent="0.3">
      <c r="A986" s="24">
        <v>32</v>
      </c>
      <c r="B986" s="106">
        <v>46078</v>
      </c>
      <c r="C986" s="25" t="s">
        <v>358</v>
      </c>
      <c r="D986" s="107" t="s">
        <v>122</v>
      </c>
      <c r="E986" s="26">
        <v>46</v>
      </c>
      <c r="F986" s="26" t="s">
        <v>295</v>
      </c>
      <c r="K986" s="24">
        <v>32</v>
      </c>
      <c r="L986" s="106">
        <v>46078</v>
      </c>
      <c r="M986" s="25" t="s">
        <v>359</v>
      </c>
      <c r="N986" s="107" t="s">
        <v>122</v>
      </c>
      <c r="O986" s="26">
        <v>215</v>
      </c>
      <c r="P986" s="26" t="s">
        <v>295</v>
      </c>
    </row>
    <row r="987" spans="1:16" x14ac:dyDescent="0.3">
      <c r="A987" s="24">
        <v>32</v>
      </c>
      <c r="B987" s="106">
        <v>46078</v>
      </c>
      <c r="C987" s="25" t="s">
        <v>358</v>
      </c>
      <c r="D987" s="107" t="s">
        <v>124</v>
      </c>
      <c r="E987" s="26">
        <v>32</v>
      </c>
      <c r="F987" s="26" t="s">
        <v>295</v>
      </c>
      <c r="K987" s="24">
        <v>32</v>
      </c>
      <c r="L987" s="106">
        <v>46078</v>
      </c>
      <c r="M987" s="25" t="s">
        <v>359</v>
      </c>
      <c r="N987" s="107" t="s">
        <v>124</v>
      </c>
      <c r="O987" s="26">
        <v>106</v>
      </c>
      <c r="P987" s="26" t="s">
        <v>295</v>
      </c>
    </row>
    <row r="988" spans="1:16" x14ac:dyDescent="0.3">
      <c r="A988" s="24">
        <v>32</v>
      </c>
      <c r="B988" s="106">
        <v>46078</v>
      </c>
      <c r="C988" s="25" t="s">
        <v>358</v>
      </c>
      <c r="D988" s="107" t="s">
        <v>353</v>
      </c>
      <c r="E988" s="26">
        <v>1</v>
      </c>
      <c r="F988" s="26" t="s">
        <v>295</v>
      </c>
      <c r="K988" s="24">
        <v>32</v>
      </c>
      <c r="L988" s="106">
        <v>46078</v>
      </c>
      <c r="M988" s="25" t="s">
        <v>359</v>
      </c>
      <c r="N988" s="107" t="s">
        <v>353</v>
      </c>
      <c r="O988" s="26">
        <v>3.56</v>
      </c>
      <c r="P988" s="26" t="s">
        <v>295</v>
      </c>
    </row>
    <row r="989" spans="1:16" x14ac:dyDescent="0.3">
      <c r="A989" s="24">
        <v>32</v>
      </c>
      <c r="B989" s="106">
        <v>46078</v>
      </c>
      <c r="C989" s="25" t="s">
        <v>358</v>
      </c>
      <c r="D989" s="107" t="s">
        <v>355</v>
      </c>
      <c r="E989" s="26">
        <v>33.799999999999997</v>
      </c>
      <c r="F989" s="26" t="s">
        <v>295</v>
      </c>
      <c r="K989" s="24">
        <v>32</v>
      </c>
      <c r="L989" s="106">
        <v>46078</v>
      </c>
      <c r="M989" s="25" t="s">
        <v>359</v>
      </c>
      <c r="N989" s="107" t="s">
        <v>355</v>
      </c>
      <c r="O989" s="26">
        <v>16.7</v>
      </c>
      <c r="P989" s="26" t="s">
        <v>295</v>
      </c>
    </row>
    <row r="990" spans="1:16" x14ac:dyDescent="0.3">
      <c r="A990" s="24">
        <v>32</v>
      </c>
      <c r="B990" s="106">
        <v>46078</v>
      </c>
      <c r="C990" s="25" t="s">
        <v>358</v>
      </c>
      <c r="D990" s="107" t="s">
        <v>133</v>
      </c>
      <c r="E990" s="26">
        <v>146</v>
      </c>
      <c r="F990" s="26" t="s">
        <v>295</v>
      </c>
      <c r="K990" s="24">
        <v>32</v>
      </c>
      <c r="L990" s="106">
        <v>46078</v>
      </c>
      <c r="M990" s="25" t="s">
        <v>359</v>
      </c>
      <c r="N990" s="107" t="s">
        <v>133</v>
      </c>
      <c r="O990" s="26">
        <v>127</v>
      </c>
      <c r="P990" s="26" t="s">
        <v>295</v>
      </c>
    </row>
    <row r="991" spans="1:16" x14ac:dyDescent="0.3">
      <c r="A991" s="24">
        <v>32</v>
      </c>
      <c r="B991" s="106">
        <v>46078</v>
      </c>
      <c r="C991" s="25" t="s">
        <v>358</v>
      </c>
      <c r="D991" s="107" t="s">
        <v>135</v>
      </c>
      <c r="E991" s="26">
        <v>3.8</v>
      </c>
      <c r="F991" s="26" t="s">
        <v>295</v>
      </c>
      <c r="K991" s="24">
        <v>32</v>
      </c>
      <c r="L991" s="106">
        <v>46078</v>
      </c>
      <c r="M991" s="25" t="s">
        <v>359</v>
      </c>
      <c r="N991" s="107" t="s">
        <v>135</v>
      </c>
      <c r="O991" s="26">
        <v>6.4</v>
      </c>
      <c r="P991" s="26" t="s">
        <v>295</v>
      </c>
    </row>
    <row r="992" spans="1:16" x14ac:dyDescent="0.3">
      <c r="A992" s="24">
        <v>32</v>
      </c>
      <c r="B992" s="106">
        <v>46078</v>
      </c>
      <c r="C992" s="25" t="s">
        <v>358</v>
      </c>
      <c r="D992" s="107" t="s">
        <v>136</v>
      </c>
      <c r="E992" s="26">
        <v>117</v>
      </c>
      <c r="F992" s="26" t="s">
        <v>295</v>
      </c>
      <c r="K992" s="24">
        <v>32</v>
      </c>
      <c r="L992" s="106">
        <v>46078</v>
      </c>
      <c r="M992" s="25" t="s">
        <v>359</v>
      </c>
      <c r="N992" s="107" t="s">
        <v>136</v>
      </c>
      <c r="O992" s="26">
        <v>95</v>
      </c>
      <c r="P992" s="26" t="s">
        <v>295</v>
      </c>
    </row>
    <row r="993" spans="1:16" x14ac:dyDescent="0.3">
      <c r="A993" s="24">
        <v>33</v>
      </c>
      <c r="B993" s="106">
        <v>46079</v>
      </c>
      <c r="C993" s="25" t="s">
        <v>358</v>
      </c>
      <c r="D993" s="107" t="s">
        <v>341</v>
      </c>
      <c r="E993" s="26">
        <v>4.59</v>
      </c>
      <c r="F993" s="26" t="s">
        <v>295</v>
      </c>
      <c r="K993" s="24">
        <v>33</v>
      </c>
      <c r="L993" s="106">
        <v>46079</v>
      </c>
      <c r="M993" s="25" t="s">
        <v>359</v>
      </c>
      <c r="N993" s="107" t="s">
        <v>341</v>
      </c>
      <c r="O993" s="26">
        <v>1.1299999999999999</v>
      </c>
      <c r="P993" s="26" t="s">
        <v>295</v>
      </c>
    </row>
    <row r="994" spans="1:16" x14ac:dyDescent="0.3">
      <c r="A994" s="24">
        <v>33</v>
      </c>
      <c r="B994" s="106">
        <v>46079</v>
      </c>
      <c r="C994" s="25" t="s">
        <v>358</v>
      </c>
      <c r="D994" s="107" t="s">
        <v>118</v>
      </c>
      <c r="E994" s="26">
        <v>4.5</v>
      </c>
      <c r="F994" s="26" t="s">
        <v>295</v>
      </c>
      <c r="K994" s="24">
        <v>33</v>
      </c>
      <c r="L994" s="106">
        <v>46079</v>
      </c>
      <c r="M994" s="25" t="s">
        <v>359</v>
      </c>
      <c r="N994" s="107" t="s">
        <v>118</v>
      </c>
      <c r="O994" s="26">
        <v>9.4</v>
      </c>
      <c r="P994" s="26" t="s">
        <v>295</v>
      </c>
    </row>
    <row r="995" spans="1:16" x14ac:dyDescent="0.3">
      <c r="A995" s="24">
        <v>33</v>
      </c>
      <c r="B995" s="106">
        <v>46079</v>
      </c>
      <c r="C995" s="25" t="s">
        <v>358</v>
      </c>
      <c r="D995" s="107" t="s">
        <v>130</v>
      </c>
      <c r="E995" s="26">
        <v>3.79</v>
      </c>
      <c r="F995" s="26" t="s">
        <v>295</v>
      </c>
      <c r="K995" s="24">
        <v>33</v>
      </c>
      <c r="L995" s="106">
        <v>46079</v>
      </c>
      <c r="M995" s="25" t="s">
        <v>359</v>
      </c>
      <c r="N995" s="107" t="s">
        <v>130</v>
      </c>
      <c r="O995" s="26">
        <v>2.38</v>
      </c>
      <c r="P995" s="26" t="s">
        <v>295</v>
      </c>
    </row>
    <row r="996" spans="1:16" x14ac:dyDescent="0.3">
      <c r="A996" s="24">
        <v>33</v>
      </c>
      <c r="B996" s="106">
        <v>46079</v>
      </c>
      <c r="C996" s="25" t="s">
        <v>358</v>
      </c>
      <c r="D996" s="107" t="s">
        <v>343</v>
      </c>
      <c r="E996" s="26">
        <v>0.28999999999999998</v>
      </c>
      <c r="F996" s="26" t="s">
        <v>295</v>
      </c>
      <c r="K996" s="24">
        <v>33</v>
      </c>
      <c r="L996" s="106">
        <v>46079</v>
      </c>
      <c r="M996" s="25" t="s">
        <v>359</v>
      </c>
      <c r="N996" s="107" t="s">
        <v>343</v>
      </c>
      <c r="O996" s="26">
        <v>1.0900000000000001</v>
      </c>
      <c r="P996" s="26" t="s">
        <v>295</v>
      </c>
    </row>
    <row r="997" spans="1:16" x14ac:dyDescent="0.3">
      <c r="A997" s="24">
        <v>33</v>
      </c>
      <c r="B997" s="106">
        <v>46079</v>
      </c>
      <c r="C997" s="25" t="s">
        <v>358</v>
      </c>
      <c r="D997" s="107" t="s">
        <v>127</v>
      </c>
      <c r="E997" s="26">
        <v>1.17</v>
      </c>
      <c r="F997" s="26" t="s">
        <v>295</v>
      </c>
      <c r="K997" s="24">
        <v>33</v>
      </c>
      <c r="L997" s="106">
        <v>46079</v>
      </c>
      <c r="M997" s="25" t="s">
        <v>359</v>
      </c>
      <c r="N997" s="107" t="s">
        <v>127</v>
      </c>
      <c r="O997" s="26">
        <v>4.57</v>
      </c>
      <c r="P997" s="26" t="s">
        <v>295</v>
      </c>
    </row>
    <row r="998" spans="1:16" x14ac:dyDescent="0.3">
      <c r="A998" s="24">
        <v>33</v>
      </c>
      <c r="B998" s="106">
        <v>46079</v>
      </c>
      <c r="C998" s="25" t="s">
        <v>358</v>
      </c>
      <c r="D998" s="107" t="s">
        <v>131</v>
      </c>
      <c r="E998" s="26">
        <v>8.6999999999999993</v>
      </c>
      <c r="F998" s="26" t="s">
        <v>295</v>
      </c>
      <c r="K998" s="24">
        <v>33</v>
      </c>
      <c r="L998" s="106">
        <v>46079</v>
      </c>
      <c r="M998" s="25" t="s">
        <v>359</v>
      </c>
      <c r="N998" s="107" t="s">
        <v>131</v>
      </c>
      <c r="O998" s="26">
        <v>12.4</v>
      </c>
      <c r="P998" s="26" t="s">
        <v>295</v>
      </c>
    </row>
    <row r="999" spans="1:16" x14ac:dyDescent="0.3">
      <c r="A999" s="24">
        <v>33</v>
      </c>
      <c r="B999" s="106">
        <v>46079</v>
      </c>
      <c r="C999" s="25" t="s">
        <v>358</v>
      </c>
      <c r="D999" s="107" t="s">
        <v>344</v>
      </c>
      <c r="E999" s="26">
        <v>325</v>
      </c>
      <c r="F999" s="26" t="s">
        <v>295</v>
      </c>
      <c r="K999" s="24">
        <v>33</v>
      </c>
      <c r="L999" s="106">
        <v>46079</v>
      </c>
      <c r="M999" s="25" t="s">
        <v>359</v>
      </c>
      <c r="N999" s="107" t="s">
        <v>344</v>
      </c>
      <c r="O999" s="26">
        <v>191</v>
      </c>
      <c r="P999" s="26" t="s">
        <v>295</v>
      </c>
    </row>
    <row r="1000" spans="1:16" x14ac:dyDescent="0.3">
      <c r="A1000" s="24">
        <v>33</v>
      </c>
      <c r="B1000" s="106">
        <v>46079</v>
      </c>
      <c r="C1000" s="25" t="s">
        <v>358</v>
      </c>
      <c r="D1000" s="107" t="s">
        <v>119</v>
      </c>
      <c r="E1000" s="26">
        <v>234</v>
      </c>
      <c r="F1000" s="26" t="s">
        <v>295</v>
      </c>
      <c r="K1000" s="24">
        <v>33</v>
      </c>
      <c r="L1000" s="106">
        <v>46079</v>
      </c>
      <c r="M1000" s="25" t="s">
        <v>359</v>
      </c>
      <c r="N1000" s="107" t="s">
        <v>119</v>
      </c>
      <c r="O1000" s="26">
        <v>85</v>
      </c>
      <c r="P1000" s="26" t="s">
        <v>295</v>
      </c>
    </row>
    <row r="1001" spans="1:16" x14ac:dyDescent="0.3">
      <c r="A1001" s="24">
        <v>33</v>
      </c>
      <c r="B1001" s="106">
        <v>46079</v>
      </c>
      <c r="C1001" s="25" t="s">
        <v>358</v>
      </c>
      <c r="D1001" s="107" t="s">
        <v>120</v>
      </c>
      <c r="E1001" s="26">
        <v>79</v>
      </c>
      <c r="F1001" s="26" t="s">
        <v>295</v>
      </c>
      <c r="K1001" s="24">
        <v>33</v>
      </c>
      <c r="L1001" s="106">
        <v>46079</v>
      </c>
      <c r="M1001" s="25" t="s">
        <v>359</v>
      </c>
      <c r="N1001" s="107" t="s">
        <v>120</v>
      </c>
      <c r="O1001" s="26">
        <v>27</v>
      </c>
      <c r="P1001" s="26" t="s">
        <v>295</v>
      </c>
    </row>
    <row r="1002" spans="1:16" x14ac:dyDescent="0.3">
      <c r="A1002" s="24">
        <v>33</v>
      </c>
      <c r="B1002" s="106">
        <v>46079</v>
      </c>
      <c r="C1002" s="25" t="s">
        <v>358</v>
      </c>
      <c r="D1002" s="107" t="s">
        <v>117</v>
      </c>
      <c r="E1002" s="26">
        <v>2.76</v>
      </c>
      <c r="F1002" s="26" t="s">
        <v>295</v>
      </c>
      <c r="K1002" s="24">
        <v>33</v>
      </c>
      <c r="L1002" s="106">
        <v>46079</v>
      </c>
      <c r="M1002" s="25" t="s">
        <v>359</v>
      </c>
      <c r="N1002" s="107" t="s">
        <v>117</v>
      </c>
      <c r="O1002" s="26">
        <v>6.43</v>
      </c>
      <c r="P1002" s="26" t="s">
        <v>295</v>
      </c>
    </row>
    <row r="1003" spans="1:16" x14ac:dyDescent="0.3">
      <c r="A1003" s="24">
        <v>33</v>
      </c>
      <c r="B1003" s="106">
        <v>46079</v>
      </c>
      <c r="C1003" s="25" t="s">
        <v>358</v>
      </c>
      <c r="D1003" s="107" t="s">
        <v>346</v>
      </c>
      <c r="E1003" s="26">
        <v>233</v>
      </c>
      <c r="F1003" s="26" t="s">
        <v>295</v>
      </c>
      <c r="K1003" s="24">
        <v>33</v>
      </c>
      <c r="L1003" s="106">
        <v>46079</v>
      </c>
      <c r="M1003" s="25" t="s">
        <v>359</v>
      </c>
      <c r="N1003" s="107" t="s">
        <v>346</v>
      </c>
      <c r="O1003" s="26">
        <v>68</v>
      </c>
      <c r="P1003" s="26" t="s">
        <v>295</v>
      </c>
    </row>
    <row r="1004" spans="1:16" x14ac:dyDescent="0.3">
      <c r="A1004" s="24">
        <v>33</v>
      </c>
      <c r="B1004" s="106">
        <v>46079</v>
      </c>
      <c r="C1004" s="25" t="s">
        <v>358</v>
      </c>
      <c r="D1004" s="107" t="s">
        <v>132</v>
      </c>
      <c r="E1004" s="26">
        <v>3.74</v>
      </c>
      <c r="F1004" s="26" t="s">
        <v>295</v>
      </c>
      <c r="K1004" s="24">
        <v>33</v>
      </c>
      <c r="L1004" s="106">
        <v>46079</v>
      </c>
      <c r="M1004" s="25" t="s">
        <v>359</v>
      </c>
      <c r="N1004" s="107" t="s">
        <v>132</v>
      </c>
      <c r="O1004" s="26">
        <v>7.18</v>
      </c>
      <c r="P1004" s="26" t="s">
        <v>295</v>
      </c>
    </row>
    <row r="1005" spans="1:16" x14ac:dyDescent="0.3">
      <c r="A1005" s="24">
        <v>33</v>
      </c>
      <c r="B1005" s="106">
        <v>46079</v>
      </c>
      <c r="C1005" s="25" t="s">
        <v>358</v>
      </c>
      <c r="D1005" s="107" t="s">
        <v>111</v>
      </c>
      <c r="E1005" s="26">
        <v>87</v>
      </c>
      <c r="F1005" s="26" t="s">
        <v>295</v>
      </c>
      <c r="K1005" s="24">
        <v>33</v>
      </c>
      <c r="L1005" s="106">
        <v>46079</v>
      </c>
      <c r="M1005" s="25" t="s">
        <v>359</v>
      </c>
      <c r="N1005" s="107" t="s">
        <v>111</v>
      </c>
      <c r="O1005" s="26">
        <v>283</v>
      </c>
      <c r="P1005" s="26" t="s">
        <v>295</v>
      </c>
    </row>
    <row r="1006" spans="1:16" x14ac:dyDescent="0.3">
      <c r="A1006" s="24">
        <v>33</v>
      </c>
      <c r="B1006" s="106">
        <v>46079</v>
      </c>
      <c r="C1006" s="25" t="s">
        <v>358</v>
      </c>
      <c r="D1006" s="107" t="s">
        <v>347</v>
      </c>
      <c r="E1006" s="26">
        <v>5.28</v>
      </c>
      <c r="F1006" s="26" t="s">
        <v>295</v>
      </c>
      <c r="K1006" s="24">
        <v>33</v>
      </c>
      <c r="L1006" s="106">
        <v>46079</v>
      </c>
      <c r="M1006" s="25" t="s">
        <v>359</v>
      </c>
      <c r="N1006" s="107" t="s">
        <v>347</v>
      </c>
      <c r="O1006" s="26">
        <v>9.94</v>
      </c>
      <c r="P1006" s="26" t="s">
        <v>295</v>
      </c>
    </row>
    <row r="1007" spans="1:16" x14ac:dyDescent="0.3">
      <c r="A1007" s="24">
        <v>33</v>
      </c>
      <c r="B1007" s="106">
        <v>46079</v>
      </c>
      <c r="C1007" s="25" t="s">
        <v>358</v>
      </c>
      <c r="D1007" s="107" t="s">
        <v>349</v>
      </c>
      <c r="E1007" s="26">
        <v>2.12</v>
      </c>
      <c r="F1007" s="26" t="s">
        <v>295</v>
      </c>
      <c r="K1007" s="24">
        <v>33</v>
      </c>
      <c r="L1007" s="106">
        <v>46079</v>
      </c>
      <c r="M1007" s="25" t="s">
        <v>359</v>
      </c>
      <c r="N1007" s="107" t="s">
        <v>349</v>
      </c>
      <c r="O1007" s="26">
        <v>4.6500000000000004</v>
      </c>
      <c r="P1007" s="26" t="s">
        <v>295</v>
      </c>
    </row>
    <row r="1008" spans="1:16" x14ac:dyDescent="0.3">
      <c r="A1008" s="24">
        <v>33</v>
      </c>
      <c r="B1008" s="106">
        <v>46079</v>
      </c>
      <c r="C1008" s="25" t="s">
        <v>358</v>
      </c>
      <c r="D1008" s="107" t="s">
        <v>128</v>
      </c>
      <c r="E1008" s="26">
        <v>6.7</v>
      </c>
      <c r="F1008" s="26" t="s">
        <v>295</v>
      </c>
      <c r="K1008" s="24">
        <v>33</v>
      </c>
      <c r="L1008" s="106">
        <v>46079</v>
      </c>
      <c r="M1008" s="25" t="s">
        <v>359</v>
      </c>
      <c r="N1008" s="107" t="s">
        <v>128</v>
      </c>
      <c r="O1008" s="26">
        <v>4.4000000000000004</v>
      </c>
      <c r="P1008" s="26" t="s">
        <v>295</v>
      </c>
    </row>
    <row r="1009" spans="1:16" x14ac:dyDescent="0.3">
      <c r="A1009" s="24">
        <v>33</v>
      </c>
      <c r="B1009" s="106">
        <v>46079</v>
      </c>
      <c r="C1009" s="25" t="s">
        <v>358</v>
      </c>
      <c r="D1009" s="107" t="s">
        <v>121</v>
      </c>
      <c r="E1009" s="26">
        <v>155</v>
      </c>
      <c r="F1009" s="26" t="s">
        <v>295</v>
      </c>
      <c r="K1009" s="24">
        <v>33</v>
      </c>
      <c r="L1009" s="106">
        <v>46079</v>
      </c>
      <c r="M1009" s="25" t="s">
        <v>359</v>
      </c>
      <c r="N1009" s="107" t="s">
        <v>121</v>
      </c>
      <c r="O1009" s="26">
        <v>78</v>
      </c>
      <c r="P1009" s="26" t="s">
        <v>295</v>
      </c>
    </row>
    <row r="1010" spans="1:16" x14ac:dyDescent="0.3">
      <c r="A1010" s="24">
        <v>33</v>
      </c>
      <c r="B1010" s="106">
        <v>46079</v>
      </c>
      <c r="C1010" s="25" t="s">
        <v>358</v>
      </c>
      <c r="D1010" s="107" t="s">
        <v>115</v>
      </c>
      <c r="E1010" s="26">
        <v>31</v>
      </c>
      <c r="F1010" s="26" t="s">
        <v>295</v>
      </c>
      <c r="K1010" s="24">
        <v>33</v>
      </c>
      <c r="L1010" s="106">
        <v>46079</v>
      </c>
      <c r="M1010" s="25" t="s">
        <v>359</v>
      </c>
      <c r="N1010" s="107" t="s">
        <v>115</v>
      </c>
      <c r="O1010" s="26">
        <v>95</v>
      </c>
      <c r="P1010" s="26" t="s">
        <v>295</v>
      </c>
    </row>
    <row r="1011" spans="1:16" x14ac:dyDescent="0.3">
      <c r="A1011" s="24">
        <v>33</v>
      </c>
      <c r="B1011" s="106">
        <v>46079</v>
      </c>
      <c r="C1011" s="25" t="s">
        <v>358</v>
      </c>
      <c r="D1011" s="107" t="s">
        <v>137</v>
      </c>
      <c r="E1011" s="26">
        <v>75</v>
      </c>
      <c r="F1011" s="26" t="s">
        <v>295</v>
      </c>
      <c r="K1011" s="24">
        <v>33</v>
      </c>
      <c r="L1011" s="106">
        <v>46079</v>
      </c>
      <c r="M1011" s="25" t="s">
        <v>359</v>
      </c>
      <c r="N1011" s="107" t="s">
        <v>137</v>
      </c>
      <c r="O1011" s="26">
        <v>482</v>
      </c>
      <c r="P1011" s="26" t="s">
        <v>295</v>
      </c>
    </row>
    <row r="1012" spans="1:16" x14ac:dyDescent="0.3">
      <c r="A1012" s="24">
        <v>33</v>
      </c>
      <c r="B1012" s="106">
        <v>46079</v>
      </c>
      <c r="C1012" s="25" t="s">
        <v>358</v>
      </c>
      <c r="D1012" s="107" t="s">
        <v>350</v>
      </c>
      <c r="E1012" s="26">
        <v>140</v>
      </c>
      <c r="F1012" s="26" t="s">
        <v>295</v>
      </c>
      <c r="K1012" s="24">
        <v>33</v>
      </c>
      <c r="L1012" s="106">
        <v>46079</v>
      </c>
      <c r="M1012" s="25" t="s">
        <v>359</v>
      </c>
      <c r="N1012" s="107" t="s">
        <v>350</v>
      </c>
      <c r="O1012" s="26">
        <v>430</v>
      </c>
      <c r="P1012" s="26" t="s">
        <v>295</v>
      </c>
    </row>
    <row r="1013" spans="1:16" x14ac:dyDescent="0.3">
      <c r="A1013" s="24">
        <v>33</v>
      </c>
      <c r="B1013" s="106">
        <v>46079</v>
      </c>
      <c r="C1013" s="25" t="s">
        <v>358</v>
      </c>
      <c r="D1013" s="107" t="s">
        <v>125</v>
      </c>
      <c r="E1013" s="26">
        <v>113</v>
      </c>
      <c r="F1013" s="26" t="s">
        <v>295</v>
      </c>
      <c r="K1013" s="24">
        <v>33</v>
      </c>
      <c r="L1013" s="106">
        <v>46079</v>
      </c>
      <c r="M1013" s="25" t="s">
        <v>359</v>
      </c>
      <c r="N1013" s="107" t="s">
        <v>125</v>
      </c>
      <c r="O1013" s="26">
        <v>431</v>
      </c>
      <c r="P1013" s="26" t="s">
        <v>295</v>
      </c>
    </row>
    <row r="1014" spans="1:16" x14ac:dyDescent="0.3">
      <c r="A1014" s="24">
        <v>33</v>
      </c>
      <c r="B1014" s="106">
        <v>46079</v>
      </c>
      <c r="C1014" s="25" t="s">
        <v>358</v>
      </c>
      <c r="D1014" s="107" t="s">
        <v>126</v>
      </c>
      <c r="E1014" s="26">
        <v>79</v>
      </c>
      <c r="F1014" s="26" t="s">
        <v>295</v>
      </c>
      <c r="K1014" s="24">
        <v>33</v>
      </c>
      <c r="L1014" s="106">
        <v>46079</v>
      </c>
      <c r="M1014" s="25" t="s">
        <v>359</v>
      </c>
      <c r="N1014" s="107" t="s">
        <v>126</v>
      </c>
      <c r="O1014" s="26">
        <v>156</v>
      </c>
      <c r="P1014" s="26" t="s">
        <v>295</v>
      </c>
    </row>
    <row r="1015" spans="1:16" x14ac:dyDescent="0.3">
      <c r="A1015" s="24">
        <v>33</v>
      </c>
      <c r="B1015" s="106">
        <v>46079</v>
      </c>
      <c r="C1015" s="25" t="s">
        <v>358</v>
      </c>
      <c r="D1015" s="107" t="s">
        <v>351</v>
      </c>
      <c r="E1015" s="26">
        <v>163</v>
      </c>
      <c r="F1015" s="26" t="s">
        <v>295</v>
      </c>
      <c r="K1015" s="24">
        <v>33</v>
      </c>
      <c r="L1015" s="106">
        <v>46079</v>
      </c>
      <c r="M1015" s="25" t="s">
        <v>359</v>
      </c>
      <c r="N1015" s="107" t="s">
        <v>351</v>
      </c>
      <c r="O1015" s="26">
        <v>383</v>
      </c>
      <c r="P1015" s="26" t="s">
        <v>295</v>
      </c>
    </row>
    <row r="1016" spans="1:16" x14ac:dyDescent="0.3">
      <c r="A1016" s="24">
        <v>33</v>
      </c>
      <c r="B1016" s="106">
        <v>46079</v>
      </c>
      <c r="C1016" s="25" t="s">
        <v>358</v>
      </c>
      <c r="D1016" s="107" t="s">
        <v>352</v>
      </c>
      <c r="E1016" s="26">
        <v>60</v>
      </c>
      <c r="F1016" s="26" t="s">
        <v>295</v>
      </c>
      <c r="K1016" s="24">
        <v>33</v>
      </c>
      <c r="L1016" s="106">
        <v>46079</v>
      </c>
      <c r="M1016" s="25" t="s">
        <v>359</v>
      </c>
      <c r="N1016" s="107" t="s">
        <v>352</v>
      </c>
      <c r="O1016" s="26">
        <v>86</v>
      </c>
      <c r="P1016" s="26" t="s">
        <v>295</v>
      </c>
    </row>
    <row r="1017" spans="1:16" x14ac:dyDescent="0.3">
      <c r="A1017" s="24">
        <v>33</v>
      </c>
      <c r="B1017" s="106">
        <v>46079</v>
      </c>
      <c r="C1017" s="25" t="s">
        <v>358</v>
      </c>
      <c r="D1017" s="107" t="s">
        <v>122</v>
      </c>
      <c r="E1017" s="26">
        <v>46</v>
      </c>
      <c r="F1017" s="26" t="s">
        <v>295</v>
      </c>
      <c r="K1017" s="24">
        <v>33</v>
      </c>
      <c r="L1017" s="106">
        <v>46079</v>
      </c>
      <c r="M1017" s="25" t="s">
        <v>359</v>
      </c>
      <c r="N1017" s="107" t="s">
        <v>122</v>
      </c>
      <c r="O1017" s="26">
        <v>216</v>
      </c>
      <c r="P1017" s="26" t="s">
        <v>295</v>
      </c>
    </row>
    <row r="1018" spans="1:16" x14ac:dyDescent="0.3">
      <c r="A1018" s="24">
        <v>33</v>
      </c>
      <c r="B1018" s="106">
        <v>46079</v>
      </c>
      <c r="C1018" s="25" t="s">
        <v>358</v>
      </c>
      <c r="D1018" s="107" t="s">
        <v>124</v>
      </c>
      <c r="E1018" s="26">
        <v>32</v>
      </c>
      <c r="F1018" s="26" t="s">
        <v>295</v>
      </c>
      <c r="K1018" s="24">
        <v>33</v>
      </c>
      <c r="L1018" s="106">
        <v>46079</v>
      </c>
      <c r="M1018" s="25" t="s">
        <v>359</v>
      </c>
      <c r="N1018" s="107" t="s">
        <v>124</v>
      </c>
      <c r="O1018" s="26">
        <v>102</v>
      </c>
      <c r="P1018" s="26" t="s">
        <v>295</v>
      </c>
    </row>
    <row r="1019" spans="1:16" x14ac:dyDescent="0.3">
      <c r="A1019" s="24">
        <v>33</v>
      </c>
      <c r="B1019" s="106">
        <v>46079</v>
      </c>
      <c r="C1019" s="25" t="s">
        <v>358</v>
      </c>
      <c r="D1019" s="107" t="s">
        <v>353</v>
      </c>
      <c r="E1019" s="26">
        <v>0.98</v>
      </c>
      <c r="F1019" s="26" t="s">
        <v>295</v>
      </c>
      <c r="K1019" s="24">
        <v>33</v>
      </c>
      <c r="L1019" s="106">
        <v>46079</v>
      </c>
      <c r="M1019" s="25" t="s">
        <v>359</v>
      </c>
      <c r="N1019" s="107" t="s">
        <v>353</v>
      </c>
      <c r="O1019" s="26">
        <v>3.63</v>
      </c>
      <c r="P1019" s="26" t="s">
        <v>295</v>
      </c>
    </row>
    <row r="1020" spans="1:16" x14ac:dyDescent="0.3">
      <c r="A1020" s="24">
        <v>33</v>
      </c>
      <c r="B1020" s="106">
        <v>46079</v>
      </c>
      <c r="C1020" s="25" t="s">
        <v>358</v>
      </c>
      <c r="D1020" s="107" t="s">
        <v>355</v>
      </c>
      <c r="E1020" s="26">
        <v>35.1</v>
      </c>
      <c r="F1020" s="26" t="s">
        <v>295</v>
      </c>
      <c r="K1020" s="24">
        <v>33</v>
      </c>
      <c r="L1020" s="106">
        <v>46079</v>
      </c>
      <c r="M1020" s="25" t="s">
        <v>359</v>
      </c>
      <c r="N1020" s="107" t="s">
        <v>355</v>
      </c>
      <c r="O1020" s="26">
        <v>18.3</v>
      </c>
      <c r="P1020" s="26" t="s">
        <v>295</v>
      </c>
    </row>
    <row r="1021" spans="1:16" x14ac:dyDescent="0.3">
      <c r="A1021" s="24">
        <v>33</v>
      </c>
      <c r="B1021" s="106">
        <v>46079</v>
      </c>
      <c r="C1021" s="25" t="s">
        <v>358</v>
      </c>
      <c r="D1021" s="107" t="s">
        <v>133</v>
      </c>
      <c r="E1021" s="26">
        <v>146</v>
      </c>
      <c r="F1021" s="26" t="s">
        <v>295</v>
      </c>
      <c r="K1021" s="24">
        <v>33</v>
      </c>
      <c r="L1021" s="106">
        <v>46079</v>
      </c>
      <c r="M1021" s="25" t="s">
        <v>359</v>
      </c>
      <c r="N1021" s="107" t="s">
        <v>133</v>
      </c>
      <c r="O1021" s="26">
        <v>128</v>
      </c>
      <c r="P1021" s="26" t="s">
        <v>295</v>
      </c>
    </row>
    <row r="1022" spans="1:16" x14ac:dyDescent="0.3">
      <c r="A1022" s="24">
        <v>33</v>
      </c>
      <c r="B1022" s="106">
        <v>46079</v>
      </c>
      <c r="C1022" s="25" t="s">
        <v>358</v>
      </c>
      <c r="D1022" s="107" t="s">
        <v>135</v>
      </c>
      <c r="E1022" s="26">
        <v>3.9</v>
      </c>
      <c r="F1022" s="26" t="s">
        <v>295</v>
      </c>
      <c r="K1022" s="24">
        <v>33</v>
      </c>
      <c r="L1022" s="106">
        <v>46079</v>
      </c>
      <c r="M1022" s="25" t="s">
        <v>359</v>
      </c>
      <c r="N1022" s="107" t="s">
        <v>135</v>
      </c>
      <c r="O1022" s="26">
        <v>6.6</v>
      </c>
      <c r="P1022" s="26" t="s">
        <v>295</v>
      </c>
    </row>
    <row r="1023" spans="1:16" x14ac:dyDescent="0.3">
      <c r="A1023" s="24">
        <v>33</v>
      </c>
      <c r="B1023" s="106">
        <v>46079</v>
      </c>
      <c r="C1023" s="25" t="s">
        <v>358</v>
      </c>
      <c r="D1023" s="107" t="s">
        <v>136</v>
      </c>
      <c r="E1023" s="26">
        <v>116</v>
      </c>
      <c r="F1023" s="26" t="s">
        <v>295</v>
      </c>
      <c r="K1023" s="24">
        <v>33</v>
      </c>
      <c r="L1023" s="106">
        <v>46079</v>
      </c>
      <c r="M1023" s="25" t="s">
        <v>359</v>
      </c>
      <c r="N1023" s="107" t="s">
        <v>136</v>
      </c>
      <c r="O1023" s="26">
        <v>94</v>
      </c>
      <c r="P1023" s="26" t="s">
        <v>295</v>
      </c>
    </row>
    <row r="1024" spans="1:16" x14ac:dyDescent="0.3">
      <c r="A1024" s="24">
        <v>34</v>
      </c>
      <c r="B1024" s="106">
        <v>46080</v>
      </c>
      <c r="C1024" s="25" t="s">
        <v>358</v>
      </c>
      <c r="D1024" s="107" t="s">
        <v>341</v>
      </c>
      <c r="E1024" s="26">
        <v>4.5999999999999996</v>
      </c>
      <c r="F1024" s="26" t="s">
        <v>295</v>
      </c>
      <c r="K1024" s="24">
        <v>34</v>
      </c>
      <c r="L1024" s="106">
        <v>46080</v>
      </c>
      <c r="M1024" s="25" t="s">
        <v>359</v>
      </c>
      <c r="N1024" s="107" t="s">
        <v>341</v>
      </c>
      <c r="O1024" s="26">
        <v>1.07</v>
      </c>
      <c r="P1024" s="26" t="s">
        <v>295</v>
      </c>
    </row>
    <row r="1025" spans="1:16" x14ac:dyDescent="0.3">
      <c r="A1025" s="24">
        <v>34</v>
      </c>
      <c r="B1025" s="106">
        <v>46080</v>
      </c>
      <c r="C1025" s="25" t="s">
        <v>358</v>
      </c>
      <c r="D1025" s="107" t="s">
        <v>118</v>
      </c>
      <c r="E1025" s="26">
        <v>4.5999999999999996</v>
      </c>
      <c r="F1025" s="26" t="s">
        <v>295</v>
      </c>
      <c r="K1025" s="24">
        <v>34</v>
      </c>
      <c r="L1025" s="106">
        <v>46080</v>
      </c>
      <c r="M1025" s="25" t="s">
        <v>359</v>
      </c>
      <c r="N1025" s="107" t="s">
        <v>118</v>
      </c>
      <c r="O1025" s="26">
        <v>9.5</v>
      </c>
      <c r="P1025" s="26" t="s">
        <v>295</v>
      </c>
    </row>
    <row r="1026" spans="1:16" x14ac:dyDescent="0.3">
      <c r="A1026" s="24">
        <v>34</v>
      </c>
      <c r="B1026" s="106">
        <v>46080</v>
      </c>
      <c r="C1026" s="25" t="s">
        <v>358</v>
      </c>
      <c r="D1026" s="107" t="s">
        <v>130</v>
      </c>
      <c r="E1026" s="26">
        <v>3.78</v>
      </c>
      <c r="F1026" s="26" t="s">
        <v>295</v>
      </c>
      <c r="K1026" s="24">
        <v>34</v>
      </c>
      <c r="L1026" s="106">
        <v>46080</v>
      </c>
      <c r="M1026" s="25" t="s">
        <v>359</v>
      </c>
      <c r="N1026" s="107" t="s">
        <v>130</v>
      </c>
      <c r="O1026" s="26">
        <v>2.4</v>
      </c>
      <c r="P1026" s="26" t="s">
        <v>295</v>
      </c>
    </row>
    <row r="1027" spans="1:16" x14ac:dyDescent="0.3">
      <c r="A1027" s="24">
        <v>34</v>
      </c>
      <c r="B1027" s="106">
        <v>46080</v>
      </c>
      <c r="C1027" s="25" t="s">
        <v>358</v>
      </c>
      <c r="D1027" s="107" t="s">
        <v>343</v>
      </c>
      <c r="E1027" s="26">
        <v>0.3</v>
      </c>
      <c r="F1027" s="26" t="s">
        <v>295</v>
      </c>
      <c r="K1027" s="24">
        <v>34</v>
      </c>
      <c r="L1027" s="106">
        <v>46080</v>
      </c>
      <c r="M1027" s="25" t="s">
        <v>359</v>
      </c>
      <c r="N1027" s="107" t="s">
        <v>343</v>
      </c>
      <c r="O1027" s="26">
        <v>1.1100000000000001</v>
      </c>
      <c r="P1027" s="26" t="s">
        <v>295</v>
      </c>
    </row>
    <row r="1028" spans="1:16" x14ac:dyDescent="0.3">
      <c r="A1028" s="24">
        <v>34</v>
      </c>
      <c r="B1028" s="106">
        <v>46080</v>
      </c>
      <c r="C1028" s="25" t="s">
        <v>358</v>
      </c>
      <c r="D1028" s="107" t="s">
        <v>127</v>
      </c>
      <c r="E1028" s="26">
        <v>1.1499999999999999</v>
      </c>
      <c r="F1028" s="26" t="s">
        <v>295</v>
      </c>
      <c r="K1028" s="24">
        <v>34</v>
      </c>
      <c r="L1028" s="106">
        <v>46080</v>
      </c>
      <c r="M1028" s="25" t="s">
        <v>359</v>
      </c>
      <c r="N1028" s="107" t="s">
        <v>127</v>
      </c>
      <c r="O1028" s="26">
        <v>4.59</v>
      </c>
      <c r="P1028" s="26" t="s">
        <v>295</v>
      </c>
    </row>
    <row r="1029" spans="1:16" x14ac:dyDescent="0.3">
      <c r="A1029" s="24">
        <v>34</v>
      </c>
      <c r="B1029" s="106">
        <v>46080</v>
      </c>
      <c r="C1029" s="25" t="s">
        <v>358</v>
      </c>
      <c r="D1029" s="107" t="s">
        <v>131</v>
      </c>
      <c r="E1029" s="26">
        <v>8.6999999999999993</v>
      </c>
      <c r="F1029" s="26" t="s">
        <v>295</v>
      </c>
      <c r="K1029" s="24">
        <v>34</v>
      </c>
      <c r="L1029" s="106">
        <v>46080</v>
      </c>
      <c r="M1029" s="25" t="s">
        <v>359</v>
      </c>
      <c r="N1029" s="107" t="s">
        <v>131</v>
      </c>
      <c r="O1029" s="26">
        <v>12</v>
      </c>
      <c r="P1029" s="26" t="s">
        <v>295</v>
      </c>
    </row>
    <row r="1030" spans="1:16" x14ac:dyDescent="0.3">
      <c r="A1030" s="24">
        <v>34</v>
      </c>
      <c r="B1030" s="106">
        <v>46080</v>
      </c>
      <c r="C1030" s="25" t="s">
        <v>358</v>
      </c>
      <c r="D1030" s="107" t="s">
        <v>344</v>
      </c>
      <c r="E1030" s="26">
        <v>312</v>
      </c>
      <c r="F1030" s="26" t="s">
        <v>295</v>
      </c>
      <c r="K1030" s="24">
        <v>34</v>
      </c>
      <c r="L1030" s="106">
        <v>46080</v>
      </c>
      <c r="M1030" s="25" t="s">
        <v>359</v>
      </c>
      <c r="N1030" s="107" t="s">
        <v>344</v>
      </c>
      <c r="O1030" s="26">
        <v>185</v>
      </c>
      <c r="P1030" s="26" t="s">
        <v>295</v>
      </c>
    </row>
    <row r="1031" spans="1:16" x14ac:dyDescent="0.3">
      <c r="A1031" s="24">
        <v>34</v>
      </c>
      <c r="B1031" s="106">
        <v>46080</v>
      </c>
      <c r="C1031" s="25" t="s">
        <v>358</v>
      </c>
      <c r="D1031" s="107" t="s">
        <v>119</v>
      </c>
      <c r="E1031" s="26">
        <v>229</v>
      </c>
      <c r="F1031" s="26" t="s">
        <v>295</v>
      </c>
      <c r="K1031" s="24">
        <v>34</v>
      </c>
      <c r="L1031" s="106">
        <v>46080</v>
      </c>
      <c r="M1031" s="25" t="s">
        <v>359</v>
      </c>
      <c r="N1031" s="107" t="s">
        <v>119</v>
      </c>
      <c r="O1031" s="26">
        <v>83</v>
      </c>
      <c r="P1031" s="26" t="s">
        <v>295</v>
      </c>
    </row>
    <row r="1032" spans="1:16" x14ac:dyDescent="0.3">
      <c r="A1032" s="24">
        <v>34</v>
      </c>
      <c r="B1032" s="106">
        <v>46080</v>
      </c>
      <c r="C1032" s="25" t="s">
        <v>358</v>
      </c>
      <c r="D1032" s="107" t="s">
        <v>120</v>
      </c>
      <c r="E1032" s="26">
        <v>80</v>
      </c>
      <c r="F1032" s="26" t="s">
        <v>295</v>
      </c>
      <c r="K1032" s="24">
        <v>34</v>
      </c>
      <c r="L1032" s="106">
        <v>46080</v>
      </c>
      <c r="M1032" s="25" t="s">
        <v>359</v>
      </c>
      <c r="N1032" s="107" t="s">
        <v>120</v>
      </c>
      <c r="O1032" s="26">
        <v>27</v>
      </c>
      <c r="P1032" s="26" t="s">
        <v>295</v>
      </c>
    </row>
    <row r="1033" spans="1:16" x14ac:dyDescent="0.3">
      <c r="A1033" s="24">
        <v>34</v>
      </c>
      <c r="B1033" s="106">
        <v>46080</v>
      </c>
      <c r="C1033" s="25" t="s">
        <v>358</v>
      </c>
      <c r="D1033" s="107" t="s">
        <v>117</v>
      </c>
      <c r="E1033" s="26">
        <v>2.73</v>
      </c>
      <c r="F1033" s="26" t="s">
        <v>295</v>
      </c>
      <c r="K1033" s="24">
        <v>34</v>
      </c>
      <c r="L1033" s="106">
        <v>46080</v>
      </c>
      <c r="M1033" s="25" t="s">
        <v>359</v>
      </c>
      <c r="N1033" s="107" t="s">
        <v>117</v>
      </c>
      <c r="O1033" s="26">
        <v>6.33</v>
      </c>
      <c r="P1033" s="26" t="s">
        <v>295</v>
      </c>
    </row>
    <row r="1034" spans="1:16" x14ac:dyDescent="0.3">
      <c r="A1034" s="24">
        <v>34</v>
      </c>
      <c r="B1034" s="106">
        <v>46080</v>
      </c>
      <c r="C1034" s="25" t="s">
        <v>358</v>
      </c>
      <c r="D1034" s="107" t="s">
        <v>346</v>
      </c>
      <c r="E1034" s="26">
        <v>231</v>
      </c>
      <c r="F1034" s="26" t="s">
        <v>295</v>
      </c>
      <c r="K1034" s="24">
        <v>34</v>
      </c>
      <c r="L1034" s="106">
        <v>46080</v>
      </c>
      <c r="M1034" s="25" t="s">
        <v>359</v>
      </c>
      <c r="N1034" s="107" t="s">
        <v>346</v>
      </c>
      <c r="O1034" s="26">
        <v>67</v>
      </c>
      <c r="P1034" s="26" t="s">
        <v>295</v>
      </c>
    </row>
    <row r="1035" spans="1:16" x14ac:dyDescent="0.3">
      <c r="A1035" s="24">
        <v>34</v>
      </c>
      <c r="B1035" s="106">
        <v>46080</v>
      </c>
      <c r="C1035" s="25" t="s">
        <v>358</v>
      </c>
      <c r="D1035" s="107" t="s">
        <v>132</v>
      </c>
      <c r="E1035" s="26">
        <v>3.48</v>
      </c>
      <c r="F1035" s="26" t="s">
        <v>295</v>
      </c>
      <c r="K1035" s="24">
        <v>34</v>
      </c>
      <c r="L1035" s="106">
        <v>46080</v>
      </c>
      <c r="M1035" s="25" t="s">
        <v>359</v>
      </c>
      <c r="N1035" s="107" t="s">
        <v>132</v>
      </c>
      <c r="O1035" s="26">
        <v>7.09</v>
      </c>
      <c r="P1035" s="26" t="s">
        <v>295</v>
      </c>
    </row>
    <row r="1036" spans="1:16" x14ac:dyDescent="0.3">
      <c r="A1036" s="24">
        <v>34</v>
      </c>
      <c r="B1036" s="106">
        <v>46080</v>
      </c>
      <c r="C1036" s="25" t="s">
        <v>358</v>
      </c>
      <c r="D1036" s="107" t="s">
        <v>111</v>
      </c>
      <c r="E1036" s="26">
        <v>87</v>
      </c>
      <c r="F1036" s="26" t="s">
        <v>295</v>
      </c>
      <c r="K1036" s="24">
        <v>34</v>
      </c>
      <c r="L1036" s="106">
        <v>46080</v>
      </c>
      <c r="M1036" s="25" t="s">
        <v>359</v>
      </c>
      <c r="N1036" s="107" t="s">
        <v>111</v>
      </c>
      <c r="O1036" s="26">
        <v>282</v>
      </c>
      <c r="P1036" s="26" t="s">
        <v>295</v>
      </c>
    </row>
    <row r="1037" spans="1:16" x14ac:dyDescent="0.3">
      <c r="A1037" s="24">
        <v>34</v>
      </c>
      <c r="B1037" s="106">
        <v>46080</v>
      </c>
      <c r="C1037" s="25" t="s">
        <v>358</v>
      </c>
      <c r="D1037" s="107" t="s">
        <v>347</v>
      </c>
      <c r="E1037" s="26">
        <v>5.18</v>
      </c>
      <c r="F1037" s="26" t="s">
        <v>295</v>
      </c>
      <c r="K1037" s="24">
        <v>34</v>
      </c>
      <c r="L1037" s="106">
        <v>46080</v>
      </c>
      <c r="M1037" s="25" t="s">
        <v>359</v>
      </c>
      <c r="N1037" s="107" t="s">
        <v>347</v>
      </c>
      <c r="O1037" s="26">
        <v>9.99</v>
      </c>
      <c r="P1037" s="26" t="s">
        <v>295</v>
      </c>
    </row>
    <row r="1038" spans="1:16" x14ac:dyDescent="0.3">
      <c r="A1038" s="24">
        <v>34</v>
      </c>
      <c r="B1038" s="106">
        <v>46080</v>
      </c>
      <c r="C1038" s="25" t="s">
        <v>358</v>
      </c>
      <c r="D1038" s="107" t="s">
        <v>349</v>
      </c>
      <c r="E1038" s="26">
        <v>1.93</v>
      </c>
      <c r="F1038" s="26" t="s">
        <v>295</v>
      </c>
      <c r="K1038" s="24">
        <v>34</v>
      </c>
      <c r="L1038" s="106">
        <v>46080</v>
      </c>
      <c r="M1038" s="25" t="s">
        <v>359</v>
      </c>
      <c r="N1038" s="107" t="s">
        <v>349</v>
      </c>
      <c r="O1038" s="26">
        <v>4.4000000000000004</v>
      </c>
      <c r="P1038" s="26" t="s">
        <v>295</v>
      </c>
    </row>
    <row r="1039" spans="1:16" x14ac:dyDescent="0.3">
      <c r="A1039" s="24">
        <v>34</v>
      </c>
      <c r="B1039" s="106">
        <v>46080</v>
      </c>
      <c r="C1039" s="25" t="s">
        <v>358</v>
      </c>
      <c r="D1039" s="107" t="s">
        <v>128</v>
      </c>
      <c r="E1039" s="26">
        <v>6.7</v>
      </c>
      <c r="F1039" s="26" t="s">
        <v>295</v>
      </c>
      <c r="K1039" s="24">
        <v>34</v>
      </c>
      <c r="L1039" s="106">
        <v>46080</v>
      </c>
      <c r="M1039" s="25" t="s">
        <v>359</v>
      </c>
      <c r="N1039" s="107" t="s">
        <v>128</v>
      </c>
      <c r="O1039" s="26">
        <v>4.3</v>
      </c>
      <c r="P1039" s="26" t="s">
        <v>295</v>
      </c>
    </row>
    <row r="1040" spans="1:16" x14ac:dyDescent="0.3">
      <c r="A1040" s="24">
        <v>34</v>
      </c>
      <c r="B1040" s="106">
        <v>46080</v>
      </c>
      <c r="C1040" s="25" t="s">
        <v>358</v>
      </c>
      <c r="D1040" s="107" t="s">
        <v>121</v>
      </c>
      <c r="E1040" s="26">
        <v>159</v>
      </c>
      <c r="F1040" s="26" t="s">
        <v>295</v>
      </c>
      <c r="K1040" s="24">
        <v>34</v>
      </c>
      <c r="L1040" s="106">
        <v>46080</v>
      </c>
      <c r="M1040" s="25" t="s">
        <v>359</v>
      </c>
      <c r="N1040" s="107" t="s">
        <v>121</v>
      </c>
      <c r="O1040" s="26">
        <v>77</v>
      </c>
      <c r="P1040" s="26" t="s">
        <v>295</v>
      </c>
    </row>
    <row r="1041" spans="1:16" x14ac:dyDescent="0.3">
      <c r="A1041" s="24">
        <v>34</v>
      </c>
      <c r="B1041" s="106">
        <v>46080</v>
      </c>
      <c r="C1041" s="25" t="s">
        <v>358</v>
      </c>
      <c r="D1041" s="107" t="s">
        <v>115</v>
      </c>
      <c r="E1041" s="26">
        <v>31</v>
      </c>
      <c r="F1041" s="26" t="s">
        <v>295</v>
      </c>
      <c r="K1041" s="24">
        <v>34</v>
      </c>
      <c r="L1041" s="106">
        <v>46080</v>
      </c>
      <c r="M1041" s="25" t="s">
        <v>359</v>
      </c>
      <c r="N1041" s="107" t="s">
        <v>115</v>
      </c>
      <c r="O1041" s="26">
        <v>96</v>
      </c>
      <c r="P1041" s="26" t="s">
        <v>295</v>
      </c>
    </row>
    <row r="1042" spans="1:16" x14ac:dyDescent="0.3">
      <c r="A1042" s="24">
        <v>34</v>
      </c>
      <c r="B1042" s="106">
        <v>46080</v>
      </c>
      <c r="C1042" s="25" t="s">
        <v>358</v>
      </c>
      <c r="D1042" s="107" t="s">
        <v>137</v>
      </c>
      <c r="E1042" s="26">
        <v>75</v>
      </c>
      <c r="F1042" s="26" t="s">
        <v>295</v>
      </c>
      <c r="K1042" s="24">
        <v>34</v>
      </c>
      <c r="L1042" s="106">
        <v>46080</v>
      </c>
      <c r="M1042" s="25" t="s">
        <v>359</v>
      </c>
      <c r="N1042" s="107" t="s">
        <v>137</v>
      </c>
      <c r="O1042" s="26">
        <v>487</v>
      </c>
      <c r="P1042" s="26" t="s">
        <v>295</v>
      </c>
    </row>
    <row r="1043" spans="1:16" x14ac:dyDescent="0.3">
      <c r="A1043" s="24">
        <v>34</v>
      </c>
      <c r="B1043" s="106">
        <v>46080</v>
      </c>
      <c r="C1043" s="25" t="s">
        <v>358</v>
      </c>
      <c r="D1043" s="107" t="s">
        <v>350</v>
      </c>
      <c r="E1043" s="26">
        <v>136</v>
      </c>
      <c r="F1043" s="26" t="s">
        <v>295</v>
      </c>
      <c r="K1043" s="24">
        <v>34</v>
      </c>
      <c r="L1043" s="106">
        <v>46080</v>
      </c>
      <c r="M1043" s="25" t="s">
        <v>359</v>
      </c>
      <c r="N1043" s="107" t="s">
        <v>350</v>
      </c>
      <c r="O1043" s="26">
        <v>427</v>
      </c>
      <c r="P1043" s="26" t="s">
        <v>295</v>
      </c>
    </row>
    <row r="1044" spans="1:16" x14ac:dyDescent="0.3">
      <c r="A1044" s="24">
        <v>34</v>
      </c>
      <c r="B1044" s="106">
        <v>46080</v>
      </c>
      <c r="C1044" s="25" t="s">
        <v>358</v>
      </c>
      <c r="D1044" s="107" t="s">
        <v>125</v>
      </c>
      <c r="E1044" s="26">
        <v>111</v>
      </c>
      <c r="F1044" s="26" t="s">
        <v>295</v>
      </c>
      <c r="K1044" s="24">
        <v>34</v>
      </c>
      <c r="L1044" s="106">
        <v>46080</v>
      </c>
      <c r="M1044" s="25" t="s">
        <v>359</v>
      </c>
      <c r="N1044" s="107" t="s">
        <v>125</v>
      </c>
      <c r="O1044" s="26">
        <v>416</v>
      </c>
      <c r="P1044" s="26" t="s">
        <v>295</v>
      </c>
    </row>
    <row r="1045" spans="1:16" x14ac:dyDescent="0.3">
      <c r="A1045" s="24">
        <v>34</v>
      </c>
      <c r="B1045" s="106">
        <v>46080</v>
      </c>
      <c r="C1045" s="25" t="s">
        <v>358</v>
      </c>
      <c r="D1045" s="107" t="s">
        <v>126</v>
      </c>
      <c r="E1045" s="26">
        <v>80</v>
      </c>
      <c r="F1045" s="26" t="s">
        <v>295</v>
      </c>
      <c r="K1045" s="24">
        <v>34</v>
      </c>
      <c r="L1045" s="106">
        <v>46080</v>
      </c>
      <c r="M1045" s="25" t="s">
        <v>359</v>
      </c>
      <c r="N1045" s="107" t="s">
        <v>126</v>
      </c>
      <c r="O1045" s="26">
        <v>151</v>
      </c>
      <c r="P1045" s="26" t="s">
        <v>295</v>
      </c>
    </row>
    <row r="1046" spans="1:16" x14ac:dyDescent="0.3">
      <c r="A1046" s="24">
        <v>34</v>
      </c>
      <c r="B1046" s="106">
        <v>46080</v>
      </c>
      <c r="C1046" s="25" t="s">
        <v>358</v>
      </c>
      <c r="D1046" s="107" t="s">
        <v>351</v>
      </c>
      <c r="E1046" s="26">
        <v>147</v>
      </c>
      <c r="F1046" s="26" t="s">
        <v>295</v>
      </c>
      <c r="K1046" s="24">
        <v>34</v>
      </c>
      <c r="L1046" s="106">
        <v>46080</v>
      </c>
      <c r="M1046" s="25" t="s">
        <v>359</v>
      </c>
      <c r="N1046" s="107" t="s">
        <v>351</v>
      </c>
      <c r="O1046" s="26">
        <v>366</v>
      </c>
      <c r="P1046" s="26" t="s">
        <v>295</v>
      </c>
    </row>
    <row r="1047" spans="1:16" x14ac:dyDescent="0.3">
      <c r="A1047" s="24">
        <v>34</v>
      </c>
      <c r="B1047" s="106">
        <v>46080</v>
      </c>
      <c r="C1047" s="25" t="s">
        <v>358</v>
      </c>
      <c r="D1047" s="107" t="s">
        <v>352</v>
      </c>
      <c r="E1047" s="26">
        <v>62</v>
      </c>
      <c r="F1047" s="26" t="s">
        <v>295</v>
      </c>
      <c r="K1047" s="24">
        <v>34</v>
      </c>
      <c r="L1047" s="106">
        <v>46080</v>
      </c>
      <c r="M1047" s="25" t="s">
        <v>359</v>
      </c>
      <c r="N1047" s="107" t="s">
        <v>352</v>
      </c>
      <c r="O1047" s="26">
        <v>86</v>
      </c>
      <c r="P1047" s="26" t="s">
        <v>295</v>
      </c>
    </row>
    <row r="1048" spans="1:16" x14ac:dyDescent="0.3">
      <c r="A1048" s="24">
        <v>34</v>
      </c>
      <c r="B1048" s="106">
        <v>46080</v>
      </c>
      <c r="C1048" s="25" t="s">
        <v>358</v>
      </c>
      <c r="D1048" s="107" t="s">
        <v>122</v>
      </c>
      <c r="E1048" s="26">
        <v>45</v>
      </c>
      <c r="F1048" s="26" t="s">
        <v>295</v>
      </c>
      <c r="K1048" s="24">
        <v>34</v>
      </c>
      <c r="L1048" s="106">
        <v>46080</v>
      </c>
      <c r="M1048" s="25" t="s">
        <v>359</v>
      </c>
      <c r="N1048" s="107" t="s">
        <v>122</v>
      </c>
      <c r="O1048" s="26">
        <v>217</v>
      </c>
      <c r="P1048" s="26" t="s">
        <v>295</v>
      </c>
    </row>
    <row r="1049" spans="1:16" x14ac:dyDescent="0.3">
      <c r="A1049" s="24">
        <v>34</v>
      </c>
      <c r="B1049" s="106">
        <v>46080</v>
      </c>
      <c r="C1049" s="25" t="s">
        <v>358</v>
      </c>
      <c r="D1049" s="107" t="s">
        <v>124</v>
      </c>
      <c r="E1049" s="26">
        <v>31</v>
      </c>
      <c r="F1049" s="26" t="s">
        <v>295</v>
      </c>
      <c r="K1049" s="24">
        <v>34</v>
      </c>
      <c r="L1049" s="106">
        <v>46080</v>
      </c>
      <c r="M1049" s="25" t="s">
        <v>359</v>
      </c>
      <c r="N1049" s="107" t="s">
        <v>124</v>
      </c>
      <c r="O1049" s="26">
        <v>107</v>
      </c>
      <c r="P1049" s="26" t="s">
        <v>295</v>
      </c>
    </row>
    <row r="1050" spans="1:16" x14ac:dyDescent="0.3">
      <c r="A1050" s="24">
        <v>34</v>
      </c>
      <c r="B1050" s="106">
        <v>46080</v>
      </c>
      <c r="C1050" s="25" t="s">
        <v>358</v>
      </c>
      <c r="D1050" s="107" t="s">
        <v>353</v>
      </c>
      <c r="E1050" s="26">
        <v>0.99</v>
      </c>
      <c r="F1050" s="26" t="s">
        <v>295</v>
      </c>
      <c r="K1050" s="24">
        <v>34</v>
      </c>
      <c r="L1050" s="106">
        <v>46080</v>
      </c>
      <c r="M1050" s="25" t="s">
        <v>359</v>
      </c>
      <c r="N1050" s="107" t="s">
        <v>353</v>
      </c>
      <c r="O1050" s="26">
        <v>3.65</v>
      </c>
      <c r="P1050" s="26" t="s">
        <v>295</v>
      </c>
    </row>
    <row r="1051" spans="1:16" x14ac:dyDescent="0.3">
      <c r="A1051" s="24">
        <v>34</v>
      </c>
      <c r="B1051" s="106">
        <v>46080</v>
      </c>
      <c r="C1051" s="25" t="s">
        <v>358</v>
      </c>
      <c r="D1051" s="107" t="s">
        <v>355</v>
      </c>
      <c r="E1051" s="26">
        <v>32.700000000000003</v>
      </c>
      <c r="F1051" s="26" t="s">
        <v>295</v>
      </c>
      <c r="K1051" s="24">
        <v>34</v>
      </c>
      <c r="L1051" s="106">
        <v>46080</v>
      </c>
      <c r="M1051" s="25" t="s">
        <v>359</v>
      </c>
      <c r="N1051" s="107" t="s">
        <v>355</v>
      </c>
      <c r="O1051" s="26">
        <v>18.399999999999999</v>
      </c>
      <c r="P1051" s="26" t="s">
        <v>295</v>
      </c>
    </row>
    <row r="1052" spans="1:16" x14ac:dyDescent="0.3">
      <c r="A1052" s="24">
        <v>34</v>
      </c>
      <c r="B1052" s="106">
        <v>46080</v>
      </c>
      <c r="C1052" s="25" t="s">
        <v>358</v>
      </c>
      <c r="D1052" s="107" t="s">
        <v>133</v>
      </c>
      <c r="E1052" s="26">
        <v>143</v>
      </c>
      <c r="F1052" s="26" t="s">
        <v>295</v>
      </c>
      <c r="K1052" s="24">
        <v>34</v>
      </c>
      <c r="L1052" s="106">
        <v>46080</v>
      </c>
      <c r="M1052" s="25" t="s">
        <v>359</v>
      </c>
      <c r="N1052" s="107" t="s">
        <v>133</v>
      </c>
      <c r="O1052" s="26">
        <v>126</v>
      </c>
      <c r="P1052" s="26" t="s">
        <v>295</v>
      </c>
    </row>
    <row r="1053" spans="1:16" x14ac:dyDescent="0.3">
      <c r="A1053" s="24">
        <v>34</v>
      </c>
      <c r="B1053" s="106">
        <v>46080</v>
      </c>
      <c r="C1053" s="25" t="s">
        <v>358</v>
      </c>
      <c r="D1053" s="107" t="s">
        <v>135</v>
      </c>
      <c r="E1053" s="26">
        <v>3.8</v>
      </c>
      <c r="F1053" s="26" t="s">
        <v>295</v>
      </c>
      <c r="K1053" s="24">
        <v>34</v>
      </c>
      <c r="L1053" s="106">
        <v>46080</v>
      </c>
      <c r="M1053" s="25" t="s">
        <v>359</v>
      </c>
      <c r="N1053" s="107" t="s">
        <v>135</v>
      </c>
      <c r="O1053" s="26">
        <v>6.4</v>
      </c>
      <c r="P1053" s="26" t="s">
        <v>295</v>
      </c>
    </row>
    <row r="1054" spans="1:16" x14ac:dyDescent="0.3">
      <c r="A1054" s="24">
        <v>34</v>
      </c>
      <c r="B1054" s="106">
        <v>46080</v>
      </c>
      <c r="C1054" s="25" t="s">
        <v>358</v>
      </c>
      <c r="D1054" s="107" t="s">
        <v>136</v>
      </c>
      <c r="E1054" s="26">
        <v>115</v>
      </c>
      <c r="F1054" s="26" t="s">
        <v>295</v>
      </c>
      <c r="K1054" s="24">
        <v>34</v>
      </c>
      <c r="L1054" s="106">
        <v>46080</v>
      </c>
      <c r="M1054" s="25" t="s">
        <v>359</v>
      </c>
      <c r="N1054" s="107" t="s">
        <v>136</v>
      </c>
      <c r="O1054" s="26">
        <v>96</v>
      </c>
      <c r="P1054" s="26" t="s">
        <v>295</v>
      </c>
    </row>
    <row r="1055" spans="1:16" x14ac:dyDescent="0.3">
      <c r="A1055" s="24">
        <v>35</v>
      </c>
      <c r="B1055" s="106">
        <v>46083</v>
      </c>
      <c r="C1055" s="25" t="s">
        <v>358</v>
      </c>
      <c r="D1055" s="107" t="s">
        <v>341</v>
      </c>
      <c r="E1055" s="26">
        <v>4.5999999999999996</v>
      </c>
      <c r="F1055" s="26" t="s">
        <v>295</v>
      </c>
      <c r="K1055" s="24">
        <v>35</v>
      </c>
      <c r="L1055" s="106">
        <v>46083</v>
      </c>
      <c r="M1055" s="25" t="s">
        <v>359</v>
      </c>
      <c r="N1055" s="107" t="s">
        <v>341</v>
      </c>
      <c r="O1055" s="26">
        <v>1.1499999999999999</v>
      </c>
      <c r="P1055" s="26" t="s">
        <v>295</v>
      </c>
    </row>
    <row r="1056" spans="1:16" x14ac:dyDescent="0.3">
      <c r="A1056" s="24">
        <v>35</v>
      </c>
      <c r="B1056" s="106">
        <v>46083</v>
      </c>
      <c r="C1056" s="25" t="s">
        <v>358</v>
      </c>
      <c r="D1056" s="107" t="s">
        <v>118</v>
      </c>
      <c r="E1056" s="26">
        <v>4.5</v>
      </c>
      <c r="F1056" s="26" t="s">
        <v>295</v>
      </c>
      <c r="K1056" s="24">
        <v>35</v>
      </c>
      <c r="L1056" s="106">
        <v>46083</v>
      </c>
      <c r="M1056" s="25" t="s">
        <v>359</v>
      </c>
      <c r="N1056" s="107" t="s">
        <v>118</v>
      </c>
      <c r="O1056" s="26">
        <v>9.6999999999999993</v>
      </c>
      <c r="P1056" s="26" t="s">
        <v>295</v>
      </c>
    </row>
    <row r="1057" spans="1:16" x14ac:dyDescent="0.3">
      <c r="A1057" s="24">
        <v>35</v>
      </c>
      <c r="B1057" s="106">
        <v>46083</v>
      </c>
      <c r="C1057" s="25" t="s">
        <v>358</v>
      </c>
      <c r="D1057" s="107" t="s">
        <v>130</v>
      </c>
      <c r="E1057" s="26">
        <v>3.75</v>
      </c>
      <c r="F1057" s="26" t="s">
        <v>295</v>
      </c>
      <c r="K1057" s="24">
        <v>35</v>
      </c>
      <c r="L1057" s="106">
        <v>46083</v>
      </c>
      <c r="M1057" s="25" t="s">
        <v>359</v>
      </c>
      <c r="N1057" s="107" t="s">
        <v>130</v>
      </c>
      <c r="O1057" s="26">
        <v>2.4700000000000002</v>
      </c>
      <c r="P1057" s="26" t="s">
        <v>295</v>
      </c>
    </row>
    <row r="1058" spans="1:16" x14ac:dyDescent="0.3">
      <c r="A1058" s="24">
        <v>35</v>
      </c>
      <c r="B1058" s="106">
        <v>46083</v>
      </c>
      <c r="C1058" s="25" t="s">
        <v>358</v>
      </c>
      <c r="D1058" s="107" t="s">
        <v>343</v>
      </c>
      <c r="E1058" s="26">
        <v>0.27</v>
      </c>
      <c r="F1058" s="26" t="s">
        <v>295</v>
      </c>
      <c r="K1058" s="24">
        <v>35</v>
      </c>
      <c r="L1058" s="106">
        <v>46083</v>
      </c>
      <c r="M1058" s="25" t="s">
        <v>359</v>
      </c>
      <c r="N1058" s="107" t="s">
        <v>343</v>
      </c>
      <c r="O1058" s="26">
        <v>1.06</v>
      </c>
      <c r="P1058" s="26" t="s">
        <v>295</v>
      </c>
    </row>
    <row r="1059" spans="1:16" x14ac:dyDescent="0.3">
      <c r="A1059" s="24">
        <v>35</v>
      </c>
      <c r="B1059" s="106">
        <v>46083</v>
      </c>
      <c r="C1059" s="25" t="s">
        <v>358</v>
      </c>
      <c r="D1059" s="107" t="s">
        <v>127</v>
      </c>
      <c r="E1059" s="26">
        <v>1.18</v>
      </c>
      <c r="F1059" s="26" t="s">
        <v>295</v>
      </c>
      <c r="K1059" s="24">
        <v>35</v>
      </c>
      <c r="L1059" s="106">
        <v>46083</v>
      </c>
      <c r="M1059" s="25" t="s">
        <v>359</v>
      </c>
      <c r="N1059" s="107" t="s">
        <v>127</v>
      </c>
      <c r="O1059" s="26">
        <v>4.49</v>
      </c>
      <c r="P1059" s="26" t="s">
        <v>295</v>
      </c>
    </row>
    <row r="1060" spans="1:16" x14ac:dyDescent="0.3">
      <c r="A1060" s="24">
        <v>35</v>
      </c>
      <c r="B1060" s="106">
        <v>46083</v>
      </c>
      <c r="C1060" s="25" t="s">
        <v>358</v>
      </c>
      <c r="D1060" s="107" t="s">
        <v>131</v>
      </c>
      <c r="E1060" s="26">
        <v>8.6999999999999993</v>
      </c>
      <c r="F1060" s="26" t="s">
        <v>295</v>
      </c>
      <c r="K1060" s="24">
        <v>35</v>
      </c>
      <c r="L1060" s="106">
        <v>46083</v>
      </c>
      <c r="M1060" s="25" t="s">
        <v>359</v>
      </c>
      <c r="N1060" s="107" t="s">
        <v>131</v>
      </c>
      <c r="O1060" s="26">
        <v>12.1</v>
      </c>
      <c r="P1060" s="26" t="s">
        <v>295</v>
      </c>
    </row>
    <row r="1061" spans="1:16" x14ac:dyDescent="0.3">
      <c r="A1061" s="24">
        <v>35</v>
      </c>
      <c r="B1061" s="106">
        <v>46083</v>
      </c>
      <c r="C1061" s="25" t="s">
        <v>358</v>
      </c>
      <c r="D1061" s="107" t="s">
        <v>344</v>
      </c>
      <c r="E1061" s="26">
        <v>319</v>
      </c>
      <c r="F1061" s="26" t="s">
        <v>295</v>
      </c>
      <c r="K1061" s="24">
        <v>35</v>
      </c>
      <c r="L1061" s="106">
        <v>46083</v>
      </c>
      <c r="M1061" s="25" t="s">
        <v>359</v>
      </c>
      <c r="N1061" s="107" t="s">
        <v>344</v>
      </c>
      <c r="O1061" s="26">
        <v>184</v>
      </c>
      <c r="P1061" s="26" t="s">
        <v>295</v>
      </c>
    </row>
    <row r="1062" spans="1:16" x14ac:dyDescent="0.3">
      <c r="A1062" s="24">
        <v>35</v>
      </c>
      <c r="B1062" s="106">
        <v>46083</v>
      </c>
      <c r="C1062" s="25" t="s">
        <v>358</v>
      </c>
      <c r="D1062" s="107" t="s">
        <v>119</v>
      </c>
      <c r="E1062" s="26">
        <v>231</v>
      </c>
      <c r="F1062" s="26" t="s">
        <v>295</v>
      </c>
      <c r="K1062" s="24">
        <v>35</v>
      </c>
      <c r="L1062" s="106">
        <v>46083</v>
      </c>
      <c r="M1062" s="25" t="s">
        <v>359</v>
      </c>
      <c r="N1062" s="107" t="s">
        <v>119</v>
      </c>
      <c r="O1062" s="26">
        <v>82</v>
      </c>
      <c r="P1062" s="26" t="s">
        <v>295</v>
      </c>
    </row>
    <row r="1063" spans="1:16" x14ac:dyDescent="0.3">
      <c r="A1063" s="24">
        <v>35</v>
      </c>
      <c r="B1063" s="106">
        <v>46083</v>
      </c>
      <c r="C1063" s="25" t="s">
        <v>358</v>
      </c>
      <c r="D1063" s="107" t="s">
        <v>120</v>
      </c>
      <c r="E1063" s="26">
        <v>77</v>
      </c>
      <c r="F1063" s="26" t="s">
        <v>295</v>
      </c>
      <c r="K1063" s="24">
        <v>35</v>
      </c>
      <c r="L1063" s="106">
        <v>46083</v>
      </c>
      <c r="M1063" s="25" t="s">
        <v>359</v>
      </c>
      <c r="N1063" s="107" t="s">
        <v>120</v>
      </c>
      <c r="O1063" s="26">
        <v>27</v>
      </c>
      <c r="P1063" s="26" t="s">
        <v>295</v>
      </c>
    </row>
    <row r="1064" spans="1:16" x14ac:dyDescent="0.3">
      <c r="A1064" s="24">
        <v>35</v>
      </c>
      <c r="B1064" s="106">
        <v>46083</v>
      </c>
      <c r="C1064" s="25" t="s">
        <v>358</v>
      </c>
      <c r="D1064" s="107" t="s">
        <v>117</v>
      </c>
      <c r="E1064" s="26">
        <v>2.77</v>
      </c>
      <c r="F1064" s="26" t="s">
        <v>295</v>
      </c>
      <c r="K1064" s="24">
        <v>35</v>
      </c>
      <c r="L1064" s="106">
        <v>46083</v>
      </c>
      <c r="M1064" s="25" t="s">
        <v>359</v>
      </c>
      <c r="N1064" s="107" t="s">
        <v>117</v>
      </c>
      <c r="O1064" s="26">
        <v>6.38</v>
      </c>
      <c r="P1064" s="26" t="s">
        <v>295</v>
      </c>
    </row>
    <row r="1065" spans="1:16" x14ac:dyDescent="0.3">
      <c r="A1065" s="24">
        <v>35</v>
      </c>
      <c r="B1065" s="106">
        <v>46083</v>
      </c>
      <c r="C1065" s="25" t="s">
        <v>358</v>
      </c>
      <c r="D1065" s="107" t="s">
        <v>346</v>
      </c>
      <c r="E1065" s="26">
        <v>230</v>
      </c>
      <c r="F1065" s="26" t="s">
        <v>295</v>
      </c>
      <c r="K1065" s="24">
        <v>35</v>
      </c>
      <c r="L1065" s="106">
        <v>46083</v>
      </c>
      <c r="M1065" s="25" t="s">
        <v>359</v>
      </c>
      <c r="N1065" s="107" t="s">
        <v>346</v>
      </c>
      <c r="O1065" s="26">
        <v>67</v>
      </c>
      <c r="P1065" s="26" t="s">
        <v>295</v>
      </c>
    </row>
    <row r="1066" spans="1:16" x14ac:dyDescent="0.3">
      <c r="A1066" s="24">
        <v>35</v>
      </c>
      <c r="B1066" s="106">
        <v>46083</v>
      </c>
      <c r="C1066" s="25" t="s">
        <v>358</v>
      </c>
      <c r="D1066" s="107" t="s">
        <v>132</v>
      </c>
      <c r="E1066" s="26">
        <v>3.5</v>
      </c>
      <c r="F1066" s="26" t="s">
        <v>295</v>
      </c>
      <c r="K1066" s="24">
        <v>35</v>
      </c>
      <c r="L1066" s="106">
        <v>46083</v>
      </c>
      <c r="M1066" s="25" t="s">
        <v>359</v>
      </c>
      <c r="N1066" s="107" t="s">
        <v>132</v>
      </c>
      <c r="O1066" s="26">
        <v>7.08</v>
      </c>
      <c r="P1066" s="26" t="s">
        <v>295</v>
      </c>
    </row>
    <row r="1067" spans="1:16" x14ac:dyDescent="0.3">
      <c r="A1067" s="24">
        <v>35</v>
      </c>
      <c r="B1067" s="106">
        <v>46083</v>
      </c>
      <c r="C1067" s="25" t="s">
        <v>358</v>
      </c>
      <c r="D1067" s="107" t="s">
        <v>111</v>
      </c>
      <c r="E1067" s="26">
        <v>88</v>
      </c>
      <c r="F1067" s="26" t="s">
        <v>295</v>
      </c>
      <c r="K1067" s="24">
        <v>35</v>
      </c>
      <c r="L1067" s="106">
        <v>46083</v>
      </c>
      <c r="M1067" s="25" t="s">
        <v>359</v>
      </c>
      <c r="N1067" s="107" t="s">
        <v>111</v>
      </c>
      <c r="O1067" s="26">
        <v>281</v>
      </c>
      <c r="P1067" s="26" t="s">
        <v>295</v>
      </c>
    </row>
    <row r="1068" spans="1:16" x14ac:dyDescent="0.3">
      <c r="A1068" s="24">
        <v>35</v>
      </c>
      <c r="B1068" s="106">
        <v>46083</v>
      </c>
      <c r="C1068" s="25" t="s">
        <v>358</v>
      </c>
      <c r="D1068" s="107" t="s">
        <v>347</v>
      </c>
      <c r="E1068" s="26">
        <v>5.0999999999999996</v>
      </c>
      <c r="F1068" s="26" t="s">
        <v>295</v>
      </c>
      <c r="K1068" s="24">
        <v>35</v>
      </c>
      <c r="L1068" s="106">
        <v>46083</v>
      </c>
      <c r="M1068" s="25" t="s">
        <v>359</v>
      </c>
      <c r="N1068" s="107" t="s">
        <v>347</v>
      </c>
      <c r="O1068" s="26">
        <v>10.1</v>
      </c>
      <c r="P1068" s="26" t="s">
        <v>295</v>
      </c>
    </row>
    <row r="1069" spans="1:16" x14ac:dyDescent="0.3">
      <c r="A1069" s="24">
        <v>35</v>
      </c>
      <c r="B1069" s="106">
        <v>46083</v>
      </c>
      <c r="C1069" s="25" t="s">
        <v>358</v>
      </c>
      <c r="D1069" s="107" t="s">
        <v>349</v>
      </c>
      <c r="E1069" s="26">
        <v>2.15</v>
      </c>
      <c r="F1069" s="26" t="s">
        <v>295</v>
      </c>
      <c r="K1069" s="24">
        <v>35</v>
      </c>
      <c r="L1069" s="106">
        <v>46083</v>
      </c>
      <c r="M1069" s="25" t="s">
        <v>359</v>
      </c>
      <c r="N1069" s="107" t="s">
        <v>349</v>
      </c>
      <c r="O1069" s="26">
        <v>4.58</v>
      </c>
      <c r="P1069" s="26" t="s">
        <v>295</v>
      </c>
    </row>
    <row r="1070" spans="1:16" x14ac:dyDescent="0.3">
      <c r="A1070" s="24">
        <v>35</v>
      </c>
      <c r="B1070" s="106">
        <v>46083</v>
      </c>
      <c r="C1070" s="25" t="s">
        <v>358</v>
      </c>
      <c r="D1070" s="107" t="s">
        <v>128</v>
      </c>
      <c r="E1070" s="26">
        <v>6.8</v>
      </c>
      <c r="F1070" s="26" t="s">
        <v>295</v>
      </c>
      <c r="K1070" s="24">
        <v>35</v>
      </c>
      <c r="L1070" s="106">
        <v>46083</v>
      </c>
      <c r="M1070" s="25" t="s">
        <v>359</v>
      </c>
      <c r="N1070" s="107" t="s">
        <v>128</v>
      </c>
      <c r="O1070" s="26">
        <v>4.4000000000000004</v>
      </c>
      <c r="P1070" s="26" t="s">
        <v>295</v>
      </c>
    </row>
    <row r="1071" spans="1:16" x14ac:dyDescent="0.3">
      <c r="A1071" s="24">
        <v>35</v>
      </c>
      <c r="B1071" s="106">
        <v>46083</v>
      </c>
      <c r="C1071" s="25" t="s">
        <v>358</v>
      </c>
      <c r="D1071" s="107" t="s">
        <v>121</v>
      </c>
      <c r="E1071" s="26">
        <v>158</v>
      </c>
      <c r="F1071" s="26" t="s">
        <v>295</v>
      </c>
      <c r="K1071" s="24">
        <v>35</v>
      </c>
      <c r="L1071" s="106">
        <v>46083</v>
      </c>
      <c r="M1071" s="25" t="s">
        <v>359</v>
      </c>
      <c r="N1071" s="107" t="s">
        <v>121</v>
      </c>
      <c r="O1071" s="26">
        <v>80</v>
      </c>
      <c r="P1071" s="26" t="s">
        <v>295</v>
      </c>
    </row>
    <row r="1072" spans="1:16" x14ac:dyDescent="0.3">
      <c r="A1072" s="24">
        <v>35</v>
      </c>
      <c r="B1072" s="106">
        <v>46083</v>
      </c>
      <c r="C1072" s="25" t="s">
        <v>358</v>
      </c>
      <c r="D1072" s="107" t="s">
        <v>115</v>
      </c>
      <c r="E1072" s="26">
        <v>32</v>
      </c>
      <c r="F1072" s="26" t="s">
        <v>295</v>
      </c>
      <c r="K1072" s="24">
        <v>35</v>
      </c>
      <c r="L1072" s="106">
        <v>46083</v>
      </c>
      <c r="M1072" s="25" t="s">
        <v>359</v>
      </c>
      <c r="N1072" s="107" t="s">
        <v>115</v>
      </c>
      <c r="O1072" s="26">
        <v>97</v>
      </c>
      <c r="P1072" s="26" t="s">
        <v>295</v>
      </c>
    </row>
    <row r="1073" spans="1:16" x14ac:dyDescent="0.3">
      <c r="A1073" s="24">
        <v>35</v>
      </c>
      <c r="B1073" s="106">
        <v>46083</v>
      </c>
      <c r="C1073" s="25" t="s">
        <v>358</v>
      </c>
      <c r="D1073" s="107" t="s">
        <v>137</v>
      </c>
      <c r="E1073" s="26">
        <v>75</v>
      </c>
      <c r="F1073" s="26" t="s">
        <v>295</v>
      </c>
      <c r="K1073" s="24">
        <v>35</v>
      </c>
      <c r="L1073" s="106">
        <v>46083</v>
      </c>
      <c r="M1073" s="25" t="s">
        <v>359</v>
      </c>
      <c r="N1073" s="107" t="s">
        <v>137</v>
      </c>
      <c r="O1073" s="26">
        <v>484</v>
      </c>
      <c r="P1073" s="26" t="s">
        <v>295</v>
      </c>
    </row>
    <row r="1074" spans="1:16" x14ac:dyDescent="0.3">
      <c r="A1074" s="24">
        <v>35</v>
      </c>
      <c r="B1074" s="106">
        <v>46083</v>
      </c>
      <c r="C1074" s="25" t="s">
        <v>358</v>
      </c>
      <c r="D1074" s="107" t="s">
        <v>350</v>
      </c>
      <c r="E1074" s="26">
        <v>136</v>
      </c>
      <c r="F1074" s="26" t="s">
        <v>295</v>
      </c>
      <c r="K1074" s="24">
        <v>35</v>
      </c>
      <c r="L1074" s="106">
        <v>46083</v>
      </c>
      <c r="M1074" s="25" t="s">
        <v>359</v>
      </c>
      <c r="N1074" s="107" t="s">
        <v>350</v>
      </c>
      <c r="O1074" s="26">
        <v>424</v>
      </c>
      <c r="P1074" s="26" t="s">
        <v>295</v>
      </c>
    </row>
    <row r="1075" spans="1:16" x14ac:dyDescent="0.3">
      <c r="A1075" s="24">
        <v>35</v>
      </c>
      <c r="B1075" s="106">
        <v>46083</v>
      </c>
      <c r="C1075" s="25" t="s">
        <v>358</v>
      </c>
      <c r="D1075" s="107" t="s">
        <v>125</v>
      </c>
      <c r="E1075" s="26">
        <v>115</v>
      </c>
      <c r="F1075" s="26" t="s">
        <v>295</v>
      </c>
      <c r="K1075" s="24">
        <v>35</v>
      </c>
      <c r="L1075" s="106">
        <v>46083</v>
      </c>
      <c r="M1075" s="25" t="s">
        <v>359</v>
      </c>
      <c r="N1075" s="107" t="s">
        <v>125</v>
      </c>
      <c r="O1075" s="26">
        <v>430</v>
      </c>
      <c r="P1075" s="26" t="s">
        <v>295</v>
      </c>
    </row>
    <row r="1076" spans="1:16" x14ac:dyDescent="0.3">
      <c r="A1076" s="24">
        <v>35</v>
      </c>
      <c r="B1076" s="106">
        <v>46083</v>
      </c>
      <c r="C1076" s="25" t="s">
        <v>358</v>
      </c>
      <c r="D1076" s="107" t="s">
        <v>126</v>
      </c>
      <c r="E1076" s="26">
        <v>77</v>
      </c>
      <c r="F1076" s="26" t="s">
        <v>295</v>
      </c>
      <c r="K1076" s="24">
        <v>35</v>
      </c>
      <c r="L1076" s="106">
        <v>46083</v>
      </c>
      <c r="M1076" s="25" t="s">
        <v>359</v>
      </c>
      <c r="N1076" s="107" t="s">
        <v>126</v>
      </c>
      <c r="O1076" s="26">
        <v>149</v>
      </c>
      <c r="P1076" s="26" t="s">
        <v>295</v>
      </c>
    </row>
    <row r="1077" spans="1:16" x14ac:dyDescent="0.3">
      <c r="A1077" s="24">
        <v>35</v>
      </c>
      <c r="B1077" s="106">
        <v>46083</v>
      </c>
      <c r="C1077" s="25" t="s">
        <v>358</v>
      </c>
      <c r="D1077" s="107" t="s">
        <v>351</v>
      </c>
      <c r="E1077" s="26">
        <v>161</v>
      </c>
      <c r="F1077" s="26" t="s">
        <v>295</v>
      </c>
      <c r="K1077" s="24">
        <v>35</v>
      </c>
      <c r="L1077" s="106">
        <v>46083</v>
      </c>
      <c r="M1077" s="25" t="s">
        <v>359</v>
      </c>
      <c r="N1077" s="107" t="s">
        <v>351</v>
      </c>
      <c r="O1077" s="26">
        <v>380</v>
      </c>
      <c r="P1077" s="26" t="s">
        <v>295</v>
      </c>
    </row>
    <row r="1078" spans="1:16" x14ac:dyDescent="0.3">
      <c r="A1078" s="24">
        <v>35</v>
      </c>
      <c r="B1078" s="106">
        <v>46083</v>
      </c>
      <c r="C1078" s="25" t="s">
        <v>358</v>
      </c>
      <c r="D1078" s="107" t="s">
        <v>352</v>
      </c>
      <c r="E1078" s="26">
        <v>61</v>
      </c>
      <c r="F1078" s="26" t="s">
        <v>295</v>
      </c>
      <c r="K1078" s="24">
        <v>35</v>
      </c>
      <c r="L1078" s="106">
        <v>46083</v>
      </c>
      <c r="M1078" s="25" t="s">
        <v>359</v>
      </c>
      <c r="N1078" s="107" t="s">
        <v>352</v>
      </c>
      <c r="O1078" s="26">
        <v>87</v>
      </c>
      <c r="P1078" s="26" t="s">
        <v>295</v>
      </c>
    </row>
    <row r="1079" spans="1:16" x14ac:dyDescent="0.3">
      <c r="A1079" s="24">
        <v>35</v>
      </c>
      <c r="B1079" s="106">
        <v>46083</v>
      </c>
      <c r="C1079" s="25" t="s">
        <v>358</v>
      </c>
      <c r="D1079" s="107" t="s">
        <v>122</v>
      </c>
      <c r="E1079" s="26">
        <v>47</v>
      </c>
      <c r="F1079" s="26" t="s">
        <v>295</v>
      </c>
      <c r="K1079" s="24">
        <v>35</v>
      </c>
      <c r="L1079" s="106">
        <v>46083</v>
      </c>
      <c r="M1079" s="25" t="s">
        <v>359</v>
      </c>
      <c r="N1079" s="107" t="s">
        <v>122</v>
      </c>
      <c r="O1079" s="26">
        <v>219</v>
      </c>
      <c r="P1079" s="26" t="s">
        <v>295</v>
      </c>
    </row>
    <row r="1080" spans="1:16" x14ac:dyDescent="0.3">
      <c r="A1080" s="24">
        <v>35</v>
      </c>
      <c r="B1080" s="106">
        <v>46083</v>
      </c>
      <c r="C1080" s="25" t="s">
        <v>358</v>
      </c>
      <c r="D1080" s="107" t="s">
        <v>124</v>
      </c>
      <c r="E1080" s="26">
        <v>30</v>
      </c>
      <c r="F1080" s="26" t="s">
        <v>295</v>
      </c>
      <c r="K1080" s="24">
        <v>35</v>
      </c>
      <c r="L1080" s="106">
        <v>46083</v>
      </c>
      <c r="M1080" s="25" t="s">
        <v>359</v>
      </c>
      <c r="N1080" s="107" t="s">
        <v>124</v>
      </c>
      <c r="O1080" s="26">
        <v>102</v>
      </c>
      <c r="P1080" s="26" t="s">
        <v>295</v>
      </c>
    </row>
    <row r="1081" spans="1:16" x14ac:dyDescent="0.3">
      <c r="A1081" s="24">
        <v>35</v>
      </c>
      <c r="B1081" s="106">
        <v>46083</v>
      </c>
      <c r="C1081" s="25" t="s">
        <v>358</v>
      </c>
      <c r="D1081" s="107" t="s">
        <v>353</v>
      </c>
      <c r="E1081" s="26">
        <v>0.98</v>
      </c>
      <c r="F1081" s="26" t="s">
        <v>295</v>
      </c>
      <c r="K1081" s="24">
        <v>35</v>
      </c>
      <c r="L1081" s="106">
        <v>46083</v>
      </c>
      <c r="M1081" s="25" t="s">
        <v>359</v>
      </c>
      <c r="N1081" s="107" t="s">
        <v>353</v>
      </c>
      <c r="O1081" s="26">
        <v>3.57</v>
      </c>
      <c r="P1081" s="26" t="s">
        <v>295</v>
      </c>
    </row>
    <row r="1082" spans="1:16" x14ac:dyDescent="0.3">
      <c r="A1082" s="24">
        <v>35</v>
      </c>
      <c r="B1082" s="106">
        <v>46083</v>
      </c>
      <c r="C1082" s="25" t="s">
        <v>358</v>
      </c>
      <c r="D1082" s="107" t="s">
        <v>355</v>
      </c>
      <c r="E1082" s="26">
        <v>30.7</v>
      </c>
      <c r="F1082" s="26" t="s">
        <v>295</v>
      </c>
      <c r="K1082" s="24">
        <v>35</v>
      </c>
      <c r="L1082" s="106">
        <v>46083</v>
      </c>
      <c r="M1082" s="25" t="s">
        <v>359</v>
      </c>
      <c r="N1082" s="107" t="s">
        <v>355</v>
      </c>
      <c r="O1082" s="26">
        <v>15.2</v>
      </c>
      <c r="P1082" s="26" t="s">
        <v>295</v>
      </c>
    </row>
    <row r="1083" spans="1:16" x14ac:dyDescent="0.3">
      <c r="A1083" s="24">
        <v>35</v>
      </c>
      <c r="B1083" s="106">
        <v>46083</v>
      </c>
      <c r="C1083" s="25" t="s">
        <v>358</v>
      </c>
      <c r="D1083" s="107" t="s">
        <v>133</v>
      </c>
      <c r="E1083" s="26">
        <v>143</v>
      </c>
      <c r="F1083" s="26" t="s">
        <v>295</v>
      </c>
      <c r="K1083" s="24">
        <v>35</v>
      </c>
      <c r="L1083" s="106">
        <v>46083</v>
      </c>
      <c r="M1083" s="25" t="s">
        <v>359</v>
      </c>
      <c r="N1083" s="107" t="s">
        <v>133</v>
      </c>
      <c r="O1083" s="26">
        <v>125</v>
      </c>
      <c r="P1083" s="26" t="s">
        <v>295</v>
      </c>
    </row>
    <row r="1084" spans="1:16" x14ac:dyDescent="0.3">
      <c r="A1084" s="24">
        <v>35</v>
      </c>
      <c r="B1084" s="106">
        <v>46083</v>
      </c>
      <c r="C1084" s="25" t="s">
        <v>358</v>
      </c>
      <c r="D1084" s="107" t="s">
        <v>135</v>
      </c>
      <c r="E1084" s="26">
        <v>3.7</v>
      </c>
      <c r="F1084" s="26" t="s">
        <v>295</v>
      </c>
      <c r="K1084" s="24">
        <v>35</v>
      </c>
      <c r="L1084" s="106">
        <v>46083</v>
      </c>
      <c r="M1084" s="25" t="s">
        <v>359</v>
      </c>
      <c r="N1084" s="107" t="s">
        <v>135</v>
      </c>
      <c r="O1084" s="26">
        <v>6.4</v>
      </c>
      <c r="P1084" s="26" t="s">
        <v>295</v>
      </c>
    </row>
    <row r="1085" spans="1:16" x14ac:dyDescent="0.3">
      <c r="A1085" s="24">
        <v>35</v>
      </c>
      <c r="B1085" s="106">
        <v>46083</v>
      </c>
      <c r="C1085" s="25" t="s">
        <v>358</v>
      </c>
      <c r="D1085" s="107" t="s">
        <v>136</v>
      </c>
      <c r="E1085" s="26">
        <v>117</v>
      </c>
      <c r="F1085" s="26" t="s">
        <v>295</v>
      </c>
      <c r="K1085" s="24">
        <v>35</v>
      </c>
      <c r="L1085" s="106">
        <v>46083</v>
      </c>
      <c r="M1085" s="25" t="s">
        <v>359</v>
      </c>
      <c r="N1085" s="107" t="s">
        <v>136</v>
      </c>
      <c r="O1085" s="26">
        <v>96</v>
      </c>
      <c r="P1085" s="26" t="s">
        <v>295</v>
      </c>
    </row>
    <row r="1086" spans="1:16" x14ac:dyDescent="0.3">
      <c r="A1086" s="24">
        <v>36</v>
      </c>
      <c r="B1086" s="106">
        <v>46084</v>
      </c>
      <c r="C1086" s="25" t="s">
        <v>358</v>
      </c>
      <c r="D1086" s="107" t="s">
        <v>341</v>
      </c>
      <c r="E1086" s="26">
        <v>4.7</v>
      </c>
      <c r="F1086" s="26" t="s">
        <v>295</v>
      </c>
      <c r="K1086" s="24">
        <v>36</v>
      </c>
      <c r="L1086" s="106">
        <v>46084</v>
      </c>
      <c r="M1086" s="25" t="s">
        <v>359</v>
      </c>
      <c r="N1086" s="107" t="s">
        <v>341</v>
      </c>
      <c r="O1086" s="26">
        <v>1.1299999999999999</v>
      </c>
      <c r="P1086" s="26" t="s">
        <v>295</v>
      </c>
    </row>
    <row r="1087" spans="1:16" x14ac:dyDescent="0.3">
      <c r="A1087" s="24">
        <v>36</v>
      </c>
      <c r="B1087" s="106">
        <v>46084</v>
      </c>
      <c r="C1087" s="25" t="s">
        <v>358</v>
      </c>
      <c r="D1087" s="107" t="s">
        <v>118</v>
      </c>
      <c r="E1087" s="26">
        <v>4.5999999999999996</v>
      </c>
      <c r="F1087" s="26" t="s">
        <v>295</v>
      </c>
      <c r="K1087" s="24">
        <v>36</v>
      </c>
      <c r="L1087" s="106">
        <v>46084</v>
      </c>
      <c r="M1087" s="25" t="s">
        <v>359</v>
      </c>
      <c r="N1087" s="107" t="s">
        <v>118</v>
      </c>
      <c r="O1087" s="26">
        <v>9.4</v>
      </c>
      <c r="P1087" s="26" t="s">
        <v>295</v>
      </c>
    </row>
    <row r="1088" spans="1:16" x14ac:dyDescent="0.3">
      <c r="A1088" s="24">
        <v>36</v>
      </c>
      <c r="B1088" s="106">
        <v>46084</v>
      </c>
      <c r="C1088" s="25" t="s">
        <v>358</v>
      </c>
      <c r="D1088" s="107" t="s">
        <v>130</v>
      </c>
      <c r="E1088" s="26">
        <v>3.86</v>
      </c>
      <c r="F1088" s="26" t="s">
        <v>295</v>
      </c>
      <c r="K1088" s="24">
        <v>36</v>
      </c>
      <c r="L1088" s="106">
        <v>46084</v>
      </c>
      <c r="M1088" s="25" t="s">
        <v>359</v>
      </c>
      <c r="N1088" s="107" t="s">
        <v>130</v>
      </c>
      <c r="O1088" s="26">
        <v>2.4500000000000002</v>
      </c>
      <c r="P1088" s="26" t="s">
        <v>295</v>
      </c>
    </row>
    <row r="1089" spans="1:16" x14ac:dyDescent="0.3">
      <c r="A1089" s="24">
        <v>36</v>
      </c>
      <c r="B1089" s="106">
        <v>46084</v>
      </c>
      <c r="C1089" s="25" t="s">
        <v>358</v>
      </c>
      <c r="D1089" s="107" t="s">
        <v>343</v>
      </c>
      <c r="E1089" s="26">
        <v>0.27</v>
      </c>
      <c r="F1089" s="26" t="s">
        <v>295</v>
      </c>
      <c r="K1089" s="24">
        <v>36</v>
      </c>
      <c r="L1089" s="106">
        <v>46084</v>
      </c>
      <c r="M1089" s="25" t="s">
        <v>359</v>
      </c>
      <c r="N1089" s="107" t="s">
        <v>343</v>
      </c>
      <c r="O1089" s="26">
        <v>1.04</v>
      </c>
      <c r="P1089" s="26" t="s">
        <v>295</v>
      </c>
    </row>
    <row r="1090" spans="1:16" x14ac:dyDescent="0.3">
      <c r="A1090" s="24">
        <v>36</v>
      </c>
      <c r="B1090" s="106">
        <v>46084</v>
      </c>
      <c r="C1090" s="25" t="s">
        <v>358</v>
      </c>
      <c r="D1090" s="107" t="s">
        <v>127</v>
      </c>
      <c r="E1090" s="26">
        <v>1.1599999999999999</v>
      </c>
      <c r="F1090" s="26" t="s">
        <v>295</v>
      </c>
      <c r="K1090" s="24">
        <v>36</v>
      </c>
      <c r="L1090" s="106">
        <v>46084</v>
      </c>
      <c r="M1090" s="25" t="s">
        <v>359</v>
      </c>
      <c r="N1090" s="107" t="s">
        <v>127</v>
      </c>
      <c r="O1090" s="26">
        <v>4.4800000000000004</v>
      </c>
      <c r="P1090" s="26" t="s">
        <v>295</v>
      </c>
    </row>
    <row r="1091" spans="1:16" x14ac:dyDescent="0.3">
      <c r="A1091" s="24">
        <v>36</v>
      </c>
      <c r="B1091" s="106">
        <v>46084</v>
      </c>
      <c r="C1091" s="25" t="s">
        <v>358</v>
      </c>
      <c r="D1091" s="107" t="s">
        <v>131</v>
      </c>
      <c r="E1091" s="26">
        <v>8.5</v>
      </c>
      <c r="F1091" s="26" t="s">
        <v>295</v>
      </c>
      <c r="K1091" s="24">
        <v>36</v>
      </c>
      <c r="L1091" s="106">
        <v>46084</v>
      </c>
      <c r="M1091" s="25" t="s">
        <v>359</v>
      </c>
      <c r="N1091" s="107" t="s">
        <v>131</v>
      </c>
      <c r="O1091" s="26">
        <v>11.8</v>
      </c>
      <c r="P1091" s="26" t="s">
        <v>295</v>
      </c>
    </row>
    <row r="1092" spans="1:16" x14ac:dyDescent="0.3">
      <c r="A1092" s="24">
        <v>36</v>
      </c>
      <c r="B1092" s="106">
        <v>46084</v>
      </c>
      <c r="C1092" s="25" t="s">
        <v>358</v>
      </c>
      <c r="D1092" s="107" t="s">
        <v>344</v>
      </c>
      <c r="E1092" s="26">
        <v>315</v>
      </c>
      <c r="F1092" s="26" t="s">
        <v>295</v>
      </c>
      <c r="K1092" s="24">
        <v>36</v>
      </c>
      <c r="L1092" s="106">
        <v>46084</v>
      </c>
      <c r="M1092" s="25" t="s">
        <v>359</v>
      </c>
      <c r="N1092" s="107" t="s">
        <v>344</v>
      </c>
      <c r="O1092" s="26">
        <v>188</v>
      </c>
      <c r="P1092" s="26" t="s">
        <v>295</v>
      </c>
    </row>
    <row r="1093" spans="1:16" x14ac:dyDescent="0.3">
      <c r="A1093" s="24">
        <v>36</v>
      </c>
      <c r="B1093" s="106">
        <v>46084</v>
      </c>
      <c r="C1093" s="25" t="s">
        <v>358</v>
      </c>
      <c r="D1093" s="107" t="s">
        <v>119</v>
      </c>
      <c r="E1093" s="26">
        <v>228</v>
      </c>
      <c r="F1093" s="26" t="s">
        <v>295</v>
      </c>
      <c r="K1093" s="24">
        <v>36</v>
      </c>
      <c r="L1093" s="106">
        <v>46084</v>
      </c>
      <c r="M1093" s="25" t="s">
        <v>359</v>
      </c>
      <c r="N1093" s="107" t="s">
        <v>119</v>
      </c>
      <c r="O1093" s="26">
        <v>84</v>
      </c>
      <c r="P1093" s="26" t="s">
        <v>295</v>
      </c>
    </row>
    <row r="1094" spans="1:16" x14ac:dyDescent="0.3">
      <c r="A1094" s="24">
        <v>36</v>
      </c>
      <c r="B1094" s="106">
        <v>46084</v>
      </c>
      <c r="C1094" s="25" t="s">
        <v>358</v>
      </c>
      <c r="D1094" s="107" t="s">
        <v>120</v>
      </c>
      <c r="E1094" s="26">
        <v>76</v>
      </c>
      <c r="F1094" s="26" t="s">
        <v>295</v>
      </c>
      <c r="K1094" s="24">
        <v>36</v>
      </c>
      <c r="L1094" s="106">
        <v>46084</v>
      </c>
      <c r="M1094" s="25" t="s">
        <v>359</v>
      </c>
      <c r="N1094" s="107" t="s">
        <v>120</v>
      </c>
      <c r="O1094" s="26">
        <v>26</v>
      </c>
      <c r="P1094" s="26" t="s">
        <v>295</v>
      </c>
    </row>
    <row r="1095" spans="1:16" x14ac:dyDescent="0.3">
      <c r="A1095" s="24">
        <v>36</v>
      </c>
      <c r="B1095" s="106">
        <v>46084</v>
      </c>
      <c r="C1095" s="25" t="s">
        <v>358</v>
      </c>
      <c r="D1095" s="107" t="s">
        <v>117</v>
      </c>
      <c r="E1095" s="26">
        <v>2.62</v>
      </c>
      <c r="F1095" s="26" t="s">
        <v>295</v>
      </c>
      <c r="K1095" s="24">
        <v>36</v>
      </c>
      <c r="L1095" s="106">
        <v>46084</v>
      </c>
      <c r="M1095" s="25" t="s">
        <v>359</v>
      </c>
      <c r="N1095" s="107" t="s">
        <v>117</v>
      </c>
      <c r="O1095" s="26">
        <v>6.22</v>
      </c>
      <c r="P1095" s="26" t="s">
        <v>295</v>
      </c>
    </row>
    <row r="1096" spans="1:16" x14ac:dyDescent="0.3">
      <c r="A1096" s="24">
        <v>36</v>
      </c>
      <c r="B1096" s="106">
        <v>46084</v>
      </c>
      <c r="C1096" s="25" t="s">
        <v>358</v>
      </c>
      <c r="D1096" s="107" t="s">
        <v>346</v>
      </c>
      <c r="E1096" s="26">
        <v>233</v>
      </c>
      <c r="F1096" s="26" t="s">
        <v>295</v>
      </c>
      <c r="K1096" s="24">
        <v>36</v>
      </c>
      <c r="L1096" s="106">
        <v>46084</v>
      </c>
      <c r="M1096" s="25" t="s">
        <v>359</v>
      </c>
      <c r="N1096" s="107" t="s">
        <v>346</v>
      </c>
      <c r="O1096" s="26">
        <v>69</v>
      </c>
      <c r="P1096" s="26" t="s">
        <v>295</v>
      </c>
    </row>
    <row r="1097" spans="1:16" x14ac:dyDescent="0.3">
      <c r="A1097" s="24">
        <v>36</v>
      </c>
      <c r="B1097" s="106">
        <v>46084</v>
      </c>
      <c r="C1097" s="25" t="s">
        <v>358</v>
      </c>
      <c r="D1097" s="107" t="s">
        <v>132</v>
      </c>
      <c r="E1097" s="26">
        <v>3.8</v>
      </c>
      <c r="F1097" s="26" t="s">
        <v>295</v>
      </c>
      <c r="K1097" s="24">
        <v>36</v>
      </c>
      <c r="L1097" s="106">
        <v>46084</v>
      </c>
      <c r="M1097" s="25" t="s">
        <v>359</v>
      </c>
      <c r="N1097" s="107" t="s">
        <v>132</v>
      </c>
      <c r="O1097" s="26">
        <v>7.29</v>
      </c>
      <c r="P1097" s="26" t="s">
        <v>295</v>
      </c>
    </row>
    <row r="1098" spans="1:16" x14ac:dyDescent="0.3">
      <c r="A1098" s="24">
        <v>36</v>
      </c>
      <c r="B1098" s="106">
        <v>46084</v>
      </c>
      <c r="C1098" s="25" t="s">
        <v>358</v>
      </c>
      <c r="D1098" s="107" t="s">
        <v>111</v>
      </c>
      <c r="E1098" s="26">
        <v>88</v>
      </c>
      <c r="F1098" s="26" t="s">
        <v>295</v>
      </c>
      <c r="K1098" s="24">
        <v>36</v>
      </c>
      <c r="L1098" s="106">
        <v>46084</v>
      </c>
      <c r="M1098" s="25" t="s">
        <v>359</v>
      </c>
      <c r="N1098" s="107" t="s">
        <v>111</v>
      </c>
      <c r="O1098" s="26">
        <v>284</v>
      </c>
      <c r="P1098" s="26" t="s">
        <v>295</v>
      </c>
    </row>
    <row r="1099" spans="1:16" x14ac:dyDescent="0.3">
      <c r="A1099" s="24">
        <v>36</v>
      </c>
      <c r="B1099" s="106">
        <v>46084</v>
      </c>
      <c r="C1099" s="25" t="s">
        <v>358</v>
      </c>
      <c r="D1099" s="107" t="s">
        <v>347</v>
      </c>
      <c r="E1099" s="26">
        <v>5.05</v>
      </c>
      <c r="F1099" s="26" t="s">
        <v>295</v>
      </c>
      <c r="K1099" s="24">
        <v>36</v>
      </c>
      <c r="L1099" s="106">
        <v>46084</v>
      </c>
      <c r="M1099" s="25" t="s">
        <v>359</v>
      </c>
      <c r="N1099" s="107" t="s">
        <v>347</v>
      </c>
      <c r="O1099" s="26">
        <v>10.08</v>
      </c>
      <c r="P1099" s="26" t="s">
        <v>295</v>
      </c>
    </row>
    <row r="1100" spans="1:16" x14ac:dyDescent="0.3">
      <c r="A1100" s="24">
        <v>36</v>
      </c>
      <c r="B1100" s="106">
        <v>46084</v>
      </c>
      <c r="C1100" s="25" t="s">
        <v>358</v>
      </c>
      <c r="D1100" s="107" t="s">
        <v>349</v>
      </c>
      <c r="E1100" s="26">
        <v>2.02</v>
      </c>
      <c r="F1100" s="26" t="s">
        <v>295</v>
      </c>
      <c r="K1100" s="24">
        <v>36</v>
      </c>
      <c r="L1100" s="106">
        <v>46084</v>
      </c>
      <c r="M1100" s="25" t="s">
        <v>359</v>
      </c>
      <c r="N1100" s="107" t="s">
        <v>349</v>
      </c>
      <c r="O1100" s="26">
        <v>4.59</v>
      </c>
      <c r="P1100" s="26" t="s">
        <v>295</v>
      </c>
    </row>
    <row r="1101" spans="1:16" x14ac:dyDescent="0.3">
      <c r="A1101" s="24">
        <v>36</v>
      </c>
      <c r="B1101" s="106">
        <v>46084</v>
      </c>
      <c r="C1101" s="25" t="s">
        <v>358</v>
      </c>
      <c r="D1101" s="107" t="s">
        <v>128</v>
      </c>
      <c r="E1101" s="26">
        <v>6.8</v>
      </c>
      <c r="F1101" s="26" t="s">
        <v>295</v>
      </c>
      <c r="K1101" s="24">
        <v>36</v>
      </c>
      <c r="L1101" s="106">
        <v>46084</v>
      </c>
      <c r="M1101" s="25" t="s">
        <v>359</v>
      </c>
      <c r="N1101" s="107" t="s">
        <v>128</v>
      </c>
      <c r="O1101" s="26">
        <v>4.3</v>
      </c>
      <c r="P1101" s="26" t="s">
        <v>295</v>
      </c>
    </row>
    <row r="1102" spans="1:16" x14ac:dyDescent="0.3">
      <c r="A1102" s="24">
        <v>36</v>
      </c>
      <c r="B1102" s="106">
        <v>46084</v>
      </c>
      <c r="C1102" s="25" t="s">
        <v>358</v>
      </c>
      <c r="D1102" s="107" t="s">
        <v>121</v>
      </c>
      <c r="E1102" s="26">
        <v>157</v>
      </c>
      <c r="F1102" s="26" t="s">
        <v>295</v>
      </c>
      <c r="K1102" s="24">
        <v>36</v>
      </c>
      <c r="L1102" s="106">
        <v>46084</v>
      </c>
      <c r="M1102" s="25" t="s">
        <v>359</v>
      </c>
      <c r="N1102" s="107" t="s">
        <v>121</v>
      </c>
      <c r="O1102" s="26">
        <v>81</v>
      </c>
      <c r="P1102" s="26" t="s">
        <v>295</v>
      </c>
    </row>
    <row r="1103" spans="1:16" x14ac:dyDescent="0.3">
      <c r="A1103" s="24">
        <v>36</v>
      </c>
      <c r="B1103" s="106">
        <v>46084</v>
      </c>
      <c r="C1103" s="25" t="s">
        <v>358</v>
      </c>
      <c r="D1103" s="107" t="s">
        <v>115</v>
      </c>
      <c r="E1103" s="26">
        <v>33</v>
      </c>
      <c r="F1103" s="26" t="s">
        <v>295</v>
      </c>
      <c r="K1103" s="24">
        <v>36</v>
      </c>
      <c r="L1103" s="106">
        <v>46084</v>
      </c>
      <c r="M1103" s="25" t="s">
        <v>359</v>
      </c>
      <c r="N1103" s="107" t="s">
        <v>115</v>
      </c>
      <c r="O1103" s="26">
        <v>96</v>
      </c>
      <c r="P1103" s="26" t="s">
        <v>295</v>
      </c>
    </row>
    <row r="1104" spans="1:16" x14ac:dyDescent="0.3">
      <c r="A1104" s="24">
        <v>36</v>
      </c>
      <c r="B1104" s="106">
        <v>46084</v>
      </c>
      <c r="C1104" s="25" t="s">
        <v>358</v>
      </c>
      <c r="D1104" s="107" t="s">
        <v>137</v>
      </c>
      <c r="E1104" s="26">
        <v>75</v>
      </c>
      <c r="F1104" s="26" t="s">
        <v>295</v>
      </c>
      <c r="K1104" s="24">
        <v>36</v>
      </c>
      <c r="L1104" s="106">
        <v>46084</v>
      </c>
      <c r="M1104" s="25" t="s">
        <v>359</v>
      </c>
      <c r="N1104" s="107" t="s">
        <v>137</v>
      </c>
      <c r="O1104" s="26">
        <v>478</v>
      </c>
      <c r="P1104" s="26" t="s">
        <v>295</v>
      </c>
    </row>
    <row r="1105" spans="1:16" x14ac:dyDescent="0.3">
      <c r="A1105" s="24">
        <v>36</v>
      </c>
      <c r="B1105" s="106">
        <v>46084</v>
      </c>
      <c r="C1105" s="25" t="s">
        <v>358</v>
      </c>
      <c r="D1105" s="107" t="s">
        <v>350</v>
      </c>
      <c r="E1105" s="26">
        <v>136</v>
      </c>
      <c r="F1105" s="26" t="s">
        <v>295</v>
      </c>
      <c r="K1105" s="24">
        <v>36</v>
      </c>
      <c r="L1105" s="106">
        <v>46084</v>
      </c>
      <c r="M1105" s="25" t="s">
        <v>359</v>
      </c>
      <c r="N1105" s="107" t="s">
        <v>350</v>
      </c>
      <c r="O1105" s="26">
        <v>422</v>
      </c>
      <c r="P1105" s="26" t="s">
        <v>295</v>
      </c>
    </row>
    <row r="1106" spans="1:16" x14ac:dyDescent="0.3">
      <c r="A1106" s="24">
        <v>36</v>
      </c>
      <c r="B1106" s="106">
        <v>46084</v>
      </c>
      <c r="C1106" s="25" t="s">
        <v>358</v>
      </c>
      <c r="D1106" s="107" t="s">
        <v>125</v>
      </c>
      <c r="E1106" s="26">
        <v>115</v>
      </c>
      <c r="F1106" s="26" t="s">
        <v>295</v>
      </c>
      <c r="K1106" s="24">
        <v>36</v>
      </c>
      <c r="L1106" s="106">
        <v>46084</v>
      </c>
      <c r="M1106" s="25" t="s">
        <v>359</v>
      </c>
      <c r="N1106" s="107" t="s">
        <v>125</v>
      </c>
      <c r="O1106" s="26">
        <v>424</v>
      </c>
      <c r="P1106" s="26" t="s">
        <v>295</v>
      </c>
    </row>
    <row r="1107" spans="1:16" x14ac:dyDescent="0.3">
      <c r="A1107" s="24">
        <v>36</v>
      </c>
      <c r="B1107" s="106">
        <v>46084</v>
      </c>
      <c r="C1107" s="25" t="s">
        <v>358</v>
      </c>
      <c r="D1107" s="107" t="s">
        <v>126</v>
      </c>
      <c r="E1107" s="26">
        <v>77</v>
      </c>
      <c r="F1107" s="26" t="s">
        <v>295</v>
      </c>
      <c r="K1107" s="24">
        <v>36</v>
      </c>
      <c r="L1107" s="106">
        <v>46084</v>
      </c>
      <c r="M1107" s="25" t="s">
        <v>359</v>
      </c>
      <c r="N1107" s="107" t="s">
        <v>126</v>
      </c>
      <c r="O1107" s="26">
        <v>147</v>
      </c>
      <c r="P1107" s="26" t="s">
        <v>295</v>
      </c>
    </row>
    <row r="1108" spans="1:16" x14ac:dyDescent="0.3">
      <c r="A1108" s="24">
        <v>36</v>
      </c>
      <c r="B1108" s="106">
        <v>46084</v>
      </c>
      <c r="C1108" s="25" t="s">
        <v>358</v>
      </c>
      <c r="D1108" s="107" t="s">
        <v>351</v>
      </c>
      <c r="E1108" s="26">
        <v>157</v>
      </c>
      <c r="F1108" s="26" t="s">
        <v>295</v>
      </c>
      <c r="K1108" s="24">
        <v>36</v>
      </c>
      <c r="L1108" s="106">
        <v>46084</v>
      </c>
      <c r="M1108" s="25" t="s">
        <v>359</v>
      </c>
      <c r="N1108" s="107" t="s">
        <v>351</v>
      </c>
      <c r="O1108" s="26">
        <v>365</v>
      </c>
      <c r="P1108" s="26" t="s">
        <v>295</v>
      </c>
    </row>
    <row r="1109" spans="1:16" x14ac:dyDescent="0.3">
      <c r="A1109" s="24">
        <v>36</v>
      </c>
      <c r="B1109" s="106">
        <v>46084</v>
      </c>
      <c r="C1109" s="25" t="s">
        <v>358</v>
      </c>
      <c r="D1109" s="107" t="s">
        <v>352</v>
      </c>
      <c r="E1109" s="26">
        <v>59</v>
      </c>
      <c r="F1109" s="26" t="s">
        <v>295</v>
      </c>
      <c r="K1109" s="24">
        <v>36</v>
      </c>
      <c r="L1109" s="106">
        <v>46084</v>
      </c>
      <c r="M1109" s="25" t="s">
        <v>359</v>
      </c>
      <c r="N1109" s="107" t="s">
        <v>352</v>
      </c>
      <c r="O1109" s="26">
        <v>87</v>
      </c>
      <c r="P1109" s="26" t="s">
        <v>295</v>
      </c>
    </row>
    <row r="1110" spans="1:16" x14ac:dyDescent="0.3">
      <c r="A1110" s="24">
        <v>36</v>
      </c>
      <c r="B1110" s="106">
        <v>46084</v>
      </c>
      <c r="C1110" s="25" t="s">
        <v>358</v>
      </c>
      <c r="D1110" s="107" t="s">
        <v>122</v>
      </c>
      <c r="E1110" s="26">
        <v>47</v>
      </c>
      <c r="F1110" s="26" t="s">
        <v>295</v>
      </c>
      <c r="K1110" s="24">
        <v>36</v>
      </c>
      <c r="L1110" s="106">
        <v>46084</v>
      </c>
      <c r="M1110" s="25" t="s">
        <v>359</v>
      </c>
      <c r="N1110" s="107" t="s">
        <v>122</v>
      </c>
      <c r="O1110" s="26">
        <v>216</v>
      </c>
      <c r="P1110" s="26" t="s">
        <v>295</v>
      </c>
    </row>
    <row r="1111" spans="1:16" x14ac:dyDescent="0.3">
      <c r="A1111" s="24">
        <v>36</v>
      </c>
      <c r="B1111" s="106">
        <v>46084</v>
      </c>
      <c r="C1111" s="25" t="s">
        <v>358</v>
      </c>
      <c r="D1111" s="107" t="s">
        <v>124</v>
      </c>
      <c r="E1111" s="26">
        <v>29</v>
      </c>
      <c r="F1111" s="26" t="s">
        <v>295</v>
      </c>
      <c r="K1111" s="24">
        <v>36</v>
      </c>
      <c r="L1111" s="106">
        <v>46084</v>
      </c>
      <c r="M1111" s="25" t="s">
        <v>359</v>
      </c>
      <c r="N1111" s="107" t="s">
        <v>124</v>
      </c>
      <c r="O1111" s="26">
        <v>101</v>
      </c>
      <c r="P1111" s="26" t="s">
        <v>295</v>
      </c>
    </row>
    <row r="1112" spans="1:16" x14ac:dyDescent="0.3">
      <c r="A1112" s="24">
        <v>36</v>
      </c>
      <c r="B1112" s="106">
        <v>46084</v>
      </c>
      <c r="C1112" s="25" t="s">
        <v>358</v>
      </c>
      <c r="D1112" s="107" t="s">
        <v>353</v>
      </c>
      <c r="E1112" s="26">
        <v>1.01</v>
      </c>
      <c r="F1112" s="26" t="s">
        <v>295</v>
      </c>
      <c r="K1112" s="24">
        <v>36</v>
      </c>
      <c r="L1112" s="106">
        <v>46084</v>
      </c>
      <c r="M1112" s="25" t="s">
        <v>359</v>
      </c>
      <c r="N1112" s="107" t="s">
        <v>353</v>
      </c>
      <c r="O1112" s="26">
        <v>3.6</v>
      </c>
      <c r="P1112" s="26" t="s">
        <v>295</v>
      </c>
    </row>
    <row r="1113" spans="1:16" x14ac:dyDescent="0.3">
      <c r="A1113" s="24">
        <v>36</v>
      </c>
      <c r="B1113" s="106">
        <v>46084</v>
      </c>
      <c r="C1113" s="25" t="s">
        <v>358</v>
      </c>
      <c r="D1113" s="107" t="s">
        <v>355</v>
      </c>
      <c r="E1113" s="26">
        <v>25.9</v>
      </c>
      <c r="F1113" s="26" t="s">
        <v>295</v>
      </c>
      <c r="K1113" s="24">
        <v>36</v>
      </c>
      <c r="L1113" s="106">
        <v>46084</v>
      </c>
      <c r="M1113" s="25" t="s">
        <v>359</v>
      </c>
      <c r="N1113" s="107" t="s">
        <v>355</v>
      </c>
      <c r="O1113" s="26">
        <v>18.600000000000001</v>
      </c>
      <c r="P1113" s="26" t="s">
        <v>295</v>
      </c>
    </row>
    <row r="1114" spans="1:16" x14ac:dyDescent="0.3">
      <c r="A1114" s="24">
        <v>36</v>
      </c>
      <c r="B1114" s="106">
        <v>46084</v>
      </c>
      <c r="C1114" s="25" t="s">
        <v>358</v>
      </c>
      <c r="D1114" s="107" t="s">
        <v>133</v>
      </c>
      <c r="E1114" s="26">
        <v>145</v>
      </c>
      <c r="F1114" s="26" t="s">
        <v>295</v>
      </c>
      <c r="K1114" s="24">
        <v>36</v>
      </c>
      <c r="L1114" s="106">
        <v>46084</v>
      </c>
      <c r="M1114" s="25" t="s">
        <v>359</v>
      </c>
      <c r="N1114" s="107" t="s">
        <v>133</v>
      </c>
      <c r="O1114" s="26">
        <v>126</v>
      </c>
      <c r="P1114" s="26" t="s">
        <v>295</v>
      </c>
    </row>
    <row r="1115" spans="1:16" x14ac:dyDescent="0.3">
      <c r="A1115" s="24">
        <v>36</v>
      </c>
      <c r="B1115" s="106">
        <v>46084</v>
      </c>
      <c r="C1115" s="25" t="s">
        <v>358</v>
      </c>
      <c r="D1115" s="107" t="s">
        <v>135</v>
      </c>
      <c r="E1115" s="26">
        <v>3.8</v>
      </c>
      <c r="F1115" s="26" t="s">
        <v>295</v>
      </c>
      <c r="K1115" s="24">
        <v>36</v>
      </c>
      <c r="L1115" s="106">
        <v>46084</v>
      </c>
      <c r="M1115" s="25" t="s">
        <v>359</v>
      </c>
      <c r="N1115" s="107" t="s">
        <v>135</v>
      </c>
      <c r="O1115" s="26">
        <v>6.4</v>
      </c>
      <c r="P1115" s="26" t="s">
        <v>295</v>
      </c>
    </row>
    <row r="1116" spans="1:16" x14ac:dyDescent="0.3">
      <c r="A1116" s="24">
        <v>36</v>
      </c>
      <c r="B1116" s="106">
        <v>46084</v>
      </c>
      <c r="C1116" s="25" t="s">
        <v>358</v>
      </c>
      <c r="D1116" s="107" t="s">
        <v>136</v>
      </c>
      <c r="E1116" s="26">
        <v>116</v>
      </c>
      <c r="F1116" s="26" t="s">
        <v>295</v>
      </c>
      <c r="K1116" s="24">
        <v>36</v>
      </c>
      <c r="L1116" s="106">
        <v>46084</v>
      </c>
      <c r="M1116" s="25" t="s">
        <v>359</v>
      </c>
      <c r="N1116" s="107" t="s">
        <v>136</v>
      </c>
      <c r="O1116" s="26">
        <v>97</v>
      </c>
      <c r="P1116" s="26" t="s">
        <v>295</v>
      </c>
    </row>
    <row r="1117" spans="1:16" x14ac:dyDescent="0.3">
      <c r="A1117" s="24">
        <v>37</v>
      </c>
      <c r="B1117" s="106">
        <v>46085</v>
      </c>
      <c r="C1117" s="25" t="s">
        <v>358</v>
      </c>
      <c r="D1117" s="107" t="s">
        <v>341</v>
      </c>
      <c r="E1117" s="26">
        <v>4.6100000000000003</v>
      </c>
      <c r="F1117" s="26" t="s">
        <v>295</v>
      </c>
      <c r="K1117" s="24">
        <v>37</v>
      </c>
      <c r="L1117" s="106">
        <v>46085</v>
      </c>
      <c r="M1117" s="25" t="s">
        <v>359</v>
      </c>
      <c r="N1117" s="107" t="s">
        <v>341</v>
      </c>
      <c r="O1117" s="26">
        <v>1.0900000000000001</v>
      </c>
      <c r="P1117" s="26" t="s">
        <v>295</v>
      </c>
    </row>
    <row r="1118" spans="1:16" x14ac:dyDescent="0.3">
      <c r="A1118" s="24">
        <v>37</v>
      </c>
      <c r="B1118" s="106">
        <v>46085</v>
      </c>
      <c r="C1118" s="25" t="s">
        <v>358</v>
      </c>
      <c r="D1118" s="107" t="s">
        <v>118</v>
      </c>
      <c r="E1118" s="26">
        <v>4.4000000000000004</v>
      </c>
      <c r="F1118" s="26" t="s">
        <v>295</v>
      </c>
      <c r="K1118" s="24">
        <v>37</v>
      </c>
      <c r="L1118" s="106">
        <v>46085</v>
      </c>
      <c r="M1118" s="25" t="s">
        <v>359</v>
      </c>
      <c r="N1118" s="107" t="s">
        <v>118</v>
      </c>
      <c r="O1118" s="26">
        <v>9.3000000000000007</v>
      </c>
      <c r="P1118" s="26" t="s">
        <v>295</v>
      </c>
    </row>
    <row r="1119" spans="1:16" x14ac:dyDescent="0.3">
      <c r="A1119" s="24">
        <v>37</v>
      </c>
      <c r="B1119" s="106">
        <v>46085</v>
      </c>
      <c r="C1119" s="25" t="s">
        <v>358</v>
      </c>
      <c r="D1119" s="107" t="s">
        <v>130</v>
      </c>
      <c r="E1119" s="26">
        <v>3.73</v>
      </c>
      <c r="F1119" s="26" t="s">
        <v>295</v>
      </c>
      <c r="K1119" s="24">
        <v>37</v>
      </c>
      <c r="L1119" s="106">
        <v>46085</v>
      </c>
      <c r="M1119" s="25" t="s">
        <v>359</v>
      </c>
      <c r="N1119" s="107" t="s">
        <v>130</v>
      </c>
      <c r="O1119" s="26">
        <v>2.44</v>
      </c>
      <c r="P1119" s="26" t="s">
        <v>295</v>
      </c>
    </row>
    <row r="1120" spans="1:16" x14ac:dyDescent="0.3">
      <c r="A1120" s="24">
        <v>37</v>
      </c>
      <c r="B1120" s="106">
        <v>46085</v>
      </c>
      <c r="C1120" s="25" t="s">
        <v>358</v>
      </c>
      <c r="D1120" s="107" t="s">
        <v>343</v>
      </c>
      <c r="E1120" s="26">
        <v>0.3</v>
      </c>
      <c r="F1120" s="26" t="s">
        <v>295</v>
      </c>
      <c r="K1120" s="24">
        <v>37</v>
      </c>
      <c r="L1120" s="106">
        <v>46085</v>
      </c>
      <c r="M1120" s="25" t="s">
        <v>359</v>
      </c>
      <c r="N1120" s="107" t="s">
        <v>343</v>
      </c>
      <c r="O1120" s="26">
        <v>1.1000000000000001</v>
      </c>
      <c r="P1120" s="26" t="s">
        <v>295</v>
      </c>
    </row>
    <row r="1121" spans="1:16" x14ac:dyDescent="0.3">
      <c r="A1121" s="24">
        <v>37</v>
      </c>
      <c r="B1121" s="106">
        <v>46085</v>
      </c>
      <c r="C1121" s="25" t="s">
        <v>358</v>
      </c>
      <c r="D1121" s="107" t="s">
        <v>127</v>
      </c>
      <c r="E1121" s="26">
        <v>1.18</v>
      </c>
      <c r="F1121" s="26" t="s">
        <v>295</v>
      </c>
      <c r="K1121" s="24">
        <v>37</v>
      </c>
      <c r="L1121" s="106">
        <v>46085</v>
      </c>
      <c r="M1121" s="25" t="s">
        <v>359</v>
      </c>
      <c r="N1121" s="107" t="s">
        <v>127</v>
      </c>
      <c r="O1121" s="26">
        <v>4.59</v>
      </c>
      <c r="P1121" s="26" t="s">
        <v>295</v>
      </c>
    </row>
    <row r="1122" spans="1:16" x14ac:dyDescent="0.3">
      <c r="A1122" s="24">
        <v>37</v>
      </c>
      <c r="B1122" s="106">
        <v>46085</v>
      </c>
      <c r="C1122" s="25" t="s">
        <v>358</v>
      </c>
      <c r="D1122" s="107" t="s">
        <v>131</v>
      </c>
      <c r="E1122" s="26">
        <v>8.5</v>
      </c>
      <c r="F1122" s="26" t="s">
        <v>295</v>
      </c>
      <c r="K1122" s="24">
        <v>37</v>
      </c>
      <c r="L1122" s="106">
        <v>46085</v>
      </c>
      <c r="M1122" s="25" t="s">
        <v>359</v>
      </c>
      <c r="N1122" s="107" t="s">
        <v>131</v>
      </c>
      <c r="O1122" s="26">
        <v>11.7</v>
      </c>
      <c r="P1122" s="26" t="s">
        <v>295</v>
      </c>
    </row>
    <row r="1123" spans="1:16" x14ac:dyDescent="0.3">
      <c r="A1123" s="24">
        <v>37</v>
      </c>
      <c r="B1123" s="106">
        <v>46085</v>
      </c>
      <c r="C1123" s="25" t="s">
        <v>358</v>
      </c>
      <c r="D1123" s="107" t="s">
        <v>344</v>
      </c>
      <c r="E1123" s="26">
        <v>347</v>
      </c>
      <c r="F1123" s="26" t="s">
        <v>295</v>
      </c>
      <c r="K1123" s="24">
        <v>37</v>
      </c>
      <c r="L1123" s="106">
        <v>46085</v>
      </c>
      <c r="M1123" s="25" t="s">
        <v>359</v>
      </c>
      <c r="N1123" s="107" t="s">
        <v>344</v>
      </c>
      <c r="O1123" s="26">
        <v>200</v>
      </c>
      <c r="P1123" s="26" t="s">
        <v>295</v>
      </c>
    </row>
    <row r="1124" spans="1:16" x14ac:dyDescent="0.3">
      <c r="A1124" s="24">
        <v>37</v>
      </c>
      <c r="B1124" s="106">
        <v>46085</v>
      </c>
      <c r="C1124" s="25" t="s">
        <v>358</v>
      </c>
      <c r="D1124" s="107" t="s">
        <v>119</v>
      </c>
      <c r="E1124" s="26">
        <v>228</v>
      </c>
      <c r="F1124" s="26" t="s">
        <v>295</v>
      </c>
      <c r="K1124" s="24">
        <v>37</v>
      </c>
      <c r="L1124" s="106">
        <v>46085</v>
      </c>
      <c r="M1124" s="25" t="s">
        <v>359</v>
      </c>
      <c r="N1124" s="107" t="s">
        <v>119</v>
      </c>
      <c r="O1124" s="26">
        <v>82</v>
      </c>
      <c r="P1124" s="26" t="s">
        <v>295</v>
      </c>
    </row>
    <row r="1125" spans="1:16" x14ac:dyDescent="0.3">
      <c r="A1125" s="24">
        <v>37</v>
      </c>
      <c r="B1125" s="106">
        <v>46085</v>
      </c>
      <c r="C1125" s="25" t="s">
        <v>358</v>
      </c>
      <c r="D1125" s="107" t="s">
        <v>120</v>
      </c>
      <c r="E1125" s="26">
        <v>79</v>
      </c>
      <c r="F1125" s="26" t="s">
        <v>295</v>
      </c>
      <c r="K1125" s="24">
        <v>37</v>
      </c>
      <c r="L1125" s="106">
        <v>46085</v>
      </c>
      <c r="M1125" s="25" t="s">
        <v>359</v>
      </c>
      <c r="N1125" s="107" t="s">
        <v>120</v>
      </c>
      <c r="O1125" s="26">
        <v>27</v>
      </c>
      <c r="P1125" s="26" t="s">
        <v>295</v>
      </c>
    </row>
    <row r="1126" spans="1:16" x14ac:dyDescent="0.3">
      <c r="A1126" s="24">
        <v>37</v>
      </c>
      <c r="B1126" s="106">
        <v>46085</v>
      </c>
      <c r="C1126" s="25" t="s">
        <v>358</v>
      </c>
      <c r="D1126" s="107" t="s">
        <v>117</v>
      </c>
      <c r="E1126" s="26">
        <v>2.57</v>
      </c>
      <c r="F1126" s="26" t="s">
        <v>295</v>
      </c>
      <c r="K1126" s="24">
        <v>37</v>
      </c>
      <c r="L1126" s="106">
        <v>46085</v>
      </c>
      <c r="M1126" s="25" t="s">
        <v>359</v>
      </c>
      <c r="N1126" s="107" t="s">
        <v>117</v>
      </c>
      <c r="O1126" s="26">
        <v>6.18</v>
      </c>
      <c r="P1126" s="26" t="s">
        <v>295</v>
      </c>
    </row>
    <row r="1127" spans="1:16" x14ac:dyDescent="0.3">
      <c r="A1127" s="24">
        <v>37</v>
      </c>
      <c r="B1127" s="106">
        <v>46085</v>
      </c>
      <c r="C1127" s="25" t="s">
        <v>358</v>
      </c>
      <c r="D1127" s="107" t="s">
        <v>346</v>
      </c>
      <c r="E1127" s="26">
        <v>235</v>
      </c>
      <c r="F1127" s="26" t="s">
        <v>295</v>
      </c>
      <c r="K1127" s="24">
        <v>37</v>
      </c>
      <c r="L1127" s="106">
        <v>46085</v>
      </c>
      <c r="M1127" s="25" t="s">
        <v>359</v>
      </c>
      <c r="N1127" s="107" t="s">
        <v>346</v>
      </c>
      <c r="O1127" s="26">
        <v>68</v>
      </c>
      <c r="P1127" s="26" t="s">
        <v>295</v>
      </c>
    </row>
    <row r="1128" spans="1:16" x14ac:dyDescent="0.3">
      <c r="A1128" s="24">
        <v>37</v>
      </c>
      <c r="B1128" s="106">
        <v>46085</v>
      </c>
      <c r="C1128" s="25" t="s">
        <v>358</v>
      </c>
      <c r="D1128" s="107" t="s">
        <v>132</v>
      </c>
      <c r="E1128" s="26">
        <v>3.42</v>
      </c>
      <c r="F1128" s="26" t="s">
        <v>295</v>
      </c>
      <c r="K1128" s="24">
        <v>37</v>
      </c>
      <c r="L1128" s="106">
        <v>46085</v>
      </c>
      <c r="M1128" s="25" t="s">
        <v>359</v>
      </c>
      <c r="N1128" s="107" t="s">
        <v>132</v>
      </c>
      <c r="O1128" s="26">
        <v>7.14</v>
      </c>
      <c r="P1128" s="26" t="s">
        <v>295</v>
      </c>
    </row>
    <row r="1129" spans="1:16" x14ac:dyDescent="0.3">
      <c r="A1129" s="24">
        <v>37</v>
      </c>
      <c r="B1129" s="106">
        <v>46085</v>
      </c>
      <c r="C1129" s="25" t="s">
        <v>358</v>
      </c>
      <c r="D1129" s="107" t="s">
        <v>111</v>
      </c>
      <c r="E1129" s="26">
        <v>87</v>
      </c>
      <c r="F1129" s="26" t="s">
        <v>295</v>
      </c>
      <c r="K1129" s="24">
        <v>37</v>
      </c>
      <c r="L1129" s="106">
        <v>46085</v>
      </c>
      <c r="M1129" s="25" t="s">
        <v>359</v>
      </c>
      <c r="N1129" s="107" t="s">
        <v>111</v>
      </c>
      <c r="O1129" s="26">
        <v>280</v>
      </c>
      <c r="P1129" s="26" t="s">
        <v>295</v>
      </c>
    </row>
    <row r="1130" spans="1:16" x14ac:dyDescent="0.3">
      <c r="A1130" s="24">
        <v>37</v>
      </c>
      <c r="B1130" s="106">
        <v>46085</v>
      </c>
      <c r="C1130" s="25" t="s">
        <v>358</v>
      </c>
      <c r="D1130" s="107" t="s">
        <v>347</v>
      </c>
      <c r="E1130" s="26">
        <v>5.16</v>
      </c>
      <c r="F1130" s="26" t="s">
        <v>295</v>
      </c>
      <c r="K1130" s="24">
        <v>37</v>
      </c>
      <c r="L1130" s="106">
        <v>46085</v>
      </c>
      <c r="M1130" s="25" t="s">
        <v>359</v>
      </c>
      <c r="N1130" s="107" t="s">
        <v>347</v>
      </c>
      <c r="O1130" s="26">
        <v>9.99</v>
      </c>
      <c r="P1130" s="26" t="s">
        <v>295</v>
      </c>
    </row>
    <row r="1131" spans="1:16" x14ac:dyDescent="0.3">
      <c r="A1131" s="24">
        <v>37</v>
      </c>
      <c r="B1131" s="106">
        <v>46085</v>
      </c>
      <c r="C1131" s="25" t="s">
        <v>358</v>
      </c>
      <c r="D1131" s="107" t="s">
        <v>349</v>
      </c>
      <c r="E1131" s="26">
        <v>2.11</v>
      </c>
      <c r="F1131" s="26" t="s">
        <v>295</v>
      </c>
      <c r="K1131" s="24">
        <v>37</v>
      </c>
      <c r="L1131" s="106">
        <v>46085</v>
      </c>
      <c r="M1131" s="25" t="s">
        <v>359</v>
      </c>
      <c r="N1131" s="107" t="s">
        <v>349</v>
      </c>
      <c r="O1131" s="26">
        <v>4.7</v>
      </c>
      <c r="P1131" s="26" t="s">
        <v>295</v>
      </c>
    </row>
    <row r="1132" spans="1:16" x14ac:dyDescent="0.3">
      <c r="A1132" s="24">
        <v>37</v>
      </c>
      <c r="B1132" s="106">
        <v>46085</v>
      </c>
      <c r="C1132" s="25" t="s">
        <v>358</v>
      </c>
      <c r="D1132" s="107" t="s">
        <v>128</v>
      </c>
      <c r="E1132" s="26">
        <v>6.7</v>
      </c>
      <c r="F1132" s="26" t="s">
        <v>295</v>
      </c>
      <c r="K1132" s="24">
        <v>37</v>
      </c>
      <c r="L1132" s="106">
        <v>46085</v>
      </c>
      <c r="M1132" s="25" t="s">
        <v>359</v>
      </c>
      <c r="N1132" s="107" t="s">
        <v>128</v>
      </c>
      <c r="O1132" s="26">
        <v>4.3</v>
      </c>
      <c r="P1132" s="26" t="s">
        <v>295</v>
      </c>
    </row>
    <row r="1133" spans="1:16" x14ac:dyDescent="0.3">
      <c r="A1133" s="24">
        <v>37</v>
      </c>
      <c r="B1133" s="106">
        <v>46085</v>
      </c>
      <c r="C1133" s="25" t="s">
        <v>358</v>
      </c>
      <c r="D1133" s="107" t="s">
        <v>121</v>
      </c>
      <c r="E1133" s="26">
        <v>157</v>
      </c>
      <c r="F1133" s="26" t="s">
        <v>295</v>
      </c>
      <c r="K1133" s="24">
        <v>37</v>
      </c>
      <c r="L1133" s="106">
        <v>46085</v>
      </c>
      <c r="M1133" s="25" t="s">
        <v>359</v>
      </c>
      <c r="N1133" s="107" t="s">
        <v>121</v>
      </c>
      <c r="O1133" s="26">
        <v>77</v>
      </c>
      <c r="P1133" s="26" t="s">
        <v>295</v>
      </c>
    </row>
    <row r="1134" spans="1:16" x14ac:dyDescent="0.3">
      <c r="A1134" s="24">
        <v>37</v>
      </c>
      <c r="B1134" s="106">
        <v>46085</v>
      </c>
      <c r="C1134" s="25" t="s">
        <v>358</v>
      </c>
      <c r="D1134" s="107" t="s">
        <v>115</v>
      </c>
      <c r="E1134" s="26">
        <v>33</v>
      </c>
      <c r="F1134" s="26" t="s">
        <v>295</v>
      </c>
      <c r="K1134" s="24">
        <v>37</v>
      </c>
      <c r="L1134" s="106">
        <v>46085</v>
      </c>
      <c r="M1134" s="25" t="s">
        <v>359</v>
      </c>
      <c r="N1134" s="107" t="s">
        <v>115</v>
      </c>
      <c r="O1134" s="26">
        <v>97</v>
      </c>
      <c r="P1134" s="26" t="s">
        <v>295</v>
      </c>
    </row>
    <row r="1135" spans="1:16" x14ac:dyDescent="0.3">
      <c r="A1135" s="24">
        <v>37</v>
      </c>
      <c r="B1135" s="106">
        <v>46085</v>
      </c>
      <c r="C1135" s="25" t="s">
        <v>358</v>
      </c>
      <c r="D1135" s="107" t="s">
        <v>137</v>
      </c>
      <c r="E1135" s="26">
        <v>75</v>
      </c>
      <c r="F1135" s="26" t="s">
        <v>295</v>
      </c>
      <c r="K1135" s="24">
        <v>37</v>
      </c>
      <c r="L1135" s="106">
        <v>46085</v>
      </c>
      <c r="M1135" s="25" t="s">
        <v>359</v>
      </c>
      <c r="N1135" s="107" t="s">
        <v>137</v>
      </c>
      <c r="O1135" s="26">
        <v>480</v>
      </c>
      <c r="P1135" s="26" t="s">
        <v>295</v>
      </c>
    </row>
    <row r="1136" spans="1:16" x14ac:dyDescent="0.3">
      <c r="A1136" s="24">
        <v>37</v>
      </c>
      <c r="B1136" s="106">
        <v>46085</v>
      </c>
      <c r="C1136" s="25" t="s">
        <v>358</v>
      </c>
      <c r="D1136" s="107" t="s">
        <v>350</v>
      </c>
      <c r="E1136" s="26">
        <v>137</v>
      </c>
      <c r="F1136" s="26" t="s">
        <v>295</v>
      </c>
      <c r="K1136" s="24">
        <v>37</v>
      </c>
      <c r="L1136" s="106">
        <v>46085</v>
      </c>
      <c r="M1136" s="25" t="s">
        <v>359</v>
      </c>
      <c r="N1136" s="107" t="s">
        <v>350</v>
      </c>
      <c r="O1136" s="26">
        <v>425</v>
      </c>
      <c r="P1136" s="26" t="s">
        <v>295</v>
      </c>
    </row>
    <row r="1137" spans="1:16" x14ac:dyDescent="0.3">
      <c r="A1137" s="24">
        <v>37</v>
      </c>
      <c r="B1137" s="106">
        <v>46085</v>
      </c>
      <c r="C1137" s="25" t="s">
        <v>358</v>
      </c>
      <c r="D1137" s="107" t="s">
        <v>125</v>
      </c>
      <c r="E1137" s="26">
        <v>105</v>
      </c>
      <c r="F1137" s="26" t="s">
        <v>295</v>
      </c>
      <c r="K1137" s="24">
        <v>37</v>
      </c>
      <c r="L1137" s="106">
        <v>46085</v>
      </c>
      <c r="M1137" s="25" t="s">
        <v>359</v>
      </c>
      <c r="N1137" s="107" t="s">
        <v>125</v>
      </c>
      <c r="O1137" s="26">
        <v>407</v>
      </c>
      <c r="P1137" s="26" t="s">
        <v>295</v>
      </c>
    </row>
    <row r="1138" spans="1:16" x14ac:dyDescent="0.3">
      <c r="A1138" s="24">
        <v>37</v>
      </c>
      <c r="B1138" s="106">
        <v>46085</v>
      </c>
      <c r="C1138" s="25" t="s">
        <v>358</v>
      </c>
      <c r="D1138" s="107" t="s">
        <v>126</v>
      </c>
      <c r="E1138" s="26">
        <v>79</v>
      </c>
      <c r="F1138" s="26" t="s">
        <v>295</v>
      </c>
      <c r="K1138" s="24">
        <v>37</v>
      </c>
      <c r="L1138" s="106">
        <v>46085</v>
      </c>
      <c r="M1138" s="25" t="s">
        <v>359</v>
      </c>
      <c r="N1138" s="107" t="s">
        <v>126</v>
      </c>
      <c r="O1138" s="26">
        <v>153</v>
      </c>
      <c r="P1138" s="26" t="s">
        <v>295</v>
      </c>
    </row>
    <row r="1139" spans="1:16" x14ac:dyDescent="0.3">
      <c r="A1139" s="24">
        <v>37</v>
      </c>
      <c r="B1139" s="106">
        <v>46085</v>
      </c>
      <c r="C1139" s="25" t="s">
        <v>358</v>
      </c>
      <c r="D1139" s="107" t="s">
        <v>351</v>
      </c>
      <c r="E1139" s="26">
        <v>147</v>
      </c>
      <c r="F1139" s="26" t="s">
        <v>295</v>
      </c>
      <c r="K1139" s="24">
        <v>37</v>
      </c>
      <c r="L1139" s="106">
        <v>46085</v>
      </c>
      <c r="M1139" s="25" t="s">
        <v>359</v>
      </c>
      <c r="N1139" s="107" t="s">
        <v>351</v>
      </c>
      <c r="O1139" s="26">
        <v>361</v>
      </c>
      <c r="P1139" s="26" t="s">
        <v>295</v>
      </c>
    </row>
    <row r="1140" spans="1:16" x14ac:dyDescent="0.3">
      <c r="A1140" s="24">
        <v>37</v>
      </c>
      <c r="B1140" s="106">
        <v>46085</v>
      </c>
      <c r="C1140" s="25" t="s">
        <v>358</v>
      </c>
      <c r="D1140" s="107" t="s">
        <v>352</v>
      </c>
      <c r="E1140" s="26">
        <v>58</v>
      </c>
      <c r="F1140" s="26" t="s">
        <v>295</v>
      </c>
      <c r="K1140" s="24">
        <v>37</v>
      </c>
      <c r="L1140" s="106">
        <v>46085</v>
      </c>
      <c r="M1140" s="25" t="s">
        <v>359</v>
      </c>
      <c r="N1140" s="107" t="s">
        <v>352</v>
      </c>
      <c r="O1140" s="26">
        <v>84</v>
      </c>
      <c r="P1140" s="26" t="s">
        <v>295</v>
      </c>
    </row>
    <row r="1141" spans="1:16" x14ac:dyDescent="0.3">
      <c r="A1141" s="24">
        <v>37</v>
      </c>
      <c r="B1141" s="106">
        <v>46085</v>
      </c>
      <c r="C1141" s="25" t="s">
        <v>358</v>
      </c>
      <c r="D1141" s="107" t="s">
        <v>122</v>
      </c>
      <c r="E1141" s="26">
        <v>47</v>
      </c>
      <c r="F1141" s="26" t="s">
        <v>295</v>
      </c>
      <c r="K1141" s="24">
        <v>37</v>
      </c>
      <c r="L1141" s="106">
        <v>46085</v>
      </c>
      <c r="M1141" s="25" t="s">
        <v>359</v>
      </c>
      <c r="N1141" s="107" t="s">
        <v>122</v>
      </c>
      <c r="O1141" s="26">
        <v>215</v>
      </c>
      <c r="P1141" s="26" t="s">
        <v>295</v>
      </c>
    </row>
    <row r="1142" spans="1:16" x14ac:dyDescent="0.3">
      <c r="A1142" s="24">
        <v>37</v>
      </c>
      <c r="B1142" s="106">
        <v>46085</v>
      </c>
      <c r="C1142" s="25" t="s">
        <v>358</v>
      </c>
      <c r="D1142" s="107" t="s">
        <v>124</v>
      </c>
      <c r="E1142" s="26">
        <v>32</v>
      </c>
      <c r="F1142" s="26" t="s">
        <v>295</v>
      </c>
      <c r="K1142" s="24">
        <v>37</v>
      </c>
      <c r="L1142" s="106">
        <v>46085</v>
      </c>
      <c r="M1142" s="25" t="s">
        <v>359</v>
      </c>
      <c r="N1142" s="107" t="s">
        <v>124</v>
      </c>
      <c r="O1142" s="26">
        <v>107</v>
      </c>
      <c r="P1142" s="26" t="s">
        <v>295</v>
      </c>
    </row>
    <row r="1143" spans="1:16" x14ac:dyDescent="0.3">
      <c r="A1143" s="24">
        <v>37</v>
      </c>
      <c r="B1143" s="106">
        <v>46085</v>
      </c>
      <c r="C1143" s="25" t="s">
        <v>358</v>
      </c>
      <c r="D1143" s="107" t="s">
        <v>353</v>
      </c>
      <c r="E1143" s="26">
        <v>0.94</v>
      </c>
      <c r="F1143" s="26" t="s">
        <v>295</v>
      </c>
      <c r="K1143" s="24">
        <v>37</v>
      </c>
      <c r="L1143" s="106">
        <v>46085</v>
      </c>
      <c r="M1143" s="25" t="s">
        <v>359</v>
      </c>
      <c r="N1143" s="107" t="s">
        <v>353</v>
      </c>
      <c r="O1143" s="26">
        <v>3.52</v>
      </c>
      <c r="P1143" s="26" t="s">
        <v>295</v>
      </c>
    </row>
    <row r="1144" spans="1:16" x14ac:dyDescent="0.3">
      <c r="A1144" s="24">
        <v>37</v>
      </c>
      <c r="B1144" s="106">
        <v>46085</v>
      </c>
      <c r="C1144" s="25" t="s">
        <v>358</v>
      </c>
      <c r="D1144" s="107" t="s">
        <v>355</v>
      </c>
      <c r="E1144" s="26">
        <v>32.9</v>
      </c>
      <c r="F1144" s="26" t="s">
        <v>295</v>
      </c>
      <c r="K1144" s="24">
        <v>37</v>
      </c>
      <c r="L1144" s="106">
        <v>46085</v>
      </c>
      <c r="M1144" s="25" t="s">
        <v>359</v>
      </c>
      <c r="N1144" s="107" t="s">
        <v>355</v>
      </c>
      <c r="O1144" s="26">
        <v>17.7</v>
      </c>
      <c r="P1144" s="26" t="s">
        <v>295</v>
      </c>
    </row>
    <row r="1145" spans="1:16" x14ac:dyDescent="0.3">
      <c r="A1145" s="24">
        <v>37</v>
      </c>
      <c r="B1145" s="106">
        <v>46085</v>
      </c>
      <c r="C1145" s="25" t="s">
        <v>358</v>
      </c>
      <c r="D1145" s="107" t="s">
        <v>133</v>
      </c>
      <c r="E1145" s="26">
        <v>143</v>
      </c>
      <c r="F1145" s="26" t="s">
        <v>295</v>
      </c>
      <c r="K1145" s="24">
        <v>37</v>
      </c>
      <c r="L1145" s="106">
        <v>46085</v>
      </c>
      <c r="M1145" s="25" t="s">
        <v>359</v>
      </c>
      <c r="N1145" s="107" t="s">
        <v>133</v>
      </c>
      <c r="O1145" s="26">
        <v>125</v>
      </c>
      <c r="P1145" s="26" t="s">
        <v>295</v>
      </c>
    </row>
    <row r="1146" spans="1:16" x14ac:dyDescent="0.3">
      <c r="A1146" s="24">
        <v>37</v>
      </c>
      <c r="B1146" s="106">
        <v>46085</v>
      </c>
      <c r="C1146" s="25" t="s">
        <v>358</v>
      </c>
      <c r="D1146" s="107" t="s">
        <v>135</v>
      </c>
      <c r="E1146" s="26">
        <v>3.7</v>
      </c>
      <c r="F1146" s="26" t="s">
        <v>295</v>
      </c>
      <c r="K1146" s="24">
        <v>37</v>
      </c>
      <c r="L1146" s="106">
        <v>46085</v>
      </c>
      <c r="M1146" s="25" t="s">
        <v>359</v>
      </c>
      <c r="N1146" s="107" t="s">
        <v>135</v>
      </c>
      <c r="O1146" s="26">
        <v>6.4</v>
      </c>
      <c r="P1146" s="26" t="s">
        <v>295</v>
      </c>
    </row>
    <row r="1147" spans="1:16" x14ac:dyDescent="0.3">
      <c r="A1147" s="24">
        <v>37</v>
      </c>
      <c r="B1147" s="106">
        <v>46085</v>
      </c>
      <c r="C1147" s="25" t="s">
        <v>358</v>
      </c>
      <c r="D1147" s="107" t="s">
        <v>136</v>
      </c>
      <c r="E1147" s="26">
        <v>120</v>
      </c>
      <c r="F1147" s="26" t="s">
        <v>295</v>
      </c>
      <c r="K1147" s="24">
        <v>37</v>
      </c>
      <c r="L1147" s="106">
        <v>46085</v>
      </c>
      <c r="M1147" s="25" t="s">
        <v>359</v>
      </c>
      <c r="N1147" s="107" t="s">
        <v>136</v>
      </c>
      <c r="O1147" s="26">
        <v>97</v>
      </c>
      <c r="P1147" s="26" t="s">
        <v>295</v>
      </c>
    </row>
    <row r="1148" spans="1:16" x14ac:dyDescent="0.3">
      <c r="A1148" s="24">
        <v>38</v>
      </c>
      <c r="B1148" s="106">
        <v>46086</v>
      </c>
      <c r="C1148" s="25" t="s">
        <v>358</v>
      </c>
      <c r="D1148" s="107" t="s">
        <v>341</v>
      </c>
      <c r="E1148" s="26">
        <v>4.67</v>
      </c>
      <c r="F1148" s="26" t="s">
        <v>295</v>
      </c>
      <c r="K1148" s="24">
        <v>38</v>
      </c>
      <c r="L1148" s="106">
        <v>46086</v>
      </c>
      <c r="M1148" s="25" t="s">
        <v>359</v>
      </c>
      <c r="N1148" s="107" t="s">
        <v>341</v>
      </c>
      <c r="O1148" s="26">
        <v>1.1100000000000001</v>
      </c>
      <c r="P1148" s="26" t="s">
        <v>295</v>
      </c>
    </row>
    <row r="1149" spans="1:16" x14ac:dyDescent="0.3">
      <c r="A1149" s="24">
        <v>38</v>
      </c>
      <c r="B1149" s="106">
        <v>46086</v>
      </c>
      <c r="C1149" s="25" t="s">
        <v>358</v>
      </c>
      <c r="D1149" s="107" t="s">
        <v>118</v>
      </c>
      <c r="E1149" s="26">
        <v>4.5999999999999996</v>
      </c>
      <c r="F1149" s="26" t="s">
        <v>295</v>
      </c>
      <c r="K1149" s="24">
        <v>38</v>
      </c>
      <c r="L1149" s="106">
        <v>46086</v>
      </c>
      <c r="M1149" s="25" t="s">
        <v>359</v>
      </c>
      <c r="N1149" s="107" t="s">
        <v>118</v>
      </c>
      <c r="O1149" s="26">
        <v>9.5</v>
      </c>
      <c r="P1149" s="26" t="s">
        <v>295</v>
      </c>
    </row>
    <row r="1150" spans="1:16" x14ac:dyDescent="0.3">
      <c r="A1150" s="24">
        <v>38</v>
      </c>
      <c r="B1150" s="106">
        <v>46086</v>
      </c>
      <c r="C1150" s="25" t="s">
        <v>358</v>
      </c>
      <c r="D1150" s="107" t="s">
        <v>130</v>
      </c>
      <c r="E1150" s="26">
        <v>3.8</v>
      </c>
      <c r="F1150" s="26" t="s">
        <v>295</v>
      </c>
      <c r="K1150" s="24">
        <v>38</v>
      </c>
      <c r="L1150" s="106">
        <v>46086</v>
      </c>
      <c r="M1150" s="25" t="s">
        <v>359</v>
      </c>
      <c r="N1150" s="107" t="s">
        <v>130</v>
      </c>
      <c r="O1150" s="26">
        <v>2.42</v>
      </c>
      <c r="P1150" s="26" t="s">
        <v>295</v>
      </c>
    </row>
    <row r="1151" spans="1:16" x14ac:dyDescent="0.3">
      <c r="A1151" s="24">
        <v>38</v>
      </c>
      <c r="B1151" s="106">
        <v>46086</v>
      </c>
      <c r="C1151" s="25" t="s">
        <v>358</v>
      </c>
      <c r="D1151" s="107" t="s">
        <v>343</v>
      </c>
      <c r="E1151" s="26">
        <v>0.28999999999999998</v>
      </c>
      <c r="F1151" s="26" t="s">
        <v>295</v>
      </c>
      <c r="K1151" s="24">
        <v>38</v>
      </c>
      <c r="L1151" s="106">
        <v>46086</v>
      </c>
      <c r="M1151" s="25" t="s">
        <v>359</v>
      </c>
      <c r="N1151" s="107" t="s">
        <v>343</v>
      </c>
      <c r="O1151" s="26">
        <v>1.091</v>
      </c>
      <c r="P1151" s="26" t="s">
        <v>295</v>
      </c>
    </row>
    <row r="1152" spans="1:16" x14ac:dyDescent="0.3">
      <c r="A1152" s="24">
        <v>38</v>
      </c>
      <c r="B1152" s="106">
        <v>46086</v>
      </c>
      <c r="C1152" s="25" t="s">
        <v>358</v>
      </c>
      <c r="D1152" s="107" t="s">
        <v>127</v>
      </c>
      <c r="E1152" s="26">
        <v>1.1599999999999999</v>
      </c>
      <c r="F1152" s="26" t="s">
        <v>295</v>
      </c>
      <c r="K1152" s="24">
        <v>38</v>
      </c>
      <c r="L1152" s="106">
        <v>46086</v>
      </c>
      <c r="M1152" s="25" t="s">
        <v>359</v>
      </c>
      <c r="N1152" s="107" t="s">
        <v>127</v>
      </c>
      <c r="O1152" s="26">
        <v>4.5999999999999996</v>
      </c>
      <c r="P1152" s="26" t="s">
        <v>295</v>
      </c>
    </row>
    <row r="1153" spans="1:16" x14ac:dyDescent="0.3">
      <c r="A1153" s="24">
        <v>38</v>
      </c>
      <c r="B1153" s="106">
        <v>46086</v>
      </c>
      <c r="C1153" s="25" t="s">
        <v>358</v>
      </c>
      <c r="D1153" s="107" t="s">
        <v>131</v>
      </c>
      <c r="E1153" s="26">
        <v>8.5</v>
      </c>
      <c r="F1153" s="26" t="s">
        <v>295</v>
      </c>
      <c r="K1153" s="24">
        <v>38</v>
      </c>
      <c r="L1153" s="106">
        <v>46086</v>
      </c>
      <c r="M1153" s="25" t="s">
        <v>359</v>
      </c>
      <c r="N1153" s="107" t="s">
        <v>131</v>
      </c>
      <c r="O1153" s="26">
        <v>11.8</v>
      </c>
      <c r="P1153" s="26" t="s">
        <v>295</v>
      </c>
    </row>
    <row r="1154" spans="1:16" x14ac:dyDescent="0.3">
      <c r="A1154" s="24">
        <v>38</v>
      </c>
      <c r="B1154" s="106">
        <v>46086</v>
      </c>
      <c r="C1154" s="25" t="s">
        <v>358</v>
      </c>
      <c r="D1154" s="107" t="s">
        <v>344</v>
      </c>
      <c r="E1154" s="26">
        <v>350</v>
      </c>
      <c r="F1154" s="26" t="s">
        <v>295</v>
      </c>
      <c r="K1154" s="24">
        <v>38</v>
      </c>
      <c r="L1154" s="106">
        <v>46086</v>
      </c>
      <c r="M1154" s="25" t="s">
        <v>359</v>
      </c>
      <c r="N1154" s="107" t="s">
        <v>344</v>
      </c>
      <c r="O1154" s="26">
        <v>202</v>
      </c>
      <c r="P1154" s="26" t="s">
        <v>295</v>
      </c>
    </row>
    <row r="1155" spans="1:16" x14ac:dyDescent="0.3">
      <c r="A1155" s="24">
        <v>38</v>
      </c>
      <c r="B1155" s="106">
        <v>46086</v>
      </c>
      <c r="C1155" s="25" t="s">
        <v>358</v>
      </c>
      <c r="D1155" s="107" t="s">
        <v>119</v>
      </c>
      <c r="E1155" s="26">
        <v>227</v>
      </c>
      <c r="F1155" s="26" t="s">
        <v>295</v>
      </c>
      <c r="K1155" s="24">
        <v>38</v>
      </c>
      <c r="L1155" s="106">
        <v>46086</v>
      </c>
      <c r="M1155" s="25" t="s">
        <v>359</v>
      </c>
      <c r="N1155" s="107" t="s">
        <v>119</v>
      </c>
      <c r="O1155" s="26">
        <v>81</v>
      </c>
      <c r="P1155" s="26" t="s">
        <v>295</v>
      </c>
    </row>
    <row r="1156" spans="1:16" x14ac:dyDescent="0.3">
      <c r="A1156" s="24">
        <v>38</v>
      </c>
      <c r="B1156" s="106">
        <v>46086</v>
      </c>
      <c r="C1156" s="25" t="s">
        <v>358</v>
      </c>
      <c r="D1156" s="107" t="s">
        <v>120</v>
      </c>
      <c r="E1156" s="26">
        <v>78</v>
      </c>
      <c r="F1156" s="26" t="s">
        <v>295</v>
      </c>
      <c r="K1156" s="24">
        <v>38</v>
      </c>
      <c r="L1156" s="106">
        <v>46086</v>
      </c>
      <c r="M1156" s="25" t="s">
        <v>359</v>
      </c>
      <c r="N1156" s="107" t="s">
        <v>120</v>
      </c>
      <c r="O1156" s="26">
        <v>27</v>
      </c>
      <c r="P1156" s="26" t="s">
        <v>295</v>
      </c>
    </row>
    <row r="1157" spans="1:16" x14ac:dyDescent="0.3">
      <c r="A1157" s="24">
        <v>38</v>
      </c>
      <c r="B1157" s="106">
        <v>46086</v>
      </c>
      <c r="C1157" s="25" t="s">
        <v>358</v>
      </c>
      <c r="D1157" s="107" t="s">
        <v>117</v>
      </c>
      <c r="E1157" s="26">
        <v>2.68</v>
      </c>
      <c r="F1157" s="26" t="s">
        <v>295</v>
      </c>
      <c r="K1157" s="24">
        <v>38</v>
      </c>
      <c r="L1157" s="106">
        <v>46086</v>
      </c>
      <c r="M1157" s="25" t="s">
        <v>359</v>
      </c>
      <c r="N1157" s="107" t="s">
        <v>117</v>
      </c>
      <c r="O1157" s="26">
        <v>6.23</v>
      </c>
      <c r="P1157" s="26" t="s">
        <v>295</v>
      </c>
    </row>
    <row r="1158" spans="1:16" x14ac:dyDescent="0.3">
      <c r="A1158" s="24">
        <v>38</v>
      </c>
      <c r="B1158" s="106">
        <v>46086</v>
      </c>
      <c r="C1158" s="25" t="s">
        <v>358</v>
      </c>
      <c r="D1158" s="107" t="s">
        <v>346</v>
      </c>
      <c r="E1158" s="26">
        <v>231</v>
      </c>
      <c r="F1158" s="26" t="s">
        <v>295</v>
      </c>
      <c r="K1158" s="24">
        <v>38</v>
      </c>
      <c r="L1158" s="106">
        <v>46086</v>
      </c>
      <c r="M1158" s="25" t="s">
        <v>359</v>
      </c>
      <c r="N1158" s="107" t="s">
        <v>346</v>
      </c>
      <c r="O1158" s="26">
        <v>68</v>
      </c>
      <c r="P1158" s="26" t="s">
        <v>295</v>
      </c>
    </row>
    <row r="1159" spans="1:16" x14ac:dyDescent="0.3">
      <c r="A1159" s="24">
        <v>38</v>
      </c>
      <c r="B1159" s="106">
        <v>46086</v>
      </c>
      <c r="C1159" s="25" t="s">
        <v>358</v>
      </c>
      <c r="D1159" s="107" t="s">
        <v>132</v>
      </c>
      <c r="E1159" s="26">
        <v>3.57</v>
      </c>
      <c r="F1159" s="26" t="s">
        <v>295</v>
      </c>
      <c r="K1159" s="24">
        <v>38</v>
      </c>
      <c r="L1159" s="106">
        <v>46086</v>
      </c>
      <c r="M1159" s="25" t="s">
        <v>359</v>
      </c>
      <c r="N1159" s="107" t="s">
        <v>132</v>
      </c>
      <c r="O1159" s="26">
        <v>7.13</v>
      </c>
      <c r="P1159" s="26" t="s">
        <v>295</v>
      </c>
    </row>
    <row r="1160" spans="1:16" x14ac:dyDescent="0.3">
      <c r="A1160" s="24">
        <v>38</v>
      </c>
      <c r="B1160" s="106">
        <v>46086</v>
      </c>
      <c r="C1160" s="25" t="s">
        <v>358</v>
      </c>
      <c r="D1160" s="107" t="s">
        <v>111</v>
      </c>
      <c r="E1160" s="26">
        <v>88</v>
      </c>
      <c r="F1160" s="26" t="s">
        <v>295</v>
      </c>
      <c r="K1160" s="24">
        <v>38</v>
      </c>
      <c r="L1160" s="106">
        <v>46086</v>
      </c>
      <c r="M1160" s="25" t="s">
        <v>359</v>
      </c>
      <c r="N1160" s="107" t="s">
        <v>111</v>
      </c>
      <c r="O1160" s="26">
        <v>278</v>
      </c>
      <c r="P1160" s="26" t="s">
        <v>295</v>
      </c>
    </row>
    <row r="1161" spans="1:16" x14ac:dyDescent="0.3">
      <c r="A1161" s="24">
        <v>38</v>
      </c>
      <c r="B1161" s="106">
        <v>46086</v>
      </c>
      <c r="C1161" s="25" t="s">
        <v>358</v>
      </c>
      <c r="D1161" s="107" t="s">
        <v>347</v>
      </c>
      <c r="E1161" s="26">
        <v>5.0599999999999996</v>
      </c>
      <c r="F1161" s="26" t="s">
        <v>295</v>
      </c>
      <c r="K1161" s="24">
        <v>38</v>
      </c>
      <c r="L1161" s="106">
        <v>46086</v>
      </c>
      <c r="M1161" s="25" t="s">
        <v>359</v>
      </c>
      <c r="N1161" s="107" t="s">
        <v>347</v>
      </c>
      <c r="O1161" s="26">
        <v>9.89</v>
      </c>
      <c r="P1161" s="26" t="s">
        <v>295</v>
      </c>
    </row>
    <row r="1162" spans="1:16" x14ac:dyDescent="0.3">
      <c r="A1162" s="24">
        <v>38</v>
      </c>
      <c r="B1162" s="106">
        <v>46086</v>
      </c>
      <c r="C1162" s="25" t="s">
        <v>358</v>
      </c>
      <c r="D1162" s="107" t="s">
        <v>349</v>
      </c>
      <c r="E1162" s="26">
        <v>2.06</v>
      </c>
      <c r="F1162" s="26" t="s">
        <v>295</v>
      </c>
      <c r="K1162" s="24">
        <v>38</v>
      </c>
      <c r="L1162" s="106">
        <v>46086</v>
      </c>
      <c r="M1162" s="25" t="s">
        <v>359</v>
      </c>
      <c r="N1162" s="107" t="s">
        <v>349</v>
      </c>
      <c r="O1162" s="26">
        <v>4.34</v>
      </c>
      <c r="P1162" s="26" t="s">
        <v>295</v>
      </c>
    </row>
    <row r="1163" spans="1:16" x14ac:dyDescent="0.3">
      <c r="A1163" s="24">
        <v>38</v>
      </c>
      <c r="B1163" s="106">
        <v>46086</v>
      </c>
      <c r="C1163" s="25" t="s">
        <v>358</v>
      </c>
      <c r="D1163" s="107" t="s">
        <v>128</v>
      </c>
      <c r="E1163" s="26">
        <v>6.9</v>
      </c>
      <c r="F1163" s="26" t="s">
        <v>295</v>
      </c>
      <c r="K1163" s="24">
        <v>38</v>
      </c>
      <c r="L1163" s="106">
        <v>46086</v>
      </c>
      <c r="M1163" s="25" t="s">
        <v>359</v>
      </c>
      <c r="N1163" s="107" t="s">
        <v>128</v>
      </c>
      <c r="O1163" s="26">
        <v>4.4000000000000004</v>
      </c>
      <c r="P1163" s="26" t="s">
        <v>295</v>
      </c>
    </row>
    <row r="1164" spans="1:16" x14ac:dyDescent="0.3">
      <c r="A1164" s="24">
        <v>38</v>
      </c>
      <c r="B1164" s="106">
        <v>46086</v>
      </c>
      <c r="C1164" s="25" t="s">
        <v>358</v>
      </c>
      <c r="D1164" s="107" t="s">
        <v>121</v>
      </c>
      <c r="E1164" s="26">
        <v>157</v>
      </c>
      <c r="F1164" s="26" t="s">
        <v>295</v>
      </c>
      <c r="K1164" s="24">
        <v>38</v>
      </c>
      <c r="L1164" s="106">
        <v>46086</v>
      </c>
      <c r="M1164" s="25" t="s">
        <v>359</v>
      </c>
      <c r="N1164" s="107" t="s">
        <v>121</v>
      </c>
      <c r="O1164" s="26">
        <v>78</v>
      </c>
      <c r="P1164" s="26" t="s">
        <v>295</v>
      </c>
    </row>
    <row r="1165" spans="1:16" x14ac:dyDescent="0.3">
      <c r="A1165" s="24">
        <v>38</v>
      </c>
      <c r="B1165" s="106">
        <v>46086</v>
      </c>
      <c r="C1165" s="25" t="s">
        <v>358</v>
      </c>
      <c r="D1165" s="107" t="s">
        <v>115</v>
      </c>
      <c r="E1165" s="26">
        <v>34</v>
      </c>
      <c r="F1165" s="26" t="s">
        <v>295</v>
      </c>
      <c r="K1165" s="24">
        <v>38</v>
      </c>
      <c r="L1165" s="106">
        <v>46086</v>
      </c>
      <c r="M1165" s="25" t="s">
        <v>359</v>
      </c>
      <c r="N1165" s="107" t="s">
        <v>115</v>
      </c>
      <c r="O1165" s="26">
        <v>98</v>
      </c>
      <c r="P1165" s="26" t="s">
        <v>295</v>
      </c>
    </row>
    <row r="1166" spans="1:16" x14ac:dyDescent="0.3">
      <c r="A1166" s="24">
        <v>38</v>
      </c>
      <c r="B1166" s="106">
        <v>46086</v>
      </c>
      <c r="C1166" s="25" t="s">
        <v>358</v>
      </c>
      <c r="D1166" s="107" t="s">
        <v>137</v>
      </c>
      <c r="E1166" s="26">
        <v>74</v>
      </c>
      <c r="F1166" s="26" t="s">
        <v>295</v>
      </c>
      <c r="K1166" s="24">
        <v>38</v>
      </c>
      <c r="L1166" s="106">
        <v>46086</v>
      </c>
      <c r="M1166" s="25" t="s">
        <v>359</v>
      </c>
      <c r="N1166" s="107" t="s">
        <v>137</v>
      </c>
      <c r="O1166" s="26">
        <v>478</v>
      </c>
      <c r="P1166" s="26" t="s">
        <v>295</v>
      </c>
    </row>
    <row r="1167" spans="1:16" x14ac:dyDescent="0.3">
      <c r="A1167" s="24">
        <v>38</v>
      </c>
      <c r="B1167" s="106">
        <v>46086</v>
      </c>
      <c r="C1167" s="25" t="s">
        <v>358</v>
      </c>
      <c r="D1167" s="107" t="s">
        <v>350</v>
      </c>
      <c r="E1167" s="26">
        <v>138</v>
      </c>
      <c r="F1167" s="26" t="s">
        <v>295</v>
      </c>
      <c r="K1167" s="24">
        <v>38</v>
      </c>
      <c r="L1167" s="106">
        <v>46086</v>
      </c>
      <c r="M1167" s="25" t="s">
        <v>359</v>
      </c>
      <c r="N1167" s="107" t="s">
        <v>350</v>
      </c>
      <c r="O1167" s="26">
        <v>430</v>
      </c>
      <c r="P1167" s="26" t="s">
        <v>295</v>
      </c>
    </row>
    <row r="1168" spans="1:16" x14ac:dyDescent="0.3">
      <c r="A1168" s="24">
        <v>38</v>
      </c>
      <c r="B1168" s="106">
        <v>46086</v>
      </c>
      <c r="C1168" s="25" t="s">
        <v>358</v>
      </c>
      <c r="D1168" s="107" t="s">
        <v>125</v>
      </c>
      <c r="E1168" s="26">
        <v>113</v>
      </c>
      <c r="F1168" s="26" t="s">
        <v>295</v>
      </c>
      <c r="K1168" s="24">
        <v>38</v>
      </c>
      <c r="L1168" s="106">
        <v>46086</v>
      </c>
      <c r="M1168" s="25" t="s">
        <v>359</v>
      </c>
      <c r="N1168" s="107" t="s">
        <v>125</v>
      </c>
      <c r="O1168" s="26">
        <v>418</v>
      </c>
      <c r="P1168" s="26" t="s">
        <v>295</v>
      </c>
    </row>
    <row r="1169" spans="1:16" x14ac:dyDescent="0.3">
      <c r="A1169" s="24">
        <v>38</v>
      </c>
      <c r="B1169" s="106">
        <v>46086</v>
      </c>
      <c r="C1169" s="25" t="s">
        <v>358</v>
      </c>
      <c r="D1169" s="107" t="s">
        <v>126</v>
      </c>
      <c r="E1169" s="26">
        <v>79</v>
      </c>
      <c r="F1169" s="26" t="s">
        <v>295</v>
      </c>
      <c r="K1169" s="24">
        <v>38</v>
      </c>
      <c r="L1169" s="106">
        <v>46086</v>
      </c>
      <c r="M1169" s="25" t="s">
        <v>359</v>
      </c>
      <c r="N1169" s="107" t="s">
        <v>126</v>
      </c>
      <c r="O1169" s="26">
        <v>154</v>
      </c>
      <c r="P1169" s="26" t="s">
        <v>295</v>
      </c>
    </row>
    <row r="1170" spans="1:16" x14ac:dyDescent="0.3">
      <c r="A1170" s="24">
        <v>38</v>
      </c>
      <c r="B1170" s="106">
        <v>46086</v>
      </c>
      <c r="C1170" s="25" t="s">
        <v>358</v>
      </c>
      <c r="D1170" s="107" t="s">
        <v>351</v>
      </c>
      <c r="E1170" s="26">
        <v>156</v>
      </c>
      <c r="F1170" s="26" t="s">
        <v>295</v>
      </c>
      <c r="K1170" s="24">
        <v>38</v>
      </c>
      <c r="L1170" s="106">
        <v>46086</v>
      </c>
      <c r="M1170" s="25" t="s">
        <v>359</v>
      </c>
      <c r="N1170" s="107" t="s">
        <v>351</v>
      </c>
      <c r="O1170" s="26">
        <v>383</v>
      </c>
      <c r="P1170" s="26" t="s">
        <v>295</v>
      </c>
    </row>
    <row r="1171" spans="1:16" x14ac:dyDescent="0.3">
      <c r="A1171" s="24">
        <v>38</v>
      </c>
      <c r="B1171" s="106">
        <v>46086</v>
      </c>
      <c r="C1171" s="25" t="s">
        <v>358</v>
      </c>
      <c r="D1171" s="107" t="s">
        <v>352</v>
      </c>
      <c r="E1171" s="26">
        <v>60</v>
      </c>
      <c r="F1171" s="26" t="s">
        <v>295</v>
      </c>
      <c r="K1171" s="24">
        <v>38</v>
      </c>
      <c r="L1171" s="106">
        <v>46086</v>
      </c>
      <c r="M1171" s="25" t="s">
        <v>359</v>
      </c>
      <c r="N1171" s="107" t="s">
        <v>352</v>
      </c>
      <c r="O1171" s="26">
        <v>89</v>
      </c>
      <c r="P1171" s="26" t="s">
        <v>295</v>
      </c>
    </row>
    <row r="1172" spans="1:16" x14ac:dyDescent="0.3">
      <c r="A1172" s="24">
        <v>38</v>
      </c>
      <c r="B1172" s="106">
        <v>46086</v>
      </c>
      <c r="C1172" s="25" t="s">
        <v>358</v>
      </c>
      <c r="D1172" s="107" t="s">
        <v>122</v>
      </c>
      <c r="E1172" s="26">
        <v>46</v>
      </c>
      <c r="F1172" s="26" t="s">
        <v>295</v>
      </c>
      <c r="K1172" s="24">
        <v>38</v>
      </c>
      <c r="L1172" s="106">
        <v>46086</v>
      </c>
      <c r="M1172" s="25" t="s">
        <v>359</v>
      </c>
      <c r="N1172" s="107" t="s">
        <v>122</v>
      </c>
      <c r="O1172" s="26">
        <v>217</v>
      </c>
      <c r="P1172" s="26" t="s">
        <v>295</v>
      </c>
    </row>
    <row r="1173" spans="1:16" x14ac:dyDescent="0.3">
      <c r="A1173" s="24">
        <v>38</v>
      </c>
      <c r="B1173" s="106">
        <v>46086</v>
      </c>
      <c r="C1173" s="25" t="s">
        <v>358</v>
      </c>
      <c r="D1173" s="107" t="s">
        <v>124</v>
      </c>
      <c r="E1173" s="26">
        <v>31</v>
      </c>
      <c r="F1173" s="26" t="s">
        <v>295</v>
      </c>
      <c r="K1173" s="24">
        <v>38</v>
      </c>
      <c r="L1173" s="106">
        <v>46086</v>
      </c>
      <c r="M1173" s="25" t="s">
        <v>359</v>
      </c>
      <c r="N1173" s="107" t="s">
        <v>124</v>
      </c>
      <c r="O1173" s="26">
        <v>106</v>
      </c>
      <c r="P1173" s="26" t="s">
        <v>295</v>
      </c>
    </row>
    <row r="1174" spans="1:16" x14ac:dyDescent="0.3">
      <c r="A1174" s="24">
        <v>38</v>
      </c>
      <c r="B1174" s="106">
        <v>46086</v>
      </c>
      <c r="C1174" s="25" t="s">
        <v>358</v>
      </c>
      <c r="D1174" s="107" t="s">
        <v>353</v>
      </c>
      <c r="E1174" s="26">
        <v>0.99</v>
      </c>
      <c r="F1174" s="26" t="s">
        <v>295</v>
      </c>
      <c r="K1174" s="24">
        <v>38</v>
      </c>
      <c r="L1174" s="106">
        <v>46086</v>
      </c>
      <c r="M1174" s="25" t="s">
        <v>359</v>
      </c>
      <c r="N1174" s="107" t="s">
        <v>353</v>
      </c>
      <c r="O1174" s="26">
        <v>3.53</v>
      </c>
      <c r="P1174" s="26" t="s">
        <v>295</v>
      </c>
    </row>
    <row r="1175" spans="1:16" x14ac:dyDescent="0.3">
      <c r="A1175" s="24">
        <v>38</v>
      </c>
      <c r="B1175" s="106">
        <v>46086</v>
      </c>
      <c r="C1175" s="25" t="s">
        <v>358</v>
      </c>
      <c r="D1175" s="107" t="s">
        <v>355</v>
      </c>
      <c r="E1175" s="26">
        <v>26.1</v>
      </c>
      <c r="F1175" s="26" t="s">
        <v>295</v>
      </c>
      <c r="K1175" s="24">
        <v>38</v>
      </c>
      <c r="L1175" s="106">
        <v>46086</v>
      </c>
      <c r="M1175" s="25" t="s">
        <v>359</v>
      </c>
      <c r="N1175" s="107" t="s">
        <v>355</v>
      </c>
      <c r="O1175" s="26">
        <v>19.3</v>
      </c>
      <c r="P1175" s="26" t="s">
        <v>295</v>
      </c>
    </row>
    <row r="1176" spans="1:16" x14ac:dyDescent="0.3">
      <c r="A1176" s="24">
        <v>38</v>
      </c>
      <c r="B1176" s="106">
        <v>46086</v>
      </c>
      <c r="C1176" s="25" t="s">
        <v>358</v>
      </c>
      <c r="D1176" s="107" t="s">
        <v>133</v>
      </c>
      <c r="E1176" s="26">
        <v>143</v>
      </c>
      <c r="F1176" s="26" t="s">
        <v>295</v>
      </c>
      <c r="K1176" s="24">
        <v>38</v>
      </c>
      <c r="L1176" s="106">
        <v>46086</v>
      </c>
      <c r="M1176" s="25" t="s">
        <v>359</v>
      </c>
      <c r="N1176" s="107" t="s">
        <v>133</v>
      </c>
      <c r="O1176" s="26">
        <v>128</v>
      </c>
      <c r="P1176" s="26" t="s">
        <v>295</v>
      </c>
    </row>
    <row r="1177" spans="1:16" x14ac:dyDescent="0.3">
      <c r="A1177" s="24">
        <v>38</v>
      </c>
      <c r="B1177" s="106">
        <v>46086</v>
      </c>
      <c r="C1177" s="25" t="s">
        <v>358</v>
      </c>
      <c r="D1177" s="107" t="s">
        <v>135</v>
      </c>
      <c r="E1177" s="26">
        <v>3.7</v>
      </c>
      <c r="F1177" s="26" t="s">
        <v>295</v>
      </c>
      <c r="K1177" s="24">
        <v>38</v>
      </c>
      <c r="L1177" s="106">
        <v>46086</v>
      </c>
      <c r="M1177" s="25" t="s">
        <v>359</v>
      </c>
      <c r="N1177" s="107" t="s">
        <v>135</v>
      </c>
      <c r="O1177" s="26">
        <v>6.6</v>
      </c>
      <c r="P1177" s="26" t="s">
        <v>295</v>
      </c>
    </row>
    <row r="1178" spans="1:16" x14ac:dyDescent="0.3">
      <c r="A1178" s="24">
        <v>38</v>
      </c>
      <c r="B1178" s="106">
        <v>46086</v>
      </c>
      <c r="C1178" s="25" t="s">
        <v>358</v>
      </c>
      <c r="D1178" s="107" t="s">
        <v>136</v>
      </c>
      <c r="E1178" s="26">
        <v>117</v>
      </c>
      <c r="F1178" s="26" t="s">
        <v>295</v>
      </c>
      <c r="K1178" s="24">
        <v>38</v>
      </c>
      <c r="L1178" s="106">
        <v>46086</v>
      </c>
      <c r="M1178" s="25" t="s">
        <v>359</v>
      </c>
      <c r="N1178" s="107" t="s">
        <v>136</v>
      </c>
      <c r="O1178" s="26">
        <v>94</v>
      </c>
      <c r="P1178" s="26" t="s">
        <v>295</v>
      </c>
    </row>
    <row r="1179" spans="1:16" x14ac:dyDescent="0.3">
      <c r="A1179" s="24">
        <v>39</v>
      </c>
      <c r="B1179" s="106">
        <v>46087</v>
      </c>
      <c r="C1179" s="25" t="s">
        <v>358</v>
      </c>
      <c r="D1179" s="107" t="s">
        <v>341</v>
      </c>
      <c r="E1179" s="26">
        <v>4.62</v>
      </c>
      <c r="F1179" s="26" t="s">
        <v>295</v>
      </c>
      <c r="K1179" s="24">
        <v>39</v>
      </c>
      <c r="L1179" s="106">
        <v>46087</v>
      </c>
      <c r="M1179" s="25" t="s">
        <v>359</v>
      </c>
      <c r="N1179" s="107" t="s">
        <v>341</v>
      </c>
      <c r="O1179" s="26">
        <v>1.1599999999999999</v>
      </c>
      <c r="P1179" s="26" t="s">
        <v>295</v>
      </c>
    </row>
    <row r="1180" spans="1:16" x14ac:dyDescent="0.3">
      <c r="A1180" s="24">
        <v>39</v>
      </c>
      <c r="B1180" s="106">
        <v>46087</v>
      </c>
      <c r="C1180" s="25" t="s">
        <v>358</v>
      </c>
      <c r="D1180" s="107" t="s">
        <v>118</v>
      </c>
      <c r="E1180" s="26">
        <v>4.5999999999999996</v>
      </c>
      <c r="F1180" s="26" t="s">
        <v>295</v>
      </c>
      <c r="K1180" s="24">
        <v>39</v>
      </c>
      <c r="L1180" s="106">
        <v>46087</v>
      </c>
      <c r="M1180" s="25" t="s">
        <v>359</v>
      </c>
      <c r="N1180" s="107" t="s">
        <v>118</v>
      </c>
      <c r="O1180" s="26">
        <v>9.4</v>
      </c>
      <c r="P1180" s="26" t="s">
        <v>295</v>
      </c>
    </row>
    <row r="1181" spans="1:16" x14ac:dyDescent="0.3">
      <c r="A1181" s="24">
        <v>39</v>
      </c>
      <c r="B1181" s="106">
        <v>46087</v>
      </c>
      <c r="C1181" s="25" t="s">
        <v>358</v>
      </c>
      <c r="D1181" s="107" t="s">
        <v>130</v>
      </c>
      <c r="E1181" s="26">
        <v>3.77</v>
      </c>
      <c r="F1181" s="26" t="s">
        <v>295</v>
      </c>
      <c r="K1181" s="24">
        <v>39</v>
      </c>
      <c r="L1181" s="106">
        <v>46087</v>
      </c>
      <c r="M1181" s="25" t="s">
        <v>359</v>
      </c>
      <c r="N1181" s="107" t="s">
        <v>130</v>
      </c>
      <c r="O1181" s="26">
        <v>2.36</v>
      </c>
      <c r="P1181" s="26" t="s">
        <v>295</v>
      </c>
    </row>
    <row r="1182" spans="1:16" x14ac:dyDescent="0.3">
      <c r="A1182" s="24">
        <v>39</v>
      </c>
      <c r="B1182" s="106">
        <v>46087</v>
      </c>
      <c r="C1182" s="25" t="s">
        <v>358</v>
      </c>
      <c r="D1182" s="107" t="s">
        <v>343</v>
      </c>
      <c r="E1182" s="26">
        <v>0.27</v>
      </c>
      <c r="F1182" s="26" t="s">
        <v>295</v>
      </c>
      <c r="K1182" s="24">
        <v>39</v>
      </c>
      <c r="L1182" s="106">
        <v>46087</v>
      </c>
      <c r="M1182" s="25" t="s">
        <v>359</v>
      </c>
      <c r="N1182" s="107" t="s">
        <v>343</v>
      </c>
      <c r="O1182" s="26">
        <v>1.08</v>
      </c>
      <c r="P1182" s="26" t="s">
        <v>295</v>
      </c>
    </row>
    <row r="1183" spans="1:16" x14ac:dyDescent="0.3">
      <c r="A1183" s="24">
        <v>39</v>
      </c>
      <c r="B1183" s="106">
        <v>46087</v>
      </c>
      <c r="C1183" s="25" t="s">
        <v>358</v>
      </c>
      <c r="D1183" s="107" t="s">
        <v>127</v>
      </c>
      <c r="E1183" s="26">
        <v>1.1599999999999999</v>
      </c>
      <c r="F1183" s="26" t="s">
        <v>295</v>
      </c>
      <c r="K1183" s="24">
        <v>39</v>
      </c>
      <c r="L1183" s="106">
        <v>46087</v>
      </c>
      <c r="M1183" s="25" t="s">
        <v>359</v>
      </c>
      <c r="N1183" s="107" t="s">
        <v>127</v>
      </c>
      <c r="O1183" s="26">
        <v>4.5</v>
      </c>
      <c r="P1183" s="26" t="s">
        <v>295</v>
      </c>
    </row>
    <row r="1184" spans="1:16" x14ac:dyDescent="0.3">
      <c r="A1184" s="24">
        <v>39</v>
      </c>
      <c r="B1184" s="106">
        <v>46087</v>
      </c>
      <c r="C1184" s="25" t="s">
        <v>358</v>
      </c>
      <c r="D1184" s="107" t="s">
        <v>131</v>
      </c>
      <c r="E1184" s="26">
        <v>8.6</v>
      </c>
      <c r="F1184" s="26" t="s">
        <v>295</v>
      </c>
      <c r="K1184" s="24">
        <v>39</v>
      </c>
      <c r="L1184" s="106">
        <v>46087</v>
      </c>
      <c r="M1184" s="25" t="s">
        <v>359</v>
      </c>
      <c r="N1184" s="107" t="s">
        <v>131</v>
      </c>
      <c r="O1184" s="26">
        <v>11.8</v>
      </c>
      <c r="P1184" s="26" t="s">
        <v>295</v>
      </c>
    </row>
    <row r="1185" spans="1:16" x14ac:dyDescent="0.3">
      <c r="A1185" s="24">
        <v>39</v>
      </c>
      <c r="B1185" s="106">
        <v>46087</v>
      </c>
      <c r="C1185" s="25" t="s">
        <v>358</v>
      </c>
      <c r="D1185" s="107" t="s">
        <v>344</v>
      </c>
      <c r="E1185" s="26">
        <v>333</v>
      </c>
      <c r="F1185" s="26" t="s">
        <v>295</v>
      </c>
      <c r="K1185" s="24">
        <v>39</v>
      </c>
      <c r="L1185" s="106">
        <v>46087</v>
      </c>
      <c r="M1185" s="25" t="s">
        <v>359</v>
      </c>
      <c r="N1185" s="107" t="s">
        <v>344</v>
      </c>
      <c r="O1185" s="26">
        <v>196</v>
      </c>
      <c r="P1185" s="26" t="s">
        <v>295</v>
      </c>
    </row>
    <row r="1186" spans="1:16" x14ac:dyDescent="0.3">
      <c r="A1186" s="24">
        <v>39</v>
      </c>
      <c r="B1186" s="106">
        <v>46087</v>
      </c>
      <c r="C1186" s="25" t="s">
        <v>358</v>
      </c>
      <c r="D1186" s="107" t="s">
        <v>119</v>
      </c>
      <c r="E1186" s="26">
        <v>227</v>
      </c>
      <c r="F1186" s="26" t="s">
        <v>295</v>
      </c>
      <c r="K1186" s="24">
        <v>39</v>
      </c>
      <c r="L1186" s="106">
        <v>46087</v>
      </c>
      <c r="M1186" s="25" t="s">
        <v>359</v>
      </c>
      <c r="N1186" s="107" t="s">
        <v>119</v>
      </c>
      <c r="O1186" s="26">
        <v>83</v>
      </c>
      <c r="P1186" s="26" t="s">
        <v>295</v>
      </c>
    </row>
    <row r="1187" spans="1:16" x14ac:dyDescent="0.3">
      <c r="A1187" s="24">
        <v>39</v>
      </c>
      <c r="B1187" s="106">
        <v>46087</v>
      </c>
      <c r="C1187" s="25" t="s">
        <v>358</v>
      </c>
      <c r="D1187" s="107" t="s">
        <v>120</v>
      </c>
      <c r="E1187" s="26">
        <v>76</v>
      </c>
      <c r="F1187" s="26" t="s">
        <v>295</v>
      </c>
      <c r="K1187" s="24">
        <v>39</v>
      </c>
      <c r="L1187" s="106">
        <v>46087</v>
      </c>
      <c r="M1187" s="25" t="s">
        <v>359</v>
      </c>
      <c r="N1187" s="107" t="s">
        <v>120</v>
      </c>
      <c r="O1187" s="26">
        <v>27</v>
      </c>
      <c r="P1187" s="26" t="s">
        <v>295</v>
      </c>
    </row>
    <row r="1188" spans="1:16" x14ac:dyDescent="0.3">
      <c r="A1188" s="24">
        <v>39</v>
      </c>
      <c r="B1188" s="106">
        <v>46087</v>
      </c>
      <c r="C1188" s="25" t="s">
        <v>358</v>
      </c>
      <c r="D1188" s="107" t="s">
        <v>117</v>
      </c>
      <c r="E1188" s="26">
        <v>2.64</v>
      </c>
      <c r="F1188" s="26" t="s">
        <v>295</v>
      </c>
      <c r="K1188" s="24">
        <v>39</v>
      </c>
      <c r="L1188" s="106">
        <v>46087</v>
      </c>
      <c r="M1188" s="25" t="s">
        <v>359</v>
      </c>
      <c r="N1188" s="107" t="s">
        <v>117</v>
      </c>
      <c r="O1188" s="26">
        <v>6.2</v>
      </c>
      <c r="P1188" s="26" t="s">
        <v>295</v>
      </c>
    </row>
    <row r="1189" spans="1:16" x14ac:dyDescent="0.3">
      <c r="A1189" s="24">
        <v>39</v>
      </c>
      <c r="B1189" s="106">
        <v>46087</v>
      </c>
      <c r="C1189" s="25" t="s">
        <v>358</v>
      </c>
      <c r="D1189" s="107" t="s">
        <v>346</v>
      </c>
      <c r="E1189" s="26">
        <v>235</v>
      </c>
      <c r="F1189" s="26" t="s">
        <v>295</v>
      </c>
      <c r="K1189" s="24">
        <v>39</v>
      </c>
      <c r="L1189" s="106">
        <v>46087</v>
      </c>
      <c r="M1189" s="25" t="s">
        <v>359</v>
      </c>
      <c r="N1189" s="107" t="s">
        <v>346</v>
      </c>
      <c r="O1189" s="26">
        <v>69</v>
      </c>
      <c r="P1189" s="26" t="s">
        <v>295</v>
      </c>
    </row>
    <row r="1190" spans="1:16" x14ac:dyDescent="0.3">
      <c r="A1190" s="24">
        <v>39</v>
      </c>
      <c r="B1190" s="106">
        <v>46087</v>
      </c>
      <c r="C1190" s="25" t="s">
        <v>358</v>
      </c>
      <c r="D1190" s="107" t="s">
        <v>132</v>
      </c>
      <c r="E1190" s="26">
        <v>3.64</v>
      </c>
      <c r="F1190" s="26" t="s">
        <v>295</v>
      </c>
      <c r="K1190" s="24">
        <v>39</v>
      </c>
      <c r="L1190" s="106">
        <v>46087</v>
      </c>
      <c r="M1190" s="25" t="s">
        <v>359</v>
      </c>
      <c r="N1190" s="107" t="s">
        <v>132</v>
      </c>
      <c r="O1190" s="26">
        <v>7.16</v>
      </c>
      <c r="P1190" s="26" t="s">
        <v>295</v>
      </c>
    </row>
    <row r="1191" spans="1:16" x14ac:dyDescent="0.3">
      <c r="A1191" s="24">
        <v>39</v>
      </c>
      <c r="B1191" s="106">
        <v>46087</v>
      </c>
      <c r="C1191" s="25" t="s">
        <v>358</v>
      </c>
      <c r="D1191" s="107" t="s">
        <v>111</v>
      </c>
      <c r="E1191" s="26">
        <v>88</v>
      </c>
      <c r="F1191" s="26" t="s">
        <v>295</v>
      </c>
      <c r="K1191" s="24">
        <v>39</v>
      </c>
      <c r="L1191" s="106">
        <v>46087</v>
      </c>
      <c r="M1191" s="25" t="s">
        <v>359</v>
      </c>
      <c r="N1191" s="107" t="s">
        <v>111</v>
      </c>
      <c r="O1191" s="26">
        <v>283</v>
      </c>
      <c r="P1191" s="26" t="s">
        <v>295</v>
      </c>
    </row>
    <row r="1192" spans="1:16" x14ac:dyDescent="0.3">
      <c r="A1192" s="24">
        <v>39</v>
      </c>
      <c r="B1192" s="106">
        <v>46087</v>
      </c>
      <c r="C1192" s="25" t="s">
        <v>358</v>
      </c>
      <c r="D1192" s="107" t="s">
        <v>347</v>
      </c>
      <c r="E1192" s="26">
        <v>5.12</v>
      </c>
      <c r="F1192" s="26" t="s">
        <v>295</v>
      </c>
      <c r="K1192" s="24">
        <v>39</v>
      </c>
      <c r="L1192" s="106">
        <v>46087</v>
      </c>
      <c r="M1192" s="25" t="s">
        <v>359</v>
      </c>
      <c r="N1192" s="107" t="s">
        <v>347</v>
      </c>
      <c r="O1192" s="26">
        <v>10.119999999999999</v>
      </c>
      <c r="P1192" s="26" t="s">
        <v>295</v>
      </c>
    </row>
    <row r="1193" spans="1:16" x14ac:dyDescent="0.3">
      <c r="A1193" s="24">
        <v>39</v>
      </c>
      <c r="B1193" s="106">
        <v>46087</v>
      </c>
      <c r="C1193" s="25" t="s">
        <v>358</v>
      </c>
      <c r="D1193" s="107" t="s">
        <v>349</v>
      </c>
      <c r="E1193" s="26">
        <v>2.04</v>
      </c>
      <c r="F1193" s="26" t="s">
        <v>295</v>
      </c>
      <c r="K1193" s="24">
        <v>39</v>
      </c>
      <c r="L1193" s="106">
        <v>46087</v>
      </c>
      <c r="M1193" s="25" t="s">
        <v>359</v>
      </c>
      <c r="N1193" s="107" t="s">
        <v>349</v>
      </c>
      <c r="O1193" s="26">
        <v>4.45</v>
      </c>
      <c r="P1193" s="26" t="s">
        <v>295</v>
      </c>
    </row>
    <row r="1194" spans="1:16" x14ac:dyDescent="0.3">
      <c r="A1194" s="24">
        <v>39</v>
      </c>
      <c r="B1194" s="106">
        <v>46087</v>
      </c>
      <c r="C1194" s="25" t="s">
        <v>358</v>
      </c>
      <c r="D1194" s="107" t="s">
        <v>128</v>
      </c>
      <c r="E1194" s="26">
        <v>6.9</v>
      </c>
      <c r="F1194" s="26" t="s">
        <v>295</v>
      </c>
      <c r="K1194" s="24">
        <v>39</v>
      </c>
      <c r="L1194" s="106">
        <v>46087</v>
      </c>
      <c r="M1194" s="25" t="s">
        <v>359</v>
      </c>
      <c r="N1194" s="107" t="s">
        <v>128</v>
      </c>
      <c r="O1194" s="26">
        <v>4.3</v>
      </c>
      <c r="P1194" s="26" t="s">
        <v>295</v>
      </c>
    </row>
    <row r="1195" spans="1:16" x14ac:dyDescent="0.3">
      <c r="A1195" s="24">
        <v>39</v>
      </c>
      <c r="B1195" s="106">
        <v>46087</v>
      </c>
      <c r="C1195" s="25" t="s">
        <v>358</v>
      </c>
      <c r="D1195" s="107" t="s">
        <v>121</v>
      </c>
      <c r="E1195" s="26">
        <v>158</v>
      </c>
      <c r="F1195" s="26" t="s">
        <v>295</v>
      </c>
      <c r="K1195" s="24">
        <v>39</v>
      </c>
      <c r="L1195" s="106">
        <v>46087</v>
      </c>
      <c r="M1195" s="25" t="s">
        <v>359</v>
      </c>
      <c r="N1195" s="107" t="s">
        <v>121</v>
      </c>
      <c r="O1195" s="26">
        <v>77</v>
      </c>
      <c r="P1195" s="26" t="s">
        <v>295</v>
      </c>
    </row>
    <row r="1196" spans="1:16" x14ac:dyDescent="0.3">
      <c r="A1196" s="24">
        <v>39</v>
      </c>
      <c r="B1196" s="106">
        <v>46087</v>
      </c>
      <c r="C1196" s="25" t="s">
        <v>358</v>
      </c>
      <c r="D1196" s="107" t="s">
        <v>115</v>
      </c>
      <c r="E1196" s="26">
        <v>33</v>
      </c>
      <c r="F1196" s="26" t="s">
        <v>295</v>
      </c>
      <c r="K1196" s="24">
        <v>39</v>
      </c>
      <c r="L1196" s="106">
        <v>46087</v>
      </c>
      <c r="M1196" s="25" t="s">
        <v>359</v>
      </c>
      <c r="N1196" s="107" t="s">
        <v>115</v>
      </c>
      <c r="O1196" s="26">
        <v>97</v>
      </c>
      <c r="P1196" s="26" t="s">
        <v>295</v>
      </c>
    </row>
    <row r="1197" spans="1:16" x14ac:dyDescent="0.3">
      <c r="A1197" s="24">
        <v>39</v>
      </c>
      <c r="B1197" s="106">
        <v>46087</v>
      </c>
      <c r="C1197" s="25" t="s">
        <v>358</v>
      </c>
      <c r="D1197" s="107" t="s">
        <v>137</v>
      </c>
      <c r="E1197" s="26">
        <v>73</v>
      </c>
      <c r="F1197" s="26" t="s">
        <v>295</v>
      </c>
      <c r="K1197" s="24">
        <v>39</v>
      </c>
      <c r="L1197" s="106">
        <v>46087</v>
      </c>
      <c r="M1197" s="25" t="s">
        <v>359</v>
      </c>
      <c r="N1197" s="107" t="s">
        <v>137</v>
      </c>
      <c r="O1197" s="26">
        <v>481</v>
      </c>
      <c r="P1197" s="26" t="s">
        <v>295</v>
      </c>
    </row>
    <row r="1198" spans="1:16" x14ac:dyDescent="0.3">
      <c r="A1198" s="24">
        <v>39</v>
      </c>
      <c r="B1198" s="106">
        <v>46087</v>
      </c>
      <c r="C1198" s="25" t="s">
        <v>358</v>
      </c>
      <c r="D1198" s="107" t="s">
        <v>350</v>
      </c>
      <c r="E1198" s="26">
        <v>136</v>
      </c>
      <c r="F1198" s="26" t="s">
        <v>295</v>
      </c>
      <c r="K1198" s="24">
        <v>39</v>
      </c>
      <c r="L1198" s="106">
        <v>46087</v>
      </c>
      <c r="M1198" s="25" t="s">
        <v>359</v>
      </c>
      <c r="N1198" s="107" t="s">
        <v>350</v>
      </c>
      <c r="O1198" s="26">
        <v>425</v>
      </c>
      <c r="P1198" s="26" t="s">
        <v>295</v>
      </c>
    </row>
    <row r="1199" spans="1:16" x14ac:dyDescent="0.3">
      <c r="A1199" s="24">
        <v>39</v>
      </c>
      <c r="B1199" s="106">
        <v>46087</v>
      </c>
      <c r="C1199" s="25" t="s">
        <v>358</v>
      </c>
      <c r="D1199" s="107" t="s">
        <v>125</v>
      </c>
      <c r="E1199" s="26">
        <v>113</v>
      </c>
      <c r="F1199" s="26" t="s">
        <v>295</v>
      </c>
      <c r="K1199" s="24">
        <v>39</v>
      </c>
      <c r="L1199" s="106">
        <v>46087</v>
      </c>
      <c r="M1199" s="25" t="s">
        <v>359</v>
      </c>
      <c r="N1199" s="107" t="s">
        <v>125</v>
      </c>
      <c r="O1199" s="26">
        <v>418</v>
      </c>
      <c r="P1199" s="26" t="s">
        <v>295</v>
      </c>
    </row>
    <row r="1200" spans="1:16" x14ac:dyDescent="0.3">
      <c r="A1200" s="24">
        <v>39</v>
      </c>
      <c r="B1200" s="106">
        <v>46087</v>
      </c>
      <c r="C1200" s="25" t="s">
        <v>358</v>
      </c>
      <c r="D1200" s="107" t="s">
        <v>126</v>
      </c>
      <c r="E1200" s="26">
        <v>79</v>
      </c>
      <c r="F1200" s="26" t="s">
        <v>295</v>
      </c>
      <c r="K1200" s="24">
        <v>39</v>
      </c>
      <c r="L1200" s="106">
        <v>46087</v>
      </c>
      <c r="M1200" s="25" t="s">
        <v>359</v>
      </c>
      <c r="N1200" s="107" t="s">
        <v>126</v>
      </c>
      <c r="O1200" s="26">
        <v>154</v>
      </c>
      <c r="P1200" s="26" t="s">
        <v>295</v>
      </c>
    </row>
    <row r="1201" spans="1:16" x14ac:dyDescent="0.3">
      <c r="A1201" s="24">
        <v>39</v>
      </c>
      <c r="B1201" s="106">
        <v>46087</v>
      </c>
      <c r="C1201" s="25" t="s">
        <v>358</v>
      </c>
      <c r="D1201" s="107" t="s">
        <v>351</v>
      </c>
      <c r="E1201" s="26">
        <v>151</v>
      </c>
      <c r="F1201" s="26" t="s">
        <v>295</v>
      </c>
      <c r="K1201" s="24">
        <v>39</v>
      </c>
      <c r="L1201" s="106">
        <v>46087</v>
      </c>
      <c r="M1201" s="25" t="s">
        <v>359</v>
      </c>
      <c r="N1201" s="107" t="s">
        <v>351</v>
      </c>
      <c r="O1201" s="26">
        <v>370</v>
      </c>
      <c r="P1201" s="26" t="s">
        <v>295</v>
      </c>
    </row>
    <row r="1202" spans="1:16" x14ac:dyDescent="0.3">
      <c r="A1202" s="24">
        <v>39</v>
      </c>
      <c r="B1202" s="106">
        <v>46087</v>
      </c>
      <c r="C1202" s="25" t="s">
        <v>358</v>
      </c>
      <c r="D1202" s="107" t="s">
        <v>352</v>
      </c>
      <c r="E1202" s="26">
        <v>60</v>
      </c>
      <c r="F1202" s="26" t="s">
        <v>295</v>
      </c>
      <c r="K1202" s="24">
        <v>39</v>
      </c>
      <c r="L1202" s="106">
        <v>46087</v>
      </c>
      <c r="M1202" s="25" t="s">
        <v>359</v>
      </c>
      <c r="N1202" s="107" t="s">
        <v>352</v>
      </c>
      <c r="O1202" s="26">
        <v>87</v>
      </c>
      <c r="P1202" s="26" t="s">
        <v>295</v>
      </c>
    </row>
    <row r="1203" spans="1:16" x14ac:dyDescent="0.3">
      <c r="A1203" s="24">
        <v>39</v>
      </c>
      <c r="B1203" s="106">
        <v>46087</v>
      </c>
      <c r="C1203" s="25" t="s">
        <v>358</v>
      </c>
      <c r="D1203" s="107" t="s">
        <v>122</v>
      </c>
      <c r="E1203" s="26">
        <v>47</v>
      </c>
      <c r="F1203" s="26" t="s">
        <v>295</v>
      </c>
      <c r="K1203" s="24">
        <v>39</v>
      </c>
      <c r="L1203" s="106">
        <v>46087</v>
      </c>
      <c r="M1203" s="25" t="s">
        <v>359</v>
      </c>
      <c r="N1203" s="107" t="s">
        <v>122</v>
      </c>
      <c r="O1203" s="26">
        <v>220</v>
      </c>
      <c r="P1203" s="26" t="s">
        <v>295</v>
      </c>
    </row>
    <row r="1204" spans="1:16" x14ac:dyDescent="0.3">
      <c r="A1204" s="24">
        <v>39</v>
      </c>
      <c r="B1204" s="106">
        <v>46087</v>
      </c>
      <c r="C1204" s="25" t="s">
        <v>358</v>
      </c>
      <c r="D1204" s="107" t="s">
        <v>124</v>
      </c>
      <c r="E1204" s="26">
        <v>30</v>
      </c>
      <c r="F1204" s="26" t="s">
        <v>295</v>
      </c>
      <c r="K1204" s="24">
        <v>39</v>
      </c>
      <c r="L1204" s="106">
        <v>46087</v>
      </c>
      <c r="M1204" s="25" t="s">
        <v>359</v>
      </c>
      <c r="N1204" s="107" t="s">
        <v>124</v>
      </c>
      <c r="O1204" s="26">
        <v>104</v>
      </c>
      <c r="P1204" s="26" t="s">
        <v>295</v>
      </c>
    </row>
    <row r="1205" spans="1:16" x14ac:dyDescent="0.3">
      <c r="A1205" s="24">
        <v>39</v>
      </c>
      <c r="B1205" s="106">
        <v>46087</v>
      </c>
      <c r="C1205" s="25" t="s">
        <v>358</v>
      </c>
      <c r="D1205" s="107" t="s">
        <v>353</v>
      </c>
      <c r="E1205" s="26">
        <v>0.93</v>
      </c>
      <c r="F1205" s="26" t="s">
        <v>295</v>
      </c>
      <c r="K1205" s="24">
        <v>39</v>
      </c>
      <c r="L1205" s="106">
        <v>46087</v>
      </c>
      <c r="M1205" s="25" t="s">
        <v>359</v>
      </c>
      <c r="N1205" s="107" t="s">
        <v>353</v>
      </c>
      <c r="O1205" s="26">
        <v>3.57</v>
      </c>
      <c r="P1205" s="26" t="s">
        <v>295</v>
      </c>
    </row>
    <row r="1206" spans="1:16" x14ac:dyDescent="0.3">
      <c r="A1206" s="24">
        <v>39</v>
      </c>
      <c r="B1206" s="106">
        <v>46087</v>
      </c>
      <c r="C1206" s="25" t="s">
        <v>358</v>
      </c>
      <c r="D1206" s="107" t="s">
        <v>355</v>
      </c>
      <c r="E1206" s="26">
        <v>33.4</v>
      </c>
      <c r="F1206" s="26" t="s">
        <v>295</v>
      </c>
      <c r="K1206" s="24">
        <v>39</v>
      </c>
      <c r="L1206" s="106">
        <v>46087</v>
      </c>
      <c r="M1206" s="25" t="s">
        <v>359</v>
      </c>
      <c r="N1206" s="107" t="s">
        <v>355</v>
      </c>
      <c r="O1206" s="26">
        <v>19.3</v>
      </c>
      <c r="P1206" s="26" t="s">
        <v>295</v>
      </c>
    </row>
    <row r="1207" spans="1:16" x14ac:dyDescent="0.3">
      <c r="A1207" s="24">
        <v>39</v>
      </c>
      <c r="B1207" s="106">
        <v>46087</v>
      </c>
      <c r="C1207" s="25" t="s">
        <v>358</v>
      </c>
      <c r="D1207" s="107" t="s">
        <v>133</v>
      </c>
      <c r="E1207" s="26">
        <v>146</v>
      </c>
      <c r="F1207" s="26" t="s">
        <v>295</v>
      </c>
      <c r="K1207" s="24">
        <v>39</v>
      </c>
      <c r="L1207" s="106">
        <v>46087</v>
      </c>
      <c r="M1207" s="25" t="s">
        <v>359</v>
      </c>
      <c r="N1207" s="107" t="s">
        <v>133</v>
      </c>
      <c r="O1207" s="26">
        <v>128</v>
      </c>
      <c r="P1207" s="26" t="s">
        <v>295</v>
      </c>
    </row>
    <row r="1208" spans="1:16" x14ac:dyDescent="0.3">
      <c r="A1208" s="24">
        <v>39</v>
      </c>
      <c r="B1208" s="106">
        <v>46087</v>
      </c>
      <c r="C1208" s="25" t="s">
        <v>358</v>
      </c>
      <c r="D1208" s="107" t="s">
        <v>135</v>
      </c>
      <c r="E1208" s="26">
        <v>3.7</v>
      </c>
      <c r="F1208" s="26" t="s">
        <v>295</v>
      </c>
      <c r="K1208" s="24">
        <v>39</v>
      </c>
      <c r="L1208" s="106">
        <v>46087</v>
      </c>
      <c r="M1208" s="25" t="s">
        <v>359</v>
      </c>
      <c r="N1208" s="107" t="s">
        <v>135</v>
      </c>
      <c r="O1208" s="26">
        <v>6.4</v>
      </c>
      <c r="P1208" s="26" t="s">
        <v>295</v>
      </c>
    </row>
    <row r="1209" spans="1:16" x14ac:dyDescent="0.3">
      <c r="A1209" s="24">
        <v>39</v>
      </c>
      <c r="B1209" s="106">
        <v>46087</v>
      </c>
      <c r="C1209" s="25" t="s">
        <v>358</v>
      </c>
      <c r="D1209" s="107" t="s">
        <v>136</v>
      </c>
      <c r="E1209" s="26">
        <v>115</v>
      </c>
      <c r="F1209" s="26" t="s">
        <v>295</v>
      </c>
      <c r="K1209" s="24">
        <v>39</v>
      </c>
      <c r="L1209" s="106">
        <v>46087</v>
      </c>
      <c r="M1209" s="25" t="s">
        <v>359</v>
      </c>
      <c r="N1209" s="107" t="s">
        <v>136</v>
      </c>
      <c r="O1209" s="26">
        <v>95</v>
      </c>
      <c r="P1209" s="26" t="s">
        <v>295</v>
      </c>
    </row>
    <row r="1210" spans="1:16" x14ac:dyDescent="0.3">
      <c r="A1210" s="24">
        <v>40</v>
      </c>
      <c r="B1210" s="106">
        <v>46090.360694444447</v>
      </c>
      <c r="C1210" s="25" t="s">
        <v>358</v>
      </c>
      <c r="D1210" s="107" t="s">
        <v>341</v>
      </c>
      <c r="E1210" s="26">
        <v>4.7</v>
      </c>
      <c r="F1210" s="26" t="s">
        <v>295</v>
      </c>
      <c r="K1210" s="24">
        <v>40</v>
      </c>
      <c r="L1210" s="106">
        <v>46090.360694444447</v>
      </c>
      <c r="M1210" s="25" t="s">
        <v>359</v>
      </c>
      <c r="N1210" s="107" t="s">
        <v>341</v>
      </c>
      <c r="O1210" s="26">
        <v>1.19</v>
      </c>
      <c r="P1210" s="26" t="s">
        <v>295</v>
      </c>
    </row>
    <row r="1211" spans="1:16" x14ac:dyDescent="0.3">
      <c r="A1211" s="24">
        <v>40</v>
      </c>
      <c r="B1211" s="106">
        <v>46090.360694444447</v>
      </c>
      <c r="C1211" s="25" t="s">
        <v>358</v>
      </c>
      <c r="D1211" s="107" t="s">
        <v>118</v>
      </c>
      <c r="E1211" s="26">
        <v>4.5999999999999996</v>
      </c>
      <c r="F1211" s="26" t="s">
        <v>295</v>
      </c>
      <c r="K1211" s="24">
        <v>40</v>
      </c>
      <c r="L1211" s="106">
        <v>46090.360694444447</v>
      </c>
      <c r="M1211" s="25" t="s">
        <v>359</v>
      </c>
      <c r="N1211" s="107" t="s">
        <v>118</v>
      </c>
      <c r="O1211" s="26">
        <v>9.6</v>
      </c>
      <c r="P1211" s="26" t="s">
        <v>295</v>
      </c>
    </row>
    <row r="1212" spans="1:16" x14ac:dyDescent="0.3">
      <c r="A1212" s="24">
        <v>40</v>
      </c>
      <c r="B1212" s="106">
        <v>46090.360694444447</v>
      </c>
      <c r="C1212" s="25" t="s">
        <v>358</v>
      </c>
      <c r="D1212" s="107" t="s">
        <v>130</v>
      </c>
      <c r="E1212" s="26">
        <v>3.78</v>
      </c>
      <c r="F1212" s="26" t="s">
        <v>295</v>
      </c>
      <c r="K1212" s="24">
        <v>40</v>
      </c>
      <c r="L1212" s="106">
        <v>46090.360694444447</v>
      </c>
      <c r="M1212" s="25" t="s">
        <v>359</v>
      </c>
      <c r="N1212" s="107" t="s">
        <v>130</v>
      </c>
      <c r="O1212" s="26">
        <v>2.4</v>
      </c>
      <c r="P1212" s="26" t="s">
        <v>295</v>
      </c>
    </row>
    <row r="1213" spans="1:16" x14ac:dyDescent="0.3">
      <c r="A1213" s="24">
        <v>40</v>
      </c>
      <c r="B1213" s="106">
        <v>46090.360694444447</v>
      </c>
      <c r="C1213" s="25" t="s">
        <v>358</v>
      </c>
      <c r="D1213" s="107" t="s">
        <v>343</v>
      </c>
      <c r="E1213" s="26">
        <v>0.29399999999999998</v>
      </c>
      <c r="F1213" s="26" t="s">
        <v>295</v>
      </c>
      <c r="K1213" s="24">
        <v>40</v>
      </c>
      <c r="L1213" s="106">
        <v>46090.360694444447</v>
      </c>
      <c r="M1213" s="25" t="s">
        <v>359</v>
      </c>
      <c r="N1213" s="107" t="s">
        <v>343</v>
      </c>
      <c r="O1213" s="26">
        <v>1.099</v>
      </c>
      <c r="P1213" s="26" t="s">
        <v>295</v>
      </c>
    </row>
    <row r="1214" spans="1:16" x14ac:dyDescent="0.3">
      <c r="A1214" s="24">
        <v>40</v>
      </c>
      <c r="B1214" s="106">
        <v>46090.360694444447</v>
      </c>
      <c r="C1214" s="25" t="s">
        <v>358</v>
      </c>
      <c r="D1214" s="107" t="s">
        <v>127</v>
      </c>
      <c r="E1214" s="26">
        <v>1.1439999999999999</v>
      </c>
      <c r="F1214" s="26" t="s">
        <v>295</v>
      </c>
      <c r="K1214" s="24">
        <v>40</v>
      </c>
      <c r="L1214" s="106">
        <v>46090.360694444447</v>
      </c>
      <c r="M1214" s="25" t="s">
        <v>359</v>
      </c>
      <c r="N1214" s="107" t="s">
        <v>127</v>
      </c>
      <c r="O1214" s="26">
        <v>4.6660000000000004</v>
      </c>
      <c r="P1214" s="26" t="s">
        <v>295</v>
      </c>
    </row>
    <row r="1215" spans="1:16" x14ac:dyDescent="0.3">
      <c r="A1215" s="24">
        <v>40</v>
      </c>
      <c r="B1215" s="106">
        <v>46090.360694444447</v>
      </c>
      <c r="C1215" s="25" t="s">
        <v>358</v>
      </c>
      <c r="D1215" s="107" t="s">
        <v>131</v>
      </c>
      <c r="E1215" s="26">
        <v>8.6</v>
      </c>
      <c r="F1215" s="26" t="s">
        <v>295</v>
      </c>
      <c r="K1215" s="24">
        <v>40</v>
      </c>
      <c r="L1215" s="106">
        <v>46090.360694444447</v>
      </c>
      <c r="M1215" s="25" t="s">
        <v>359</v>
      </c>
      <c r="N1215" s="107" t="s">
        <v>131</v>
      </c>
      <c r="O1215" s="26">
        <v>11.8</v>
      </c>
      <c r="P1215" s="26" t="s">
        <v>295</v>
      </c>
    </row>
    <row r="1216" spans="1:16" x14ac:dyDescent="0.3">
      <c r="A1216" s="24">
        <v>40</v>
      </c>
      <c r="B1216" s="106">
        <v>46090.360694444447</v>
      </c>
      <c r="C1216" s="25" t="s">
        <v>358</v>
      </c>
      <c r="D1216" s="107" t="s">
        <v>344</v>
      </c>
      <c r="E1216" s="26">
        <v>348</v>
      </c>
      <c r="F1216" s="26" t="s">
        <v>295</v>
      </c>
      <c r="K1216" s="24">
        <v>40</v>
      </c>
      <c r="L1216" s="106">
        <v>46090.360694444447</v>
      </c>
      <c r="M1216" s="25" t="s">
        <v>359</v>
      </c>
      <c r="N1216" s="107" t="s">
        <v>344</v>
      </c>
      <c r="O1216" s="26">
        <v>200</v>
      </c>
      <c r="P1216" s="26" t="s">
        <v>295</v>
      </c>
    </row>
    <row r="1217" spans="1:16" x14ac:dyDescent="0.3">
      <c r="A1217" s="24">
        <v>40</v>
      </c>
      <c r="B1217" s="106">
        <v>46090.360694444447</v>
      </c>
      <c r="C1217" s="25" t="s">
        <v>358</v>
      </c>
      <c r="D1217" s="107" t="s">
        <v>119</v>
      </c>
      <c r="E1217" s="26">
        <v>238</v>
      </c>
      <c r="F1217" s="26" t="s">
        <v>295</v>
      </c>
      <c r="K1217" s="24">
        <v>40</v>
      </c>
      <c r="L1217" s="106">
        <v>46090.360694444447</v>
      </c>
      <c r="M1217" s="25" t="s">
        <v>359</v>
      </c>
      <c r="N1217" s="107" t="s">
        <v>119</v>
      </c>
      <c r="O1217" s="26">
        <v>84</v>
      </c>
      <c r="P1217" s="26" t="s">
        <v>295</v>
      </c>
    </row>
    <row r="1218" spans="1:16" x14ac:dyDescent="0.3">
      <c r="A1218" s="24">
        <v>40</v>
      </c>
      <c r="B1218" s="106">
        <v>46090.360694444447</v>
      </c>
      <c r="C1218" s="25" t="s">
        <v>358</v>
      </c>
      <c r="D1218" s="107" t="s">
        <v>120</v>
      </c>
      <c r="E1218" s="26">
        <v>77</v>
      </c>
      <c r="F1218" s="26" t="s">
        <v>295</v>
      </c>
      <c r="K1218" s="24">
        <v>40</v>
      </c>
      <c r="L1218" s="106">
        <v>46090.360694444447</v>
      </c>
      <c r="M1218" s="25" t="s">
        <v>359</v>
      </c>
      <c r="N1218" s="107" t="s">
        <v>120</v>
      </c>
      <c r="O1218" s="26">
        <v>27</v>
      </c>
      <c r="P1218" s="26" t="s">
        <v>295</v>
      </c>
    </row>
    <row r="1219" spans="1:16" x14ac:dyDescent="0.3">
      <c r="A1219" s="24">
        <v>40</v>
      </c>
      <c r="B1219" s="106">
        <v>46090.360694444447</v>
      </c>
      <c r="C1219" s="25" t="s">
        <v>358</v>
      </c>
      <c r="D1219" s="107" t="s">
        <v>117</v>
      </c>
      <c r="E1219" s="26">
        <v>2.64</v>
      </c>
      <c r="F1219" s="26" t="s">
        <v>295</v>
      </c>
      <c r="K1219" s="24">
        <v>40</v>
      </c>
      <c r="L1219" s="106">
        <v>46090.360694444447</v>
      </c>
      <c r="M1219" s="25" t="s">
        <v>359</v>
      </c>
      <c r="N1219" s="107" t="s">
        <v>117</v>
      </c>
      <c r="O1219" s="26">
        <v>6.33</v>
      </c>
      <c r="P1219" s="26" t="s">
        <v>295</v>
      </c>
    </row>
    <row r="1220" spans="1:16" x14ac:dyDescent="0.3">
      <c r="A1220" s="24">
        <v>40</v>
      </c>
      <c r="B1220" s="106">
        <v>46090.360694444447</v>
      </c>
      <c r="C1220" s="25" t="s">
        <v>358</v>
      </c>
      <c r="D1220" s="107" t="s">
        <v>346</v>
      </c>
      <c r="E1220" s="26">
        <v>231</v>
      </c>
      <c r="F1220" s="26" t="s">
        <v>295</v>
      </c>
      <c r="K1220" s="24">
        <v>40</v>
      </c>
      <c r="L1220" s="106">
        <v>46090.360694444447</v>
      </c>
      <c r="M1220" s="25" t="s">
        <v>359</v>
      </c>
      <c r="N1220" s="107" t="s">
        <v>346</v>
      </c>
      <c r="O1220" s="26">
        <v>68</v>
      </c>
      <c r="P1220" s="26" t="s">
        <v>295</v>
      </c>
    </row>
    <row r="1221" spans="1:16" x14ac:dyDescent="0.3">
      <c r="A1221" s="24">
        <v>40</v>
      </c>
      <c r="B1221" s="106">
        <v>46090.360694444447</v>
      </c>
      <c r="C1221" s="25" t="s">
        <v>358</v>
      </c>
      <c r="D1221" s="107" t="s">
        <v>132</v>
      </c>
      <c r="E1221" s="26">
        <v>3.6</v>
      </c>
      <c r="F1221" s="26" t="s">
        <v>295</v>
      </c>
      <c r="K1221" s="24">
        <v>40</v>
      </c>
      <c r="L1221" s="106">
        <v>46090.360694444447</v>
      </c>
      <c r="M1221" s="25" t="s">
        <v>359</v>
      </c>
      <c r="N1221" s="107" t="s">
        <v>132</v>
      </c>
      <c r="O1221" s="26">
        <v>7.45</v>
      </c>
      <c r="P1221" s="26" t="s">
        <v>295</v>
      </c>
    </row>
    <row r="1222" spans="1:16" x14ac:dyDescent="0.3">
      <c r="A1222" s="24">
        <v>40</v>
      </c>
      <c r="B1222" s="106">
        <v>46090.360694444447</v>
      </c>
      <c r="C1222" s="25" t="s">
        <v>358</v>
      </c>
      <c r="D1222" s="107" t="s">
        <v>111</v>
      </c>
      <c r="E1222" s="26">
        <v>87</v>
      </c>
      <c r="F1222" s="26" t="s">
        <v>295</v>
      </c>
      <c r="K1222" s="24">
        <v>40</v>
      </c>
      <c r="L1222" s="106">
        <v>46090.360694444447</v>
      </c>
      <c r="M1222" s="25" t="s">
        <v>359</v>
      </c>
      <c r="N1222" s="107" t="s">
        <v>111</v>
      </c>
      <c r="O1222" s="26">
        <v>287</v>
      </c>
      <c r="P1222" s="26" t="s">
        <v>295</v>
      </c>
    </row>
    <row r="1223" spans="1:16" x14ac:dyDescent="0.3">
      <c r="A1223" s="24">
        <v>40</v>
      </c>
      <c r="B1223" s="106">
        <v>46090.360694444447</v>
      </c>
      <c r="C1223" s="25" t="s">
        <v>358</v>
      </c>
      <c r="D1223" s="107" t="s">
        <v>347</v>
      </c>
      <c r="E1223" s="26">
        <v>5.27</v>
      </c>
      <c r="F1223" s="26" t="s">
        <v>295</v>
      </c>
      <c r="K1223" s="24">
        <v>40</v>
      </c>
      <c r="L1223" s="106">
        <v>46090.360694444447</v>
      </c>
      <c r="M1223" s="25" t="s">
        <v>359</v>
      </c>
      <c r="N1223" s="107" t="s">
        <v>347</v>
      </c>
      <c r="O1223" s="26">
        <v>9.94</v>
      </c>
      <c r="P1223" s="26" t="s">
        <v>295</v>
      </c>
    </row>
    <row r="1224" spans="1:16" x14ac:dyDescent="0.3">
      <c r="A1224" s="24">
        <v>40</v>
      </c>
      <c r="B1224" s="106">
        <v>46090.360694444447</v>
      </c>
      <c r="C1224" s="25" t="s">
        <v>358</v>
      </c>
      <c r="D1224" s="107" t="s">
        <v>349</v>
      </c>
      <c r="E1224" s="26">
        <v>2.0499999999999998</v>
      </c>
      <c r="F1224" s="26" t="s">
        <v>295</v>
      </c>
      <c r="K1224" s="24">
        <v>40</v>
      </c>
      <c r="L1224" s="106">
        <v>46090.360694444447</v>
      </c>
      <c r="M1224" s="25" t="s">
        <v>359</v>
      </c>
      <c r="N1224" s="107" t="s">
        <v>349</v>
      </c>
      <c r="O1224" s="26">
        <v>4.3499999999999996</v>
      </c>
      <c r="P1224" s="26" t="s">
        <v>295</v>
      </c>
    </row>
    <row r="1225" spans="1:16" x14ac:dyDescent="0.3">
      <c r="A1225" s="24">
        <v>40</v>
      </c>
      <c r="B1225" s="106">
        <v>46090.360694444447</v>
      </c>
      <c r="C1225" s="25" t="s">
        <v>358</v>
      </c>
      <c r="D1225" s="107" t="s">
        <v>128</v>
      </c>
      <c r="E1225" s="26">
        <v>6.8</v>
      </c>
      <c r="F1225" s="26" t="s">
        <v>295</v>
      </c>
      <c r="K1225" s="24">
        <v>40</v>
      </c>
      <c r="L1225" s="106">
        <v>46090.360694444447</v>
      </c>
      <c r="M1225" s="25" t="s">
        <v>359</v>
      </c>
      <c r="N1225" s="107" t="s">
        <v>128</v>
      </c>
      <c r="O1225" s="26">
        <v>4.3</v>
      </c>
      <c r="P1225" s="26" t="s">
        <v>295</v>
      </c>
    </row>
    <row r="1226" spans="1:16" x14ac:dyDescent="0.3">
      <c r="A1226" s="24">
        <v>40</v>
      </c>
      <c r="B1226" s="106">
        <v>46090.360694444447</v>
      </c>
      <c r="C1226" s="25" t="s">
        <v>358</v>
      </c>
      <c r="D1226" s="107" t="s">
        <v>121</v>
      </c>
      <c r="E1226" s="26">
        <v>160</v>
      </c>
      <c r="F1226" s="26" t="s">
        <v>295</v>
      </c>
      <c r="K1226" s="24">
        <v>40</v>
      </c>
      <c r="L1226" s="106">
        <v>46090.360694444447</v>
      </c>
      <c r="M1226" s="25" t="s">
        <v>359</v>
      </c>
      <c r="N1226" s="107" t="s">
        <v>121</v>
      </c>
      <c r="O1226" s="26">
        <v>78</v>
      </c>
      <c r="P1226" s="26" t="s">
        <v>295</v>
      </c>
    </row>
    <row r="1227" spans="1:16" x14ac:dyDescent="0.3">
      <c r="A1227" s="24">
        <v>40</v>
      </c>
      <c r="B1227" s="106">
        <v>46090.360694444447</v>
      </c>
      <c r="C1227" s="25" t="s">
        <v>358</v>
      </c>
      <c r="D1227" s="107" t="s">
        <v>115</v>
      </c>
      <c r="E1227" s="26">
        <v>34</v>
      </c>
      <c r="F1227" s="26" t="s">
        <v>295</v>
      </c>
      <c r="K1227" s="24">
        <v>40</v>
      </c>
      <c r="L1227" s="106">
        <v>46090.360694444447</v>
      </c>
      <c r="M1227" s="25" t="s">
        <v>359</v>
      </c>
      <c r="N1227" s="107" t="s">
        <v>115</v>
      </c>
      <c r="O1227" s="26">
        <v>98</v>
      </c>
      <c r="P1227" s="26" t="s">
        <v>295</v>
      </c>
    </row>
    <row r="1228" spans="1:16" x14ac:dyDescent="0.3">
      <c r="A1228" s="24">
        <v>40</v>
      </c>
      <c r="B1228" s="106">
        <v>46090.360694444447</v>
      </c>
      <c r="C1228" s="25" t="s">
        <v>358</v>
      </c>
      <c r="D1228" s="107" t="s">
        <v>137</v>
      </c>
      <c r="E1228" s="26">
        <v>75</v>
      </c>
      <c r="F1228" s="26" t="s">
        <v>295</v>
      </c>
      <c r="K1228" s="24">
        <v>40</v>
      </c>
      <c r="L1228" s="106">
        <v>46090.360694444447</v>
      </c>
      <c r="M1228" s="25" t="s">
        <v>359</v>
      </c>
      <c r="N1228" s="107" t="s">
        <v>137</v>
      </c>
      <c r="O1228" s="26">
        <v>494</v>
      </c>
      <c r="P1228" s="26" t="s">
        <v>295</v>
      </c>
    </row>
    <row r="1229" spans="1:16" x14ac:dyDescent="0.3">
      <c r="A1229" s="24">
        <v>40</v>
      </c>
      <c r="B1229" s="106">
        <v>46090.360694444447</v>
      </c>
      <c r="C1229" s="25" t="s">
        <v>358</v>
      </c>
      <c r="D1229" s="107" t="s">
        <v>350</v>
      </c>
      <c r="E1229" s="26">
        <v>138</v>
      </c>
      <c r="F1229" s="26" t="s">
        <v>295</v>
      </c>
      <c r="K1229" s="24">
        <v>40</v>
      </c>
      <c r="L1229" s="106">
        <v>46090.360694444447</v>
      </c>
      <c r="M1229" s="25" t="s">
        <v>359</v>
      </c>
      <c r="N1229" s="107" t="s">
        <v>350</v>
      </c>
      <c r="O1229" s="26">
        <v>433</v>
      </c>
      <c r="P1229" s="26" t="s">
        <v>295</v>
      </c>
    </row>
    <row r="1230" spans="1:16" x14ac:dyDescent="0.3">
      <c r="A1230" s="24">
        <v>40</v>
      </c>
      <c r="B1230" s="106">
        <v>46090.360694444447</v>
      </c>
      <c r="C1230" s="25" t="s">
        <v>358</v>
      </c>
      <c r="D1230" s="107" t="s">
        <v>125</v>
      </c>
      <c r="E1230" s="26">
        <v>113</v>
      </c>
      <c r="F1230" s="26" t="s">
        <v>295</v>
      </c>
      <c r="K1230" s="24">
        <v>40</v>
      </c>
      <c r="L1230" s="106">
        <v>46090.360694444447</v>
      </c>
      <c r="M1230" s="25" t="s">
        <v>359</v>
      </c>
      <c r="N1230" s="107" t="s">
        <v>125</v>
      </c>
      <c r="O1230" s="26">
        <v>422</v>
      </c>
      <c r="P1230" s="26" t="s">
        <v>295</v>
      </c>
    </row>
    <row r="1231" spans="1:16" x14ac:dyDescent="0.3">
      <c r="A1231" s="24">
        <v>40</v>
      </c>
      <c r="B1231" s="106">
        <v>46090.360694444447</v>
      </c>
      <c r="C1231" s="25" t="s">
        <v>358</v>
      </c>
      <c r="D1231" s="107" t="s">
        <v>126</v>
      </c>
      <c r="E1231" s="26">
        <v>79</v>
      </c>
      <c r="F1231" s="26" t="s">
        <v>295</v>
      </c>
      <c r="K1231" s="24">
        <v>40</v>
      </c>
      <c r="L1231" s="106">
        <v>46090.360694444447</v>
      </c>
      <c r="M1231" s="25" t="s">
        <v>359</v>
      </c>
      <c r="N1231" s="107" t="s">
        <v>126</v>
      </c>
      <c r="O1231" s="26">
        <v>151</v>
      </c>
      <c r="P1231" s="26" t="s">
        <v>295</v>
      </c>
    </row>
    <row r="1232" spans="1:16" x14ac:dyDescent="0.3">
      <c r="A1232" s="24">
        <v>40</v>
      </c>
      <c r="B1232" s="106">
        <v>46090.360694444447</v>
      </c>
      <c r="C1232" s="25" t="s">
        <v>358</v>
      </c>
      <c r="D1232" s="107" t="s">
        <v>351</v>
      </c>
      <c r="E1232" s="26">
        <v>159</v>
      </c>
      <c r="F1232" s="26" t="s">
        <v>295</v>
      </c>
      <c r="K1232" s="24">
        <v>40</v>
      </c>
      <c r="L1232" s="106">
        <v>46090.360694444447</v>
      </c>
      <c r="M1232" s="25" t="s">
        <v>359</v>
      </c>
      <c r="N1232" s="107" t="s">
        <v>351</v>
      </c>
      <c r="O1232" s="26">
        <v>389</v>
      </c>
      <c r="P1232" s="26" t="s">
        <v>295</v>
      </c>
    </row>
    <row r="1233" spans="1:16" x14ac:dyDescent="0.3">
      <c r="A1233" s="24">
        <v>40</v>
      </c>
      <c r="B1233" s="106">
        <v>46090.360694444447</v>
      </c>
      <c r="C1233" s="25" t="s">
        <v>358</v>
      </c>
      <c r="D1233" s="107" t="s">
        <v>352</v>
      </c>
      <c r="E1233" s="26">
        <v>58</v>
      </c>
      <c r="F1233" s="26" t="s">
        <v>295</v>
      </c>
      <c r="K1233" s="24">
        <v>40</v>
      </c>
      <c r="L1233" s="106">
        <v>46090.360694444447</v>
      </c>
      <c r="M1233" s="25" t="s">
        <v>359</v>
      </c>
      <c r="N1233" s="107" t="s">
        <v>352</v>
      </c>
      <c r="O1233" s="26">
        <v>84</v>
      </c>
      <c r="P1233" s="26" t="s">
        <v>295</v>
      </c>
    </row>
    <row r="1234" spans="1:16" x14ac:dyDescent="0.3">
      <c r="A1234" s="24">
        <v>40</v>
      </c>
      <c r="B1234" s="106">
        <v>46090.360694444447</v>
      </c>
      <c r="C1234" s="25" t="s">
        <v>358</v>
      </c>
      <c r="D1234" s="107" t="s">
        <v>122</v>
      </c>
      <c r="E1234" s="26">
        <v>47</v>
      </c>
      <c r="F1234" s="26" t="s">
        <v>295</v>
      </c>
      <c r="K1234" s="24">
        <v>40</v>
      </c>
      <c r="L1234" s="106">
        <v>46090.360694444447</v>
      </c>
      <c r="M1234" s="25" t="s">
        <v>359</v>
      </c>
      <c r="N1234" s="107" t="s">
        <v>122</v>
      </c>
      <c r="O1234" s="26">
        <v>222</v>
      </c>
      <c r="P1234" s="26" t="s">
        <v>295</v>
      </c>
    </row>
    <row r="1235" spans="1:16" x14ac:dyDescent="0.3">
      <c r="A1235" s="24">
        <v>40</v>
      </c>
      <c r="B1235" s="106">
        <v>46090.360694444447</v>
      </c>
      <c r="C1235" s="25" t="s">
        <v>358</v>
      </c>
      <c r="D1235" s="107" t="s">
        <v>124</v>
      </c>
      <c r="E1235" s="26">
        <v>32</v>
      </c>
      <c r="F1235" s="26" t="s">
        <v>295</v>
      </c>
      <c r="K1235" s="24">
        <v>40</v>
      </c>
      <c r="L1235" s="106">
        <v>46090.360694444447</v>
      </c>
      <c r="M1235" s="25" t="s">
        <v>359</v>
      </c>
      <c r="N1235" s="107" t="s">
        <v>124</v>
      </c>
      <c r="O1235" s="26">
        <v>105</v>
      </c>
      <c r="P1235" s="26" t="s">
        <v>295</v>
      </c>
    </row>
    <row r="1236" spans="1:16" x14ac:dyDescent="0.3">
      <c r="A1236" s="24">
        <v>40</v>
      </c>
      <c r="B1236" s="106">
        <v>46090.360694444447</v>
      </c>
      <c r="C1236" s="25" t="s">
        <v>358</v>
      </c>
      <c r="D1236" s="107" t="s">
        <v>353</v>
      </c>
      <c r="E1236" s="26">
        <v>0.95</v>
      </c>
      <c r="F1236" s="26" t="s">
        <v>295</v>
      </c>
      <c r="K1236" s="24">
        <v>40</v>
      </c>
      <c r="L1236" s="106">
        <v>46090.360694444447</v>
      </c>
      <c r="M1236" s="25" t="s">
        <v>359</v>
      </c>
      <c r="N1236" s="107" t="s">
        <v>353</v>
      </c>
      <c r="O1236" s="26">
        <v>3.49</v>
      </c>
      <c r="P1236" s="26" t="s">
        <v>295</v>
      </c>
    </row>
    <row r="1237" spans="1:16" x14ac:dyDescent="0.3">
      <c r="A1237" s="24">
        <v>40</v>
      </c>
      <c r="B1237" s="106">
        <v>46090.360694444447</v>
      </c>
      <c r="C1237" s="25" t="s">
        <v>358</v>
      </c>
      <c r="D1237" s="107" t="s">
        <v>355</v>
      </c>
      <c r="E1237" s="26">
        <v>32</v>
      </c>
      <c r="F1237" s="26" t="s">
        <v>295</v>
      </c>
      <c r="K1237" s="24">
        <v>40</v>
      </c>
      <c r="L1237" s="106">
        <v>46090.360694444447</v>
      </c>
      <c r="M1237" s="25" t="s">
        <v>359</v>
      </c>
      <c r="N1237" s="107" t="s">
        <v>355</v>
      </c>
      <c r="O1237" s="26">
        <v>16.8</v>
      </c>
      <c r="P1237" s="26" t="s">
        <v>295</v>
      </c>
    </row>
    <row r="1238" spans="1:16" x14ac:dyDescent="0.3">
      <c r="A1238" s="24">
        <v>40</v>
      </c>
      <c r="B1238" s="106">
        <v>46090.360694444447</v>
      </c>
      <c r="C1238" s="25" t="s">
        <v>358</v>
      </c>
      <c r="D1238" s="107" t="s">
        <v>133</v>
      </c>
      <c r="E1238" s="26">
        <v>147</v>
      </c>
      <c r="F1238" s="26" t="s">
        <v>295</v>
      </c>
      <c r="K1238" s="24">
        <v>40</v>
      </c>
      <c r="L1238" s="106">
        <v>46090.360694444447</v>
      </c>
      <c r="M1238" s="25" t="s">
        <v>359</v>
      </c>
      <c r="N1238" s="107" t="s">
        <v>133</v>
      </c>
      <c r="O1238" s="26">
        <v>129</v>
      </c>
      <c r="P1238" s="26" t="s">
        <v>295</v>
      </c>
    </row>
    <row r="1239" spans="1:16" x14ac:dyDescent="0.3">
      <c r="A1239" s="24">
        <v>40</v>
      </c>
      <c r="B1239" s="106">
        <v>46090.360694444447</v>
      </c>
      <c r="C1239" s="25" t="s">
        <v>358</v>
      </c>
      <c r="D1239" s="107" t="s">
        <v>135</v>
      </c>
      <c r="E1239" s="26">
        <v>3.8</v>
      </c>
      <c r="F1239" s="26" t="s">
        <v>295</v>
      </c>
      <c r="K1239" s="24">
        <v>40</v>
      </c>
      <c r="L1239" s="106">
        <v>46090.360694444447</v>
      </c>
      <c r="M1239" s="25" t="s">
        <v>359</v>
      </c>
      <c r="N1239" s="107" t="s">
        <v>135</v>
      </c>
      <c r="O1239" s="26">
        <v>6.6</v>
      </c>
      <c r="P1239" s="26" t="s">
        <v>295</v>
      </c>
    </row>
    <row r="1240" spans="1:16" x14ac:dyDescent="0.3">
      <c r="A1240" s="24">
        <v>40</v>
      </c>
      <c r="B1240" s="106">
        <v>46090.360694444447</v>
      </c>
      <c r="C1240" s="25" t="s">
        <v>358</v>
      </c>
      <c r="D1240" s="107" t="s">
        <v>136</v>
      </c>
      <c r="E1240" s="26">
        <v>117</v>
      </c>
      <c r="F1240" s="26" t="s">
        <v>295</v>
      </c>
      <c r="K1240" s="24">
        <v>40</v>
      </c>
      <c r="L1240" s="106">
        <v>46090.360694444447</v>
      </c>
      <c r="M1240" s="25" t="s">
        <v>359</v>
      </c>
      <c r="N1240" s="107" t="s">
        <v>136</v>
      </c>
      <c r="O1240" s="26">
        <v>96</v>
      </c>
      <c r="P1240" s="26" t="s">
        <v>295</v>
      </c>
    </row>
    <row r="1241" spans="1:16" x14ac:dyDescent="0.3">
      <c r="A1241" s="24">
        <v>41</v>
      </c>
      <c r="B1241" s="106">
        <v>46091.367372685185</v>
      </c>
      <c r="C1241" s="25" t="s">
        <v>358</v>
      </c>
      <c r="D1241" s="107" t="s">
        <v>341</v>
      </c>
      <c r="E1241" s="26">
        <v>4.6399999999999997</v>
      </c>
      <c r="F1241" s="26" t="s">
        <v>295</v>
      </c>
      <c r="K1241" s="24">
        <v>41</v>
      </c>
      <c r="L1241" s="106">
        <v>46091.367372685185</v>
      </c>
      <c r="M1241" s="25" t="s">
        <v>359</v>
      </c>
      <c r="N1241" s="107" t="s">
        <v>341</v>
      </c>
      <c r="O1241" s="26">
        <v>1.08</v>
      </c>
      <c r="P1241" s="26" t="s">
        <v>295</v>
      </c>
    </row>
    <row r="1242" spans="1:16" x14ac:dyDescent="0.3">
      <c r="A1242" s="24">
        <v>41</v>
      </c>
      <c r="B1242" s="106">
        <v>46091.367372685185</v>
      </c>
      <c r="C1242" s="25" t="s">
        <v>358</v>
      </c>
      <c r="D1242" s="107" t="s">
        <v>118</v>
      </c>
      <c r="E1242" s="26">
        <v>4.7</v>
      </c>
      <c r="F1242" s="26" t="s">
        <v>295</v>
      </c>
      <c r="K1242" s="24">
        <v>41</v>
      </c>
      <c r="L1242" s="106">
        <v>46091.367372685185</v>
      </c>
      <c r="M1242" s="25" t="s">
        <v>359</v>
      </c>
      <c r="N1242" s="107" t="s">
        <v>118</v>
      </c>
      <c r="O1242" s="26">
        <v>9.8000000000000007</v>
      </c>
      <c r="P1242" s="26" t="s">
        <v>295</v>
      </c>
    </row>
    <row r="1243" spans="1:16" x14ac:dyDescent="0.3">
      <c r="A1243" s="24">
        <v>41</v>
      </c>
      <c r="B1243" s="106">
        <v>46091.367372685185</v>
      </c>
      <c r="C1243" s="25" t="s">
        <v>358</v>
      </c>
      <c r="D1243" s="107" t="s">
        <v>130</v>
      </c>
      <c r="E1243" s="26">
        <v>3.76</v>
      </c>
      <c r="F1243" s="26" t="s">
        <v>295</v>
      </c>
      <c r="K1243" s="24">
        <v>41</v>
      </c>
      <c r="L1243" s="106">
        <v>46091.367372685185</v>
      </c>
      <c r="M1243" s="25" t="s">
        <v>359</v>
      </c>
      <c r="N1243" s="107" t="s">
        <v>130</v>
      </c>
      <c r="O1243" s="26">
        <v>2.41</v>
      </c>
      <c r="P1243" s="26" t="s">
        <v>295</v>
      </c>
    </row>
    <row r="1244" spans="1:16" x14ac:dyDescent="0.3">
      <c r="A1244" s="24">
        <v>41</v>
      </c>
      <c r="B1244" s="106">
        <v>46091.367372685185</v>
      </c>
      <c r="C1244" s="25" t="s">
        <v>358</v>
      </c>
      <c r="D1244" s="107" t="s">
        <v>343</v>
      </c>
      <c r="E1244" s="26">
        <v>0.29699999999999999</v>
      </c>
      <c r="F1244" s="26" t="s">
        <v>295</v>
      </c>
      <c r="K1244" s="24">
        <v>41</v>
      </c>
      <c r="L1244" s="106">
        <v>46091.367372685185</v>
      </c>
      <c r="M1244" s="25" t="s">
        <v>359</v>
      </c>
      <c r="N1244" s="107" t="s">
        <v>343</v>
      </c>
      <c r="O1244" s="26">
        <v>1.079</v>
      </c>
      <c r="P1244" s="26" t="s">
        <v>295</v>
      </c>
    </row>
    <row r="1245" spans="1:16" x14ac:dyDescent="0.3">
      <c r="A1245" s="24">
        <v>41</v>
      </c>
      <c r="B1245" s="106">
        <v>46091.367372685185</v>
      </c>
      <c r="C1245" s="25" t="s">
        <v>358</v>
      </c>
      <c r="D1245" s="107" t="s">
        <v>127</v>
      </c>
      <c r="E1245" s="26">
        <v>1.1859999999999999</v>
      </c>
      <c r="F1245" s="26" t="s">
        <v>295</v>
      </c>
      <c r="K1245" s="24">
        <v>41</v>
      </c>
      <c r="L1245" s="106">
        <v>46091.367372685185</v>
      </c>
      <c r="M1245" s="25" t="s">
        <v>359</v>
      </c>
      <c r="N1245" s="107" t="s">
        <v>127</v>
      </c>
      <c r="O1245" s="26">
        <v>4.5449999999999999</v>
      </c>
      <c r="P1245" s="26" t="s">
        <v>295</v>
      </c>
    </row>
    <row r="1246" spans="1:16" x14ac:dyDescent="0.3">
      <c r="A1246" s="24">
        <v>41</v>
      </c>
      <c r="B1246" s="106">
        <v>46091.367372685185</v>
      </c>
      <c r="C1246" s="25" t="s">
        <v>358</v>
      </c>
      <c r="D1246" s="107" t="s">
        <v>131</v>
      </c>
      <c r="E1246" s="26">
        <v>8.6</v>
      </c>
      <c r="F1246" s="26" t="s">
        <v>295</v>
      </c>
      <c r="K1246" s="24">
        <v>41</v>
      </c>
      <c r="L1246" s="106">
        <v>46091.367372685185</v>
      </c>
      <c r="M1246" s="25" t="s">
        <v>359</v>
      </c>
      <c r="N1246" s="107" t="s">
        <v>131</v>
      </c>
      <c r="O1246" s="26">
        <v>11.7</v>
      </c>
      <c r="P1246" s="26" t="s">
        <v>295</v>
      </c>
    </row>
    <row r="1247" spans="1:16" x14ac:dyDescent="0.3">
      <c r="A1247" s="24">
        <v>41</v>
      </c>
      <c r="B1247" s="106">
        <v>46091.367372685185</v>
      </c>
      <c r="C1247" s="25" t="s">
        <v>358</v>
      </c>
      <c r="D1247" s="107" t="s">
        <v>344</v>
      </c>
      <c r="E1247" s="26">
        <v>341</v>
      </c>
      <c r="F1247" s="26" t="s">
        <v>295</v>
      </c>
      <c r="K1247" s="24">
        <v>41</v>
      </c>
      <c r="L1247" s="106">
        <v>46091.367372685185</v>
      </c>
      <c r="M1247" s="25" t="s">
        <v>359</v>
      </c>
      <c r="N1247" s="107" t="s">
        <v>344</v>
      </c>
      <c r="O1247" s="26">
        <v>203</v>
      </c>
      <c r="P1247" s="26" t="s">
        <v>295</v>
      </c>
    </row>
    <row r="1248" spans="1:16" x14ac:dyDescent="0.3">
      <c r="A1248" s="24">
        <v>41</v>
      </c>
      <c r="B1248" s="106">
        <v>46091.367372685185</v>
      </c>
      <c r="C1248" s="25" t="s">
        <v>358</v>
      </c>
      <c r="D1248" s="107" t="s">
        <v>119</v>
      </c>
      <c r="E1248" s="26">
        <v>234</v>
      </c>
      <c r="F1248" s="26" t="s">
        <v>295</v>
      </c>
      <c r="K1248" s="24">
        <v>41</v>
      </c>
      <c r="L1248" s="106">
        <v>46091.367372685185</v>
      </c>
      <c r="M1248" s="25" t="s">
        <v>359</v>
      </c>
      <c r="N1248" s="107" t="s">
        <v>119</v>
      </c>
      <c r="O1248" s="26">
        <v>87</v>
      </c>
      <c r="P1248" s="26" t="s">
        <v>295</v>
      </c>
    </row>
    <row r="1249" spans="1:16" x14ac:dyDescent="0.3">
      <c r="A1249" s="24">
        <v>41</v>
      </c>
      <c r="B1249" s="106">
        <v>46091.367372685185</v>
      </c>
      <c r="C1249" s="25" t="s">
        <v>358</v>
      </c>
      <c r="D1249" s="107" t="s">
        <v>120</v>
      </c>
      <c r="E1249" s="26">
        <v>75</v>
      </c>
      <c r="F1249" s="26" t="s">
        <v>295</v>
      </c>
      <c r="K1249" s="24">
        <v>41</v>
      </c>
      <c r="L1249" s="106">
        <v>46091.367372685185</v>
      </c>
      <c r="M1249" s="25" t="s">
        <v>359</v>
      </c>
      <c r="N1249" s="107" t="s">
        <v>120</v>
      </c>
      <c r="O1249" s="26">
        <v>27</v>
      </c>
      <c r="P1249" s="26" t="s">
        <v>295</v>
      </c>
    </row>
    <row r="1250" spans="1:16" x14ac:dyDescent="0.3">
      <c r="A1250" s="24">
        <v>41</v>
      </c>
      <c r="B1250" s="106">
        <v>46091.367372685185</v>
      </c>
      <c r="C1250" s="25" t="s">
        <v>358</v>
      </c>
      <c r="D1250" s="107" t="s">
        <v>117</v>
      </c>
      <c r="E1250" s="26">
        <v>2.59</v>
      </c>
      <c r="F1250" s="26" t="s">
        <v>295</v>
      </c>
      <c r="K1250" s="24">
        <v>41</v>
      </c>
      <c r="L1250" s="106">
        <v>46091.367372685185</v>
      </c>
      <c r="M1250" s="25" t="s">
        <v>359</v>
      </c>
      <c r="N1250" s="107" t="s">
        <v>117</v>
      </c>
      <c r="O1250" s="26">
        <v>6.3</v>
      </c>
      <c r="P1250" s="26" t="s">
        <v>295</v>
      </c>
    </row>
    <row r="1251" spans="1:16" x14ac:dyDescent="0.3">
      <c r="A1251" s="24">
        <v>41</v>
      </c>
      <c r="B1251" s="106">
        <v>46091.367372685185</v>
      </c>
      <c r="C1251" s="25" t="s">
        <v>358</v>
      </c>
      <c r="D1251" s="107" t="s">
        <v>346</v>
      </c>
      <c r="E1251" s="26">
        <v>232</v>
      </c>
      <c r="F1251" s="26" t="s">
        <v>295</v>
      </c>
      <c r="K1251" s="24">
        <v>41</v>
      </c>
      <c r="L1251" s="106">
        <v>46091.367372685185</v>
      </c>
      <c r="M1251" s="25" t="s">
        <v>359</v>
      </c>
      <c r="N1251" s="107" t="s">
        <v>346</v>
      </c>
      <c r="O1251" s="26">
        <v>69</v>
      </c>
      <c r="P1251" s="26" t="s">
        <v>295</v>
      </c>
    </row>
    <row r="1252" spans="1:16" x14ac:dyDescent="0.3">
      <c r="A1252" s="24">
        <v>41</v>
      </c>
      <c r="B1252" s="106">
        <v>46091.367372685185</v>
      </c>
      <c r="C1252" s="25" t="s">
        <v>358</v>
      </c>
      <c r="D1252" s="107" t="s">
        <v>132</v>
      </c>
      <c r="E1252" s="26">
        <v>3.63</v>
      </c>
      <c r="F1252" s="26" t="s">
        <v>295</v>
      </c>
      <c r="K1252" s="24">
        <v>41</v>
      </c>
      <c r="L1252" s="106">
        <v>46091.367372685185</v>
      </c>
      <c r="M1252" s="25" t="s">
        <v>359</v>
      </c>
      <c r="N1252" s="107" t="s">
        <v>132</v>
      </c>
      <c r="O1252" s="26">
        <v>7.39</v>
      </c>
      <c r="P1252" s="26" t="s">
        <v>295</v>
      </c>
    </row>
    <row r="1253" spans="1:16" x14ac:dyDescent="0.3">
      <c r="A1253" s="24">
        <v>41</v>
      </c>
      <c r="B1253" s="106">
        <v>46091.367372685185</v>
      </c>
      <c r="C1253" s="25" t="s">
        <v>358</v>
      </c>
      <c r="D1253" s="107" t="s">
        <v>111</v>
      </c>
      <c r="E1253" s="26">
        <v>89</v>
      </c>
      <c r="F1253" s="26" t="s">
        <v>295</v>
      </c>
      <c r="K1253" s="24">
        <v>41</v>
      </c>
      <c r="L1253" s="106">
        <v>46091.367372685185</v>
      </c>
      <c r="M1253" s="25" t="s">
        <v>359</v>
      </c>
      <c r="N1253" s="107" t="s">
        <v>111</v>
      </c>
      <c r="O1253" s="26">
        <v>287</v>
      </c>
      <c r="P1253" s="26" t="s">
        <v>295</v>
      </c>
    </row>
    <row r="1254" spans="1:16" x14ac:dyDescent="0.3">
      <c r="A1254" s="24">
        <v>41</v>
      </c>
      <c r="B1254" s="106">
        <v>46091.367372685185</v>
      </c>
      <c r="C1254" s="25" t="s">
        <v>358</v>
      </c>
      <c r="D1254" s="107" t="s">
        <v>347</v>
      </c>
      <c r="E1254" s="26">
        <v>5.05</v>
      </c>
      <c r="F1254" s="26" t="s">
        <v>295</v>
      </c>
      <c r="K1254" s="24">
        <v>41</v>
      </c>
      <c r="L1254" s="106">
        <v>46091.367372685185</v>
      </c>
      <c r="M1254" s="25" t="s">
        <v>359</v>
      </c>
      <c r="N1254" s="107" t="s">
        <v>347</v>
      </c>
      <c r="O1254" s="26">
        <v>9.99</v>
      </c>
      <c r="P1254" s="26" t="s">
        <v>295</v>
      </c>
    </row>
    <row r="1255" spans="1:16" x14ac:dyDescent="0.3">
      <c r="A1255" s="24">
        <v>41</v>
      </c>
      <c r="B1255" s="106">
        <v>46091.367372685185</v>
      </c>
      <c r="C1255" s="25" t="s">
        <v>358</v>
      </c>
      <c r="D1255" s="107" t="s">
        <v>349</v>
      </c>
      <c r="E1255" s="26">
        <v>1.9</v>
      </c>
      <c r="F1255" s="26" t="s">
        <v>295</v>
      </c>
      <c r="K1255" s="24">
        <v>41</v>
      </c>
      <c r="L1255" s="106">
        <v>46091.367372685185</v>
      </c>
      <c r="M1255" s="25" t="s">
        <v>359</v>
      </c>
      <c r="N1255" s="107" t="s">
        <v>349</v>
      </c>
      <c r="O1255" s="26">
        <v>4.1500000000000004</v>
      </c>
      <c r="P1255" s="26" t="s">
        <v>295</v>
      </c>
    </row>
    <row r="1256" spans="1:16" x14ac:dyDescent="0.3">
      <c r="A1256" s="24">
        <v>41</v>
      </c>
      <c r="B1256" s="106">
        <v>46091.367372685185</v>
      </c>
      <c r="C1256" s="25" t="s">
        <v>358</v>
      </c>
      <c r="D1256" s="107" t="s">
        <v>128</v>
      </c>
      <c r="E1256" s="26">
        <v>6.7</v>
      </c>
      <c r="F1256" s="26" t="s">
        <v>295</v>
      </c>
      <c r="K1256" s="24">
        <v>41</v>
      </c>
      <c r="L1256" s="106">
        <v>46091.367372685185</v>
      </c>
      <c r="M1256" s="25" t="s">
        <v>359</v>
      </c>
      <c r="N1256" s="107" t="s">
        <v>128</v>
      </c>
      <c r="O1256" s="26">
        <v>4.2</v>
      </c>
      <c r="P1256" s="26" t="s">
        <v>295</v>
      </c>
    </row>
    <row r="1257" spans="1:16" x14ac:dyDescent="0.3">
      <c r="A1257" s="24">
        <v>41</v>
      </c>
      <c r="B1257" s="106">
        <v>46091.367372685185</v>
      </c>
      <c r="C1257" s="25" t="s">
        <v>358</v>
      </c>
      <c r="D1257" s="107" t="s">
        <v>121</v>
      </c>
      <c r="E1257" s="26">
        <v>159</v>
      </c>
      <c r="F1257" s="26" t="s">
        <v>295</v>
      </c>
      <c r="K1257" s="24">
        <v>41</v>
      </c>
      <c r="L1257" s="106">
        <v>46091.367372685185</v>
      </c>
      <c r="M1257" s="25" t="s">
        <v>359</v>
      </c>
      <c r="N1257" s="107" t="s">
        <v>121</v>
      </c>
      <c r="O1257" s="26">
        <v>80</v>
      </c>
      <c r="P1257" s="26" t="s">
        <v>295</v>
      </c>
    </row>
    <row r="1258" spans="1:16" x14ac:dyDescent="0.3">
      <c r="A1258" s="24">
        <v>41</v>
      </c>
      <c r="B1258" s="106">
        <v>46091.367372685185</v>
      </c>
      <c r="C1258" s="25" t="s">
        <v>358</v>
      </c>
      <c r="D1258" s="107" t="s">
        <v>115</v>
      </c>
      <c r="E1258" s="26">
        <v>32</v>
      </c>
      <c r="F1258" s="26" t="s">
        <v>295</v>
      </c>
      <c r="K1258" s="24">
        <v>41</v>
      </c>
      <c r="L1258" s="106">
        <v>46091.367372685185</v>
      </c>
      <c r="M1258" s="25" t="s">
        <v>359</v>
      </c>
      <c r="N1258" s="107" t="s">
        <v>115</v>
      </c>
      <c r="O1258" s="26">
        <v>96</v>
      </c>
      <c r="P1258" s="26" t="s">
        <v>295</v>
      </c>
    </row>
    <row r="1259" spans="1:16" x14ac:dyDescent="0.3">
      <c r="A1259" s="24">
        <v>41</v>
      </c>
      <c r="B1259" s="106">
        <v>46091.367372685185</v>
      </c>
      <c r="C1259" s="25" t="s">
        <v>358</v>
      </c>
      <c r="D1259" s="107" t="s">
        <v>137</v>
      </c>
      <c r="E1259" s="26">
        <v>76</v>
      </c>
      <c r="F1259" s="26" t="s">
        <v>295</v>
      </c>
      <c r="K1259" s="24">
        <v>41</v>
      </c>
      <c r="L1259" s="106">
        <v>46091.367372685185</v>
      </c>
      <c r="M1259" s="25" t="s">
        <v>359</v>
      </c>
      <c r="N1259" s="107" t="s">
        <v>137</v>
      </c>
      <c r="O1259" s="26">
        <v>491</v>
      </c>
      <c r="P1259" s="26" t="s">
        <v>295</v>
      </c>
    </row>
    <row r="1260" spans="1:16" x14ac:dyDescent="0.3">
      <c r="A1260" s="24">
        <v>41</v>
      </c>
      <c r="B1260" s="106">
        <v>46091.367372685185</v>
      </c>
      <c r="C1260" s="25" t="s">
        <v>358</v>
      </c>
      <c r="D1260" s="107" t="s">
        <v>350</v>
      </c>
      <c r="E1260" s="26">
        <v>136</v>
      </c>
      <c r="F1260" s="26" t="s">
        <v>295</v>
      </c>
      <c r="K1260" s="24">
        <v>41</v>
      </c>
      <c r="L1260" s="106">
        <v>46091.367372685185</v>
      </c>
      <c r="M1260" s="25" t="s">
        <v>359</v>
      </c>
      <c r="N1260" s="107" t="s">
        <v>350</v>
      </c>
      <c r="O1260" s="26">
        <v>432</v>
      </c>
      <c r="P1260" s="26" t="s">
        <v>295</v>
      </c>
    </row>
    <row r="1261" spans="1:16" x14ac:dyDescent="0.3">
      <c r="A1261" s="24">
        <v>41</v>
      </c>
      <c r="B1261" s="106">
        <v>46091.367372685185</v>
      </c>
      <c r="C1261" s="25" t="s">
        <v>358</v>
      </c>
      <c r="D1261" s="107" t="s">
        <v>125</v>
      </c>
      <c r="E1261" s="26">
        <v>115</v>
      </c>
      <c r="F1261" s="26" t="s">
        <v>295</v>
      </c>
      <c r="K1261" s="24">
        <v>41</v>
      </c>
      <c r="L1261" s="106">
        <v>46091.367372685185</v>
      </c>
      <c r="M1261" s="25" t="s">
        <v>359</v>
      </c>
      <c r="N1261" s="107" t="s">
        <v>125</v>
      </c>
      <c r="O1261" s="26">
        <v>426</v>
      </c>
      <c r="P1261" s="26" t="s">
        <v>295</v>
      </c>
    </row>
    <row r="1262" spans="1:16" x14ac:dyDescent="0.3">
      <c r="A1262" s="24">
        <v>41</v>
      </c>
      <c r="B1262" s="106">
        <v>46091.367372685185</v>
      </c>
      <c r="C1262" s="25" t="s">
        <v>358</v>
      </c>
      <c r="D1262" s="107" t="s">
        <v>126</v>
      </c>
      <c r="E1262" s="26">
        <v>79</v>
      </c>
      <c r="F1262" s="26" t="s">
        <v>295</v>
      </c>
      <c r="K1262" s="24">
        <v>41</v>
      </c>
      <c r="L1262" s="106">
        <v>46091.367372685185</v>
      </c>
      <c r="M1262" s="25" t="s">
        <v>359</v>
      </c>
      <c r="N1262" s="107" t="s">
        <v>126</v>
      </c>
      <c r="O1262" s="26">
        <v>149</v>
      </c>
      <c r="P1262" s="26" t="s">
        <v>295</v>
      </c>
    </row>
    <row r="1263" spans="1:16" x14ac:dyDescent="0.3">
      <c r="A1263" s="24">
        <v>41</v>
      </c>
      <c r="B1263" s="106">
        <v>46091.367372685185</v>
      </c>
      <c r="C1263" s="25" t="s">
        <v>358</v>
      </c>
      <c r="D1263" s="107" t="s">
        <v>351</v>
      </c>
      <c r="E1263" s="26">
        <v>153</v>
      </c>
      <c r="F1263" s="26" t="s">
        <v>295</v>
      </c>
      <c r="K1263" s="24">
        <v>41</v>
      </c>
      <c r="L1263" s="106">
        <v>46091.367372685185</v>
      </c>
      <c r="M1263" s="25" t="s">
        <v>359</v>
      </c>
      <c r="N1263" s="107" t="s">
        <v>351</v>
      </c>
      <c r="O1263" s="26">
        <v>392</v>
      </c>
      <c r="P1263" s="26" t="s">
        <v>295</v>
      </c>
    </row>
    <row r="1264" spans="1:16" x14ac:dyDescent="0.3">
      <c r="A1264" s="24">
        <v>41</v>
      </c>
      <c r="B1264" s="106">
        <v>46091.367372685185</v>
      </c>
      <c r="C1264" s="25" t="s">
        <v>358</v>
      </c>
      <c r="D1264" s="107" t="s">
        <v>352</v>
      </c>
      <c r="E1264" s="26">
        <v>61</v>
      </c>
      <c r="F1264" s="26" t="s">
        <v>295</v>
      </c>
      <c r="K1264" s="24">
        <v>41</v>
      </c>
      <c r="L1264" s="106">
        <v>46091.367372685185</v>
      </c>
      <c r="M1264" s="25" t="s">
        <v>359</v>
      </c>
      <c r="N1264" s="107" t="s">
        <v>352</v>
      </c>
      <c r="O1264" s="26">
        <v>87</v>
      </c>
      <c r="P1264" s="26" t="s">
        <v>295</v>
      </c>
    </row>
    <row r="1265" spans="1:16" x14ac:dyDescent="0.3">
      <c r="A1265" s="24">
        <v>41</v>
      </c>
      <c r="B1265" s="106">
        <v>46091.367372685185</v>
      </c>
      <c r="C1265" s="25" t="s">
        <v>358</v>
      </c>
      <c r="D1265" s="107" t="s">
        <v>122</v>
      </c>
      <c r="E1265" s="26">
        <v>47</v>
      </c>
      <c r="F1265" s="26" t="s">
        <v>295</v>
      </c>
      <c r="K1265" s="24">
        <v>41</v>
      </c>
      <c r="L1265" s="106">
        <v>46091.367372685185</v>
      </c>
      <c r="M1265" s="25" t="s">
        <v>359</v>
      </c>
      <c r="N1265" s="107" t="s">
        <v>122</v>
      </c>
      <c r="O1265" s="26">
        <v>224</v>
      </c>
      <c r="P1265" s="26" t="s">
        <v>295</v>
      </c>
    </row>
    <row r="1266" spans="1:16" x14ac:dyDescent="0.3">
      <c r="A1266" s="24">
        <v>41</v>
      </c>
      <c r="B1266" s="106">
        <v>46091.367372685185</v>
      </c>
      <c r="C1266" s="25" t="s">
        <v>358</v>
      </c>
      <c r="D1266" s="107" t="s">
        <v>124</v>
      </c>
      <c r="E1266" s="26">
        <v>31</v>
      </c>
      <c r="F1266" s="26" t="s">
        <v>295</v>
      </c>
      <c r="K1266" s="24">
        <v>41</v>
      </c>
      <c r="L1266" s="106">
        <v>46091.367372685185</v>
      </c>
      <c r="M1266" s="25" t="s">
        <v>359</v>
      </c>
      <c r="N1266" s="107" t="s">
        <v>124</v>
      </c>
      <c r="O1266" s="26">
        <v>103</v>
      </c>
      <c r="P1266" s="26" t="s">
        <v>295</v>
      </c>
    </row>
    <row r="1267" spans="1:16" x14ac:dyDescent="0.3">
      <c r="A1267" s="24">
        <v>41</v>
      </c>
      <c r="B1267" s="106">
        <v>46091.367372685185</v>
      </c>
      <c r="C1267" s="25" t="s">
        <v>358</v>
      </c>
      <c r="D1267" s="107" t="s">
        <v>353</v>
      </c>
      <c r="E1267" s="26">
        <v>0.93</v>
      </c>
      <c r="F1267" s="26" t="s">
        <v>295</v>
      </c>
      <c r="K1267" s="24">
        <v>41</v>
      </c>
      <c r="L1267" s="106">
        <v>46091.367372685185</v>
      </c>
      <c r="M1267" s="25" t="s">
        <v>359</v>
      </c>
      <c r="N1267" s="107" t="s">
        <v>353</v>
      </c>
      <c r="O1267" s="26">
        <v>3.6</v>
      </c>
      <c r="P1267" s="26" t="s">
        <v>295</v>
      </c>
    </row>
    <row r="1268" spans="1:16" x14ac:dyDescent="0.3">
      <c r="A1268" s="24">
        <v>41</v>
      </c>
      <c r="B1268" s="106">
        <v>46091.367372685185</v>
      </c>
      <c r="C1268" s="25" t="s">
        <v>358</v>
      </c>
      <c r="D1268" s="107" t="s">
        <v>355</v>
      </c>
      <c r="E1268" s="26">
        <v>35.5</v>
      </c>
      <c r="F1268" s="26" t="s">
        <v>295</v>
      </c>
      <c r="K1268" s="24">
        <v>41</v>
      </c>
      <c r="L1268" s="106">
        <v>46091.367372685185</v>
      </c>
      <c r="M1268" s="25" t="s">
        <v>359</v>
      </c>
      <c r="N1268" s="107" t="s">
        <v>355</v>
      </c>
      <c r="O1268" s="26">
        <v>20.7</v>
      </c>
      <c r="P1268" s="26" t="s">
        <v>295</v>
      </c>
    </row>
    <row r="1269" spans="1:16" x14ac:dyDescent="0.3">
      <c r="A1269" s="24">
        <v>41</v>
      </c>
      <c r="B1269" s="106">
        <v>46091.367372685185</v>
      </c>
      <c r="C1269" s="25" t="s">
        <v>358</v>
      </c>
      <c r="D1269" s="107" t="s">
        <v>133</v>
      </c>
      <c r="E1269" s="26">
        <v>145</v>
      </c>
      <c r="F1269" s="26" t="s">
        <v>295</v>
      </c>
      <c r="K1269" s="24">
        <v>41</v>
      </c>
      <c r="L1269" s="106">
        <v>46091.367372685185</v>
      </c>
      <c r="M1269" s="25" t="s">
        <v>359</v>
      </c>
      <c r="N1269" s="107" t="s">
        <v>133</v>
      </c>
      <c r="O1269" s="26">
        <v>127</v>
      </c>
      <c r="P1269" s="26" t="s">
        <v>295</v>
      </c>
    </row>
    <row r="1270" spans="1:16" x14ac:dyDescent="0.3">
      <c r="A1270" s="24">
        <v>41</v>
      </c>
      <c r="B1270" s="106">
        <v>46091.367372685185</v>
      </c>
      <c r="C1270" s="25" t="s">
        <v>358</v>
      </c>
      <c r="D1270" s="107" t="s">
        <v>135</v>
      </c>
      <c r="E1270" s="26">
        <v>3.8</v>
      </c>
      <c r="F1270" s="26" t="s">
        <v>295</v>
      </c>
      <c r="K1270" s="24">
        <v>41</v>
      </c>
      <c r="L1270" s="106">
        <v>46091.367372685185</v>
      </c>
      <c r="M1270" s="25" t="s">
        <v>359</v>
      </c>
      <c r="N1270" s="107" t="s">
        <v>135</v>
      </c>
      <c r="O1270" s="26">
        <v>6.5</v>
      </c>
      <c r="P1270" s="26" t="s">
        <v>295</v>
      </c>
    </row>
    <row r="1271" spans="1:16" x14ac:dyDescent="0.3">
      <c r="A1271" s="24">
        <v>41</v>
      </c>
      <c r="B1271" s="106">
        <v>46091.367372685185</v>
      </c>
      <c r="C1271" s="25" t="s">
        <v>358</v>
      </c>
      <c r="D1271" s="107" t="s">
        <v>136</v>
      </c>
      <c r="E1271" s="26">
        <v>118</v>
      </c>
      <c r="F1271" s="26" t="s">
        <v>295</v>
      </c>
      <c r="K1271" s="24">
        <v>41</v>
      </c>
      <c r="L1271" s="106">
        <v>46091.367372685185</v>
      </c>
      <c r="M1271" s="25" t="s">
        <v>359</v>
      </c>
      <c r="N1271" s="107" t="s">
        <v>136</v>
      </c>
      <c r="O1271" s="26">
        <v>97</v>
      </c>
      <c r="P1271" s="26" t="s">
        <v>295</v>
      </c>
    </row>
    <row r="1272" spans="1:16" x14ac:dyDescent="0.3">
      <c r="A1272" s="24">
        <v>42</v>
      </c>
      <c r="B1272" s="106">
        <v>46092.34003472222</v>
      </c>
      <c r="C1272" s="25" t="s">
        <v>358</v>
      </c>
      <c r="D1272" s="107" t="s">
        <v>341</v>
      </c>
      <c r="E1272" s="26">
        <v>4.62</v>
      </c>
      <c r="F1272" s="26" t="s">
        <v>295</v>
      </c>
      <c r="K1272" s="24">
        <v>42</v>
      </c>
      <c r="L1272" s="106">
        <v>46092.34003472222</v>
      </c>
      <c r="M1272" s="25" t="s">
        <v>359</v>
      </c>
      <c r="N1272" s="107" t="s">
        <v>341</v>
      </c>
      <c r="O1272" s="26">
        <v>1.19</v>
      </c>
      <c r="P1272" s="26" t="s">
        <v>295</v>
      </c>
    </row>
    <row r="1273" spans="1:16" x14ac:dyDescent="0.3">
      <c r="A1273" s="24">
        <v>42</v>
      </c>
      <c r="B1273" s="106">
        <v>46092.34003472222</v>
      </c>
      <c r="C1273" s="25" t="s">
        <v>358</v>
      </c>
      <c r="D1273" s="107" t="s">
        <v>118</v>
      </c>
      <c r="E1273" s="26">
        <v>4.5</v>
      </c>
      <c r="F1273" s="26" t="s">
        <v>295</v>
      </c>
      <c r="K1273" s="24">
        <v>42</v>
      </c>
      <c r="L1273" s="106">
        <v>46092.34003472222</v>
      </c>
      <c r="M1273" s="25" t="s">
        <v>359</v>
      </c>
      <c r="N1273" s="107" t="s">
        <v>118</v>
      </c>
      <c r="O1273" s="26">
        <v>9.5</v>
      </c>
      <c r="P1273" s="26" t="s">
        <v>295</v>
      </c>
    </row>
    <row r="1274" spans="1:16" x14ac:dyDescent="0.3">
      <c r="A1274" s="24">
        <v>42</v>
      </c>
      <c r="B1274" s="106">
        <v>46092.34003472222</v>
      </c>
      <c r="C1274" s="25" t="s">
        <v>358</v>
      </c>
      <c r="D1274" s="107" t="s">
        <v>130</v>
      </c>
      <c r="E1274" s="26">
        <v>3.85</v>
      </c>
      <c r="F1274" s="26" t="s">
        <v>295</v>
      </c>
      <c r="K1274" s="24">
        <v>42</v>
      </c>
      <c r="L1274" s="106">
        <v>46092.34003472222</v>
      </c>
      <c r="M1274" s="25" t="s">
        <v>359</v>
      </c>
      <c r="N1274" s="107" t="s">
        <v>130</v>
      </c>
      <c r="O1274" s="26">
        <v>2.4900000000000002</v>
      </c>
      <c r="P1274" s="26" t="s">
        <v>295</v>
      </c>
    </row>
    <row r="1275" spans="1:16" x14ac:dyDescent="0.3">
      <c r="A1275" s="24">
        <v>42</v>
      </c>
      <c r="B1275" s="106">
        <v>46092.34003472222</v>
      </c>
      <c r="C1275" s="25" t="s">
        <v>358</v>
      </c>
      <c r="D1275" s="107" t="s">
        <v>343</v>
      </c>
      <c r="E1275" s="26">
        <v>0.29399999999999998</v>
      </c>
      <c r="F1275" s="26" t="s">
        <v>295</v>
      </c>
      <c r="K1275" s="24">
        <v>42</v>
      </c>
      <c r="L1275" s="106">
        <v>46092.34003472222</v>
      </c>
      <c r="M1275" s="25" t="s">
        <v>359</v>
      </c>
      <c r="N1275" s="107" t="s">
        <v>343</v>
      </c>
      <c r="O1275" s="26">
        <v>1.08</v>
      </c>
      <c r="P1275" s="26" t="s">
        <v>295</v>
      </c>
    </row>
    <row r="1276" spans="1:16" x14ac:dyDescent="0.3">
      <c r="A1276" s="24">
        <v>42</v>
      </c>
      <c r="B1276" s="106">
        <v>46092.34003472222</v>
      </c>
      <c r="C1276" s="25" t="s">
        <v>358</v>
      </c>
      <c r="D1276" s="107" t="s">
        <v>127</v>
      </c>
      <c r="E1276" s="26">
        <v>1.173</v>
      </c>
      <c r="F1276" s="26" t="s">
        <v>295</v>
      </c>
      <c r="K1276" s="24">
        <v>42</v>
      </c>
      <c r="L1276" s="106">
        <v>46092.34003472222</v>
      </c>
      <c r="M1276" s="25" t="s">
        <v>359</v>
      </c>
      <c r="N1276" s="107" t="s">
        <v>127</v>
      </c>
      <c r="O1276" s="26">
        <v>4.5410000000000004</v>
      </c>
      <c r="P1276" s="26" t="s">
        <v>295</v>
      </c>
    </row>
    <row r="1277" spans="1:16" x14ac:dyDescent="0.3">
      <c r="A1277" s="24">
        <v>42</v>
      </c>
      <c r="B1277" s="106">
        <v>46092.34003472222</v>
      </c>
      <c r="C1277" s="25" t="s">
        <v>358</v>
      </c>
      <c r="D1277" s="107" t="s">
        <v>131</v>
      </c>
      <c r="E1277" s="26">
        <v>8.5</v>
      </c>
      <c r="F1277" s="26" t="s">
        <v>295</v>
      </c>
      <c r="K1277" s="24">
        <v>42</v>
      </c>
      <c r="L1277" s="106">
        <v>46092.34003472222</v>
      </c>
      <c r="M1277" s="25" t="s">
        <v>359</v>
      </c>
      <c r="N1277" s="107" t="s">
        <v>131</v>
      </c>
      <c r="O1277" s="26">
        <v>11.7</v>
      </c>
      <c r="P1277" s="26" t="s">
        <v>295</v>
      </c>
    </row>
    <row r="1278" spans="1:16" x14ac:dyDescent="0.3">
      <c r="A1278" s="24">
        <v>42</v>
      </c>
      <c r="B1278" s="106">
        <v>46092.34003472222</v>
      </c>
      <c r="C1278" s="25" t="s">
        <v>358</v>
      </c>
      <c r="D1278" s="107" t="s">
        <v>344</v>
      </c>
      <c r="E1278" s="26">
        <v>347</v>
      </c>
      <c r="F1278" s="26" t="s">
        <v>295</v>
      </c>
      <c r="K1278" s="24">
        <v>42</v>
      </c>
      <c r="L1278" s="106">
        <v>46092.34003472222</v>
      </c>
      <c r="M1278" s="25" t="s">
        <v>359</v>
      </c>
      <c r="N1278" s="107" t="s">
        <v>344</v>
      </c>
      <c r="O1278" s="26">
        <v>200</v>
      </c>
      <c r="P1278" s="26" t="s">
        <v>295</v>
      </c>
    </row>
    <row r="1279" spans="1:16" x14ac:dyDescent="0.3">
      <c r="A1279" s="24">
        <v>42</v>
      </c>
      <c r="B1279" s="106">
        <v>46092.34003472222</v>
      </c>
      <c r="C1279" s="25" t="s">
        <v>358</v>
      </c>
      <c r="D1279" s="107" t="s">
        <v>119</v>
      </c>
      <c r="E1279" s="26">
        <v>237</v>
      </c>
      <c r="F1279" s="26" t="s">
        <v>295</v>
      </c>
      <c r="K1279" s="24">
        <v>42</v>
      </c>
      <c r="L1279" s="106">
        <v>46092.34003472222</v>
      </c>
      <c r="M1279" s="25" t="s">
        <v>359</v>
      </c>
      <c r="N1279" s="107" t="s">
        <v>119</v>
      </c>
      <c r="O1279" s="26">
        <v>87</v>
      </c>
      <c r="P1279" s="26" t="s">
        <v>295</v>
      </c>
    </row>
    <row r="1280" spans="1:16" x14ac:dyDescent="0.3">
      <c r="A1280" s="24">
        <v>42</v>
      </c>
      <c r="B1280" s="106">
        <v>46092.34003472222</v>
      </c>
      <c r="C1280" s="25" t="s">
        <v>358</v>
      </c>
      <c r="D1280" s="107" t="s">
        <v>120</v>
      </c>
      <c r="E1280" s="26">
        <v>78</v>
      </c>
      <c r="F1280" s="26" t="s">
        <v>295</v>
      </c>
      <c r="K1280" s="24">
        <v>42</v>
      </c>
      <c r="L1280" s="106">
        <v>46092.34003472222</v>
      </c>
      <c r="M1280" s="25" t="s">
        <v>359</v>
      </c>
      <c r="N1280" s="107" t="s">
        <v>120</v>
      </c>
      <c r="O1280" s="26">
        <v>27</v>
      </c>
      <c r="P1280" s="26" t="s">
        <v>295</v>
      </c>
    </row>
    <row r="1281" spans="1:16" x14ac:dyDescent="0.3">
      <c r="A1281" s="24">
        <v>42</v>
      </c>
      <c r="B1281" s="106">
        <v>46092.34003472222</v>
      </c>
      <c r="C1281" s="25" t="s">
        <v>358</v>
      </c>
      <c r="D1281" s="107" t="s">
        <v>117</v>
      </c>
      <c r="E1281" s="26">
        <v>2.71</v>
      </c>
      <c r="F1281" s="26" t="s">
        <v>295</v>
      </c>
      <c r="K1281" s="24">
        <v>42</v>
      </c>
      <c r="L1281" s="106">
        <v>46092.34003472222</v>
      </c>
      <c r="M1281" s="25" t="s">
        <v>359</v>
      </c>
      <c r="N1281" s="107" t="s">
        <v>117</v>
      </c>
      <c r="O1281" s="26">
        <v>6.41</v>
      </c>
      <c r="P1281" s="26" t="s">
        <v>295</v>
      </c>
    </row>
    <row r="1282" spans="1:16" x14ac:dyDescent="0.3">
      <c r="A1282" s="24">
        <v>42</v>
      </c>
      <c r="B1282" s="106">
        <v>46092.34003472222</v>
      </c>
      <c r="C1282" s="25" t="s">
        <v>358</v>
      </c>
      <c r="D1282" s="107" t="s">
        <v>346</v>
      </c>
      <c r="E1282" s="26">
        <v>235</v>
      </c>
      <c r="F1282" s="26" t="s">
        <v>295</v>
      </c>
      <c r="K1282" s="24">
        <v>42</v>
      </c>
      <c r="L1282" s="106">
        <v>46092.34003472222</v>
      </c>
      <c r="M1282" s="25" t="s">
        <v>359</v>
      </c>
      <c r="N1282" s="107" t="s">
        <v>346</v>
      </c>
      <c r="O1282" s="26">
        <v>70</v>
      </c>
      <c r="P1282" s="26" t="s">
        <v>295</v>
      </c>
    </row>
    <row r="1283" spans="1:16" x14ac:dyDescent="0.3">
      <c r="A1283" s="24">
        <v>42</v>
      </c>
      <c r="B1283" s="106">
        <v>46092.34003472222</v>
      </c>
      <c r="C1283" s="25" t="s">
        <v>358</v>
      </c>
      <c r="D1283" s="107" t="s">
        <v>132</v>
      </c>
      <c r="E1283" s="26">
        <v>3.43</v>
      </c>
      <c r="F1283" s="26" t="s">
        <v>295</v>
      </c>
      <c r="K1283" s="24">
        <v>42</v>
      </c>
      <c r="L1283" s="106">
        <v>46092.34003472222</v>
      </c>
      <c r="M1283" s="25" t="s">
        <v>359</v>
      </c>
      <c r="N1283" s="107" t="s">
        <v>132</v>
      </c>
      <c r="O1283" s="26">
        <v>7.23</v>
      </c>
      <c r="P1283" s="26" t="s">
        <v>295</v>
      </c>
    </row>
    <row r="1284" spans="1:16" x14ac:dyDescent="0.3">
      <c r="A1284" s="24">
        <v>42</v>
      </c>
      <c r="B1284" s="106">
        <v>46092.34003472222</v>
      </c>
      <c r="C1284" s="25" t="s">
        <v>358</v>
      </c>
      <c r="D1284" s="107" t="s">
        <v>111</v>
      </c>
      <c r="E1284" s="26">
        <v>89</v>
      </c>
      <c r="F1284" s="26" t="s">
        <v>295</v>
      </c>
      <c r="K1284" s="24">
        <v>42</v>
      </c>
      <c r="L1284" s="106">
        <v>46092.34003472222</v>
      </c>
      <c r="M1284" s="25" t="s">
        <v>359</v>
      </c>
      <c r="N1284" s="107" t="s">
        <v>111</v>
      </c>
      <c r="O1284" s="26">
        <v>288</v>
      </c>
      <c r="P1284" s="26" t="s">
        <v>295</v>
      </c>
    </row>
    <row r="1285" spans="1:16" x14ac:dyDescent="0.3">
      <c r="A1285" s="24">
        <v>42</v>
      </c>
      <c r="B1285" s="106">
        <v>46092.34003472222</v>
      </c>
      <c r="C1285" s="25" t="s">
        <v>358</v>
      </c>
      <c r="D1285" s="107" t="s">
        <v>347</v>
      </c>
      <c r="E1285" s="26">
        <v>5</v>
      </c>
      <c r="F1285" s="26" t="s">
        <v>295</v>
      </c>
      <c r="K1285" s="24">
        <v>42</v>
      </c>
      <c r="L1285" s="106">
        <v>46092.34003472222</v>
      </c>
      <c r="M1285" s="25" t="s">
        <v>359</v>
      </c>
      <c r="N1285" s="107" t="s">
        <v>347</v>
      </c>
      <c r="O1285" s="26">
        <v>10.119999999999999</v>
      </c>
      <c r="P1285" s="26" t="s">
        <v>295</v>
      </c>
    </row>
    <row r="1286" spans="1:16" x14ac:dyDescent="0.3">
      <c r="A1286" s="24">
        <v>42</v>
      </c>
      <c r="B1286" s="106">
        <v>46092.34003472222</v>
      </c>
      <c r="C1286" s="25" t="s">
        <v>358</v>
      </c>
      <c r="D1286" s="107" t="s">
        <v>349</v>
      </c>
      <c r="E1286" s="26">
        <v>1.89</v>
      </c>
      <c r="F1286" s="26" t="s">
        <v>295</v>
      </c>
      <c r="K1286" s="24">
        <v>42</v>
      </c>
      <c r="L1286" s="106">
        <v>46092.34003472222</v>
      </c>
      <c r="M1286" s="25" t="s">
        <v>359</v>
      </c>
      <c r="N1286" s="107" t="s">
        <v>349</v>
      </c>
      <c r="O1286" s="26">
        <v>4.3099999999999996</v>
      </c>
      <c r="P1286" s="26" t="s">
        <v>295</v>
      </c>
    </row>
    <row r="1287" spans="1:16" x14ac:dyDescent="0.3">
      <c r="A1287" s="24">
        <v>42</v>
      </c>
      <c r="B1287" s="106">
        <v>46092.34003472222</v>
      </c>
      <c r="C1287" s="25" t="s">
        <v>358</v>
      </c>
      <c r="D1287" s="107" t="s">
        <v>128</v>
      </c>
      <c r="E1287" s="26">
        <v>6.9</v>
      </c>
      <c r="F1287" s="26" t="s">
        <v>295</v>
      </c>
      <c r="K1287" s="24">
        <v>42</v>
      </c>
      <c r="L1287" s="106">
        <v>46092.34003472222</v>
      </c>
      <c r="M1287" s="25" t="s">
        <v>359</v>
      </c>
      <c r="N1287" s="107" t="s">
        <v>128</v>
      </c>
      <c r="O1287" s="26">
        <v>4.3</v>
      </c>
      <c r="P1287" s="26" t="s">
        <v>295</v>
      </c>
    </row>
    <row r="1288" spans="1:16" x14ac:dyDescent="0.3">
      <c r="A1288" s="24">
        <v>42</v>
      </c>
      <c r="B1288" s="106">
        <v>46092.34003472222</v>
      </c>
      <c r="C1288" s="25" t="s">
        <v>358</v>
      </c>
      <c r="D1288" s="107" t="s">
        <v>121</v>
      </c>
      <c r="E1288" s="26">
        <v>159</v>
      </c>
      <c r="F1288" s="26" t="s">
        <v>295</v>
      </c>
      <c r="K1288" s="24">
        <v>42</v>
      </c>
      <c r="L1288" s="106">
        <v>46092.34003472222</v>
      </c>
      <c r="M1288" s="25" t="s">
        <v>359</v>
      </c>
      <c r="N1288" s="107" t="s">
        <v>121</v>
      </c>
      <c r="O1288" s="26">
        <v>76</v>
      </c>
      <c r="P1288" s="26" t="s">
        <v>295</v>
      </c>
    </row>
    <row r="1289" spans="1:16" x14ac:dyDescent="0.3">
      <c r="A1289" s="24">
        <v>42</v>
      </c>
      <c r="B1289" s="106">
        <v>46092.34003472222</v>
      </c>
      <c r="C1289" s="25" t="s">
        <v>358</v>
      </c>
      <c r="D1289" s="107" t="s">
        <v>115</v>
      </c>
      <c r="E1289" s="26">
        <v>33</v>
      </c>
      <c r="F1289" s="26" t="s">
        <v>295</v>
      </c>
      <c r="K1289" s="24">
        <v>42</v>
      </c>
      <c r="L1289" s="106">
        <v>46092.34003472222</v>
      </c>
      <c r="M1289" s="25" t="s">
        <v>359</v>
      </c>
      <c r="N1289" s="107" t="s">
        <v>115</v>
      </c>
      <c r="O1289" s="26">
        <v>97</v>
      </c>
      <c r="P1289" s="26" t="s">
        <v>295</v>
      </c>
    </row>
    <row r="1290" spans="1:16" x14ac:dyDescent="0.3">
      <c r="A1290" s="24">
        <v>42</v>
      </c>
      <c r="B1290" s="106">
        <v>46092.34003472222</v>
      </c>
      <c r="C1290" s="25" t="s">
        <v>358</v>
      </c>
      <c r="D1290" s="107" t="s">
        <v>137</v>
      </c>
      <c r="E1290" s="26">
        <v>74</v>
      </c>
      <c r="F1290" s="26" t="s">
        <v>295</v>
      </c>
      <c r="K1290" s="24">
        <v>42</v>
      </c>
      <c r="L1290" s="106">
        <v>46092.34003472222</v>
      </c>
      <c r="M1290" s="25" t="s">
        <v>359</v>
      </c>
      <c r="N1290" s="107" t="s">
        <v>137</v>
      </c>
      <c r="O1290" s="26">
        <v>484</v>
      </c>
      <c r="P1290" s="26" t="s">
        <v>295</v>
      </c>
    </row>
    <row r="1291" spans="1:16" x14ac:dyDescent="0.3">
      <c r="A1291" s="24">
        <v>42</v>
      </c>
      <c r="B1291" s="106">
        <v>46092.34003472222</v>
      </c>
      <c r="C1291" s="25" t="s">
        <v>358</v>
      </c>
      <c r="D1291" s="107" t="s">
        <v>350</v>
      </c>
      <c r="E1291" s="26">
        <v>137</v>
      </c>
      <c r="F1291" s="26" t="s">
        <v>295</v>
      </c>
      <c r="K1291" s="24">
        <v>42</v>
      </c>
      <c r="L1291" s="106">
        <v>46092.34003472222</v>
      </c>
      <c r="M1291" s="25" t="s">
        <v>359</v>
      </c>
      <c r="N1291" s="107" t="s">
        <v>350</v>
      </c>
      <c r="O1291" s="26">
        <v>430</v>
      </c>
      <c r="P1291" s="26" t="s">
        <v>295</v>
      </c>
    </row>
    <row r="1292" spans="1:16" x14ac:dyDescent="0.3">
      <c r="A1292" s="24">
        <v>42</v>
      </c>
      <c r="B1292" s="106">
        <v>46092.34003472222</v>
      </c>
      <c r="C1292" s="25" t="s">
        <v>358</v>
      </c>
      <c r="D1292" s="107" t="s">
        <v>125</v>
      </c>
      <c r="E1292" s="26">
        <v>117</v>
      </c>
      <c r="F1292" s="26" t="s">
        <v>295</v>
      </c>
      <c r="K1292" s="24">
        <v>42</v>
      </c>
      <c r="L1292" s="106">
        <v>46092.34003472222</v>
      </c>
      <c r="M1292" s="25" t="s">
        <v>359</v>
      </c>
      <c r="N1292" s="107" t="s">
        <v>125</v>
      </c>
      <c r="O1292" s="26">
        <v>429</v>
      </c>
      <c r="P1292" s="26" t="s">
        <v>295</v>
      </c>
    </row>
    <row r="1293" spans="1:16" x14ac:dyDescent="0.3">
      <c r="A1293" s="24">
        <v>42</v>
      </c>
      <c r="B1293" s="106">
        <v>46092.34003472222</v>
      </c>
      <c r="C1293" s="25" t="s">
        <v>358</v>
      </c>
      <c r="D1293" s="107" t="s">
        <v>126</v>
      </c>
      <c r="E1293" s="26">
        <v>80</v>
      </c>
      <c r="F1293" s="26" t="s">
        <v>295</v>
      </c>
      <c r="K1293" s="24">
        <v>42</v>
      </c>
      <c r="L1293" s="106">
        <v>46092.34003472222</v>
      </c>
      <c r="M1293" s="25" t="s">
        <v>359</v>
      </c>
      <c r="N1293" s="107" t="s">
        <v>126</v>
      </c>
      <c r="O1293" s="26">
        <v>149</v>
      </c>
      <c r="P1293" s="26" t="s">
        <v>295</v>
      </c>
    </row>
    <row r="1294" spans="1:16" x14ac:dyDescent="0.3">
      <c r="A1294" s="24">
        <v>42</v>
      </c>
      <c r="B1294" s="106">
        <v>46092.34003472222</v>
      </c>
      <c r="C1294" s="25" t="s">
        <v>358</v>
      </c>
      <c r="D1294" s="107" t="s">
        <v>351</v>
      </c>
      <c r="E1294" s="26">
        <v>155</v>
      </c>
      <c r="F1294" s="26" t="s">
        <v>295</v>
      </c>
      <c r="K1294" s="24">
        <v>42</v>
      </c>
      <c r="L1294" s="106">
        <v>46092.34003472222</v>
      </c>
      <c r="M1294" s="25" t="s">
        <v>359</v>
      </c>
      <c r="N1294" s="107" t="s">
        <v>351</v>
      </c>
      <c r="O1294" s="26">
        <v>370</v>
      </c>
      <c r="P1294" s="26" t="s">
        <v>295</v>
      </c>
    </row>
    <row r="1295" spans="1:16" x14ac:dyDescent="0.3">
      <c r="A1295" s="24">
        <v>42</v>
      </c>
      <c r="B1295" s="106">
        <v>46092.34003472222</v>
      </c>
      <c r="C1295" s="25" t="s">
        <v>358</v>
      </c>
      <c r="D1295" s="107" t="s">
        <v>352</v>
      </c>
      <c r="E1295" s="26">
        <v>59</v>
      </c>
      <c r="F1295" s="26" t="s">
        <v>295</v>
      </c>
      <c r="K1295" s="24">
        <v>42</v>
      </c>
      <c r="L1295" s="106">
        <v>46092.34003472222</v>
      </c>
      <c r="M1295" s="25" t="s">
        <v>359</v>
      </c>
      <c r="N1295" s="107" t="s">
        <v>352</v>
      </c>
      <c r="O1295" s="26">
        <v>86</v>
      </c>
      <c r="P1295" s="26" t="s">
        <v>295</v>
      </c>
    </row>
    <row r="1296" spans="1:16" x14ac:dyDescent="0.3">
      <c r="A1296" s="24">
        <v>42</v>
      </c>
      <c r="B1296" s="106">
        <v>46092.34003472222</v>
      </c>
      <c r="C1296" s="25" t="s">
        <v>358</v>
      </c>
      <c r="D1296" s="107" t="s">
        <v>122</v>
      </c>
      <c r="E1296" s="26">
        <v>47</v>
      </c>
      <c r="F1296" s="26" t="s">
        <v>295</v>
      </c>
      <c r="K1296" s="24">
        <v>42</v>
      </c>
      <c r="L1296" s="106">
        <v>46092.34003472222</v>
      </c>
      <c r="M1296" s="25" t="s">
        <v>359</v>
      </c>
      <c r="N1296" s="107" t="s">
        <v>122</v>
      </c>
      <c r="O1296" s="26">
        <v>217</v>
      </c>
      <c r="P1296" s="26" t="s">
        <v>295</v>
      </c>
    </row>
    <row r="1297" spans="1:16" x14ac:dyDescent="0.3">
      <c r="A1297" s="24">
        <v>42</v>
      </c>
      <c r="B1297" s="106">
        <v>46092.34003472222</v>
      </c>
      <c r="C1297" s="25" t="s">
        <v>358</v>
      </c>
      <c r="D1297" s="107" t="s">
        <v>124</v>
      </c>
      <c r="E1297" s="26">
        <v>30</v>
      </c>
      <c r="F1297" s="26" t="s">
        <v>295</v>
      </c>
      <c r="K1297" s="24">
        <v>42</v>
      </c>
      <c r="L1297" s="106">
        <v>46092.34003472222</v>
      </c>
      <c r="M1297" s="25" t="s">
        <v>359</v>
      </c>
      <c r="N1297" s="107" t="s">
        <v>124</v>
      </c>
      <c r="O1297" s="26">
        <v>102</v>
      </c>
      <c r="P1297" s="26" t="s">
        <v>295</v>
      </c>
    </row>
    <row r="1298" spans="1:16" x14ac:dyDescent="0.3">
      <c r="A1298" s="24">
        <v>42</v>
      </c>
      <c r="B1298" s="106">
        <v>46092.34003472222</v>
      </c>
      <c r="C1298" s="25" t="s">
        <v>358</v>
      </c>
      <c r="D1298" s="107" t="s">
        <v>353</v>
      </c>
      <c r="E1298" s="26">
        <v>0.94</v>
      </c>
      <c r="F1298" s="26" t="s">
        <v>295</v>
      </c>
      <c r="K1298" s="24">
        <v>42</v>
      </c>
      <c r="L1298" s="106">
        <v>46092.34003472222</v>
      </c>
      <c r="M1298" s="25" t="s">
        <v>359</v>
      </c>
      <c r="N1298" s="107" t="s">
        <v>353</v>
      </c>
      <c r="O1298" s="26">
        <v>3.6</v>
      </c>
      <c r="P1298" s="26" t="s">
        <v>295</v>
      </c>
    </row>
    <row r="1299" spans="1:16" x14ac:dyDescent="0.3">
      <c r="A1299" s="24">
        <v>42</v>
      </c>
      <c r="B1299" s="106">
        <v>46092.34003472222</v>
      </c>
      <c r="C1299" s="25" t="s">
        <v>358</v>
      </c>
      <c r="D1299" s="107" t="s">
        <v>355</v>
      </c>
      <c r="E1299" s="26">
        <v>33.5</v>
      </c>
      <c r="F1299" s="26" t="s">
        <v>295</v>
      </c>
      <c r="K1299" s="24">
        <v>42</v>
      </c>
      <c r="L1299" s="106">
        <v>46092.34003472222</v>
      </c>
      <c r="M1299" s="25" t="s">
        <v>359</v>
      </c>
      <c r="N1299" s="107" t="s">
        <v>355</v>
      </c>
      <c r="O1299" s="26">
        <v>22.3</v>
      </c>
      <c r="P1299" s="26" t="s">
        <v>295</v>
      </c>
    </row>
    <row r="1300" spans="1:16" x14ac:dyDescent="0.3">
      <c r="A1300" s="24">
        <v>42</v>
      </c>
      <c r="B1300" s="106">
        <v>46092.34003472222</v>
      </c>
      <c r="C1300" s="25" t="s">
        <v>358</v>
      </c>
      <c r="D1300" s="107" t="s">
        <v>133</v>
      </c>
      <c r="E1300" s="26">
        <v>147</v>
      </c>
      <c r="F1300" s="26" t="s">
        <v>295</v>
      </c>
      <c r="K1300" s="24">
        <v>42</v>
      </c>
      <c r="L1300" s="106">
        <v>46092.34003472222</v>
      </c>
      <c r="M1300" s="25" t="s">
        <v>359</v>
      </c>
      <c r="N1300" s="107" t="s">
        <v>133</v>
      </c>
      <c r="O1300" s="26">
        <v>126</v>
      </c>
      <c r="P1300" s="26" t="s">
        <v>295</v>
      </c>
    </row>
    <row r="1301" spans="1:16" x14ac:dyDescent="0.3">
      <c r="A1301" s="24">
        <v>42</v>
      </c>
      <c r="B1301" s="106">
        <v>46092.34003472222</v>
      </c>
      <c r="C1301" s="25" t="s">
        <v>358</v>
      </c>
      <c r="D1301" s="107" t="s">
        <v>135</v>
      </c>
      <c r="E1301" s="26">
        <v>3.9</v>
      </c>
      <c r="F1301" s="26" t="s">
        <v>295</v>
      </c>
      <c r="K1301" s="24">
        <v>42</v>
      </c>
      <c r="L1301" s="106">
        <v>46092.34003472222</v>
      </c>
      <c r="M1301" s="25" t="s">
        <v>359</v>
      </c>
      <c r="N1301" s="107" t="s">
        <v>135</v>
      </c>
      <c r="O1301" s="26">
        <v>6.6</v>
      </c>
      <c r="P1301" s="26" t="s">
        <v>295</v>
      </c>
    </row>
    <row r="1302" spans="1:16" x14ac:dyDescent="0.3">
      <c r="A1302" s="24">
        <v>42</v>
      </c>
      <c r="B1302" s="106">
        <v>46092.34003472222</v>
      </c>
      <c r="C1302" s="25" t="s">
        <v>358</v>
      </c>
      <c r="D1302" s="107" t="s">
        <v>136</v>
      </c>
      <c r="E1302" s="26">
        <v>117</v>
      </c>
      <c r="F1302" s="26" t="s">
        <v>295</v>
      </c>
      <c r="K1302" s="24">
        <v>42</v>
      </c>
      <c r="L1302" s="106">
        <v>46092.34003472222</v>
      </c>
      <c r="M1302" s="25" t="s">
        <v>359</v>
      </c>
      <c r="N1302" s="107" t="s">
        <v>136</v>
      </c>
      <c r="O1302" s="26">
        <v>95</v>
      </c>
      <c r="P1302" s="26" t="s">
        <v>295</v>
      </c>
    </row>
    <row r="1303" spans="1:16" x14ac:dyDescent="0.3">
      <c r="A1303" s="24">
        <v>43</v>
      </c>
      <c r="B1303" s="106">
        <v>46093.278101851851</v>
      </c>
      <c r="C1303" s="25" t="s">
        <v>358</v>
      </c>
      <c r="D1303" s="107" t="s">
        <v>341</v>
      </c>
      <c r="E1303" s="26">
        <v>4.71</v>
      </c>
      <c r="F1303" s="26" t="s">
        <v>295</v>
      </c>
      <c r="K1303" s="24">
        <v>43</v>
      </c>
      <c r="L1303" s="106">
        <v>46093.278101851851</v>
      </c>
      <c r="M1303" s="25" t="s">
        <v>359</v>
      </c>
      <c r="N1303" s="107" t="s">
        <v>341</v>
      </c>
      <c r="O1303" s="26">
        <v>1.2</v>
      </c>
      <c r="P1303" s="26" t="s">
        <v>295</v>
      </c>
    </row>
    <row r="1304" spans="1:16" x14ac:dyDescent="0.3">
      <c r="A1304" s="24">
        <v>43</v>
      </c>
      <c r="B1304" s="106">
        <v>46093.278101851851</v>
      </c>
      <c r="C1304" s="25" t="s">
        <v>358</v>
      </c>
      <c r="D1304" s="107" t="s">
        <v>118</v>
      </c>
      <c r="E1304" s="26">
        <v>4.5999999999999996</v>
      </c>
      <c r="F1304" s="26" t="s">
        <v>295</v>
      </c>
      <c r="K1304" s="24">
        <v>43</v>
      </c>
      <c r="L1304" s="106">
        <v>46093.278101851851</v>
      </c>
      <c r="M1304" s="25" t="s">
        <v>359</v>
      </c>
      <c r="N1304" s="107" t="s">
        <v>118</v>
      </c>
      <c r="O1304" s="26">
        <v>9.6</v>
      </c>
      <c r="P1304" s="26" t="s">
        <v>295</v>
      </c>
    </row>
    <row r="1305" spans="1:16" x14ac:dyDescent="0.3">
      <c r="A1305" s="24">
        <v>43</v>
      </c>
      <c r="B1305" s="106">
        <v>46093.278101851851</v>
      </c>
      <c r="C1305" s="25" t="s">
        <v>358</v>
      </c>
      <c r="D1305" s="107" t="s">
        <v>130</v>
      </c>
      <c r="E1305" s="26">
        <v>3.84</v>
      </c>
      <c r="F1305" s="26" t="s">
        <v>295</v>
      </c>
      <c r="K1305" s="24">
        <v>43</v>
      </c>
      <c r="L1305" s="106">
        <v>46093.278101851851</v>
      </c>
      <c r="M1305" s="25" t="s">
        <v>359</v>
      </c>
      <c r="N1305" s="107" t="s">
        <v>130</v>
      </c>
      <c r="O1305" s="26">
        <v>2.39</v>
      </c>
      <c r="P1305" s="26" t="s">
        <v>295</v>
      </c>
    </row>
    <row r="1306" spans="1:16" x14ac:dyDescent="0.3">
      <c r="A1306" s="24">
        <v>43</v>
      </c>
      <c r="B1306" s="106">
        <v>46093.278101851851</v>
      </c>
      <c r="C1306" s="25" t="s">
        <v>358</v>
      </c>
      <c r="D1306" s="107" t="s">
        <v>343</v>
      </c>
      <c r="E1306" s="26">
        <v>0.29699999999999999</v>
      </c>
      <c r="F1306" s="26" t="s">
        <v>295</v>
      </c>
      <c r="K1306" s="24">
        <v>43</v>
      </c>
      <c r="L1306" s="106">
        <v>46093.278101851851</v>
      </c>
      <c r="M1306" s="25" t="s">
        <v>359</v>
      </c>
      <c r="N1306" s="107" t="s">
        <v>343</v>
      </c>
      <c r="O1306" s="26">
        <v>1.1040000000000001</v>
      </c>
      <c r="P1306" s="26" t="s">
        <v>295</v>
      </c>
    </row>
    <row r="1307" spans="1:16" x14ac:dyDescent="0.3">
      <c r="A1307" s="24">
        <v>43</v>
      </c>
      <c r="B1307" s="106">
        <v>46093.278101851851</v>
      </c>
      <c r="C1307" s="25" t="s">
        <v>358</v>
      </c>
      <c r="D1307" s="107" t="s">
        <v>127</v>
      </c>
      <c r="E1307" s="26">
        <v>1.1419999999999999</v>
      </c>
      <c r="F1307" s="26" t="s">
        <v>295</v>
      </c>
      <c r="K1307" s="24">
        <v>43</v>
      </c>
      <c r="L1307" s="106">
        <v>46093.278101851851</v>
      </c>
      <c r="M1307" s="25" t="s">
        <v>359</v>
      </c>
      <c r="N1307" s="107" t="s">
        <v>127</v>
      </c>
      <c r="O1307" s="26">
        <v>4.58</v>
      </c>
      <c r="P1307" s="26" t="s">
        <v>295</v>
      </c>
    </row>
    <row r="1308" spans="1:16" x14ac:dyDescent="0.3">
      <c r="A1308" s="24">
        <v>43</v>
      </c>
      <c r="B1308" s="106">
        <v>46093.278101851851</v>
      </c>
      <c r="C1308" s="25" t="s">
        <v>358</v>
      </c>
      <c r="D1308" s="107" t="s">
        <v>131</v>
      </c>
      <c r="E1308" s="26">
        <v>8.8000000000000007</v>
      </c>
      <c r="F1308" s="26" t="s">
        <v>295</v>
      </c>
      <c r="K1308" s="24">
        <v>43</v>
      </c>
      <c r="L1308" s="106">
        <v>46093.278101851851</v>
      </c>
      <c r="M1308" s="25" t="s">
        <v>359</v>
      </c>
      <c r="N1308" s="107" t="s">
        <v>131</v>
      </c>
      <c r="O1308" s="26">
        <v>12.1</v>
      </c>
      <c r="P1308" s="26" t="s">
        <v>295</v>
      </c>
    </row>
    <row r="1309" spans="1:16" x14ac:dyDescent="0.3">
      <c r="A1309" s="24">
        <v>43</v>
      </c>
      <c r="B1309" s="106">
        <v>46093.278101851851</v>
      </c>
      <c r="C1309" s="25" t="s">
        <v>358</v>
      </c>
      <c r="D1309" s="107" t="s">
        <v>344</v>
      </c>
      <c r="E1309" s="26">
        <v>330</v>
      </c>
      <c r="F1309" s="26" t="s">
        <v>295</v>
      </c>
      <c r="K1309" s="24">
        <v>43</v>
      </c>
      <c r="L1309" s="106">
        <v>46093.278101851851</v>
      </c>
      <c r="M1309" s="25" t="s">
        <v>359</v>
      </c>
      <c r="N1309" s="107" t="s">
        <v>344</v>
      </c>
      <c r="O1309" s="26">
        <v>202</v>
      </c>
      <c r="P1309" s="26" t="s">
        <v>295</v>
      </c>
    </row>
    <row r="1310" spans="1:16" x14ac:dyDescent="0.3">
      <c r="A1310" s="24">
        <v>43</v>
      </c>
      <c r="B1310" s="106">
        <v>46093.278101851851</v>
      </c>
      <c r="C1310" s="25" t="s">
        <v>358</v>
      </c>
      <c r="D1310" s="107" t="s">
        <v>119</v>
      </c>
      <c r="E1310" s="26">
        <v>237</v>
      </c>
      <c r="F1310" s="26" t="s">
        <v>295</v>
      </c>
      <c r="K1310" s="24">
        <v>43</v>
      </c>
      <c r="L1310" s="106">
        <v>46093.278101851851</v>
      </c>
      <c r="M1310" s="25" t="s">
        <v>359</v>
      </c>
      <c r="N1310" s="107" t="s">
        <v>119</v>
      </c>
      <c r="O1310" s="26">
        <v>89</v>
      </c>
      <c r="P1310" s="26" t="s">
        <v>295</v>
      </c>
    </row>
    <row r="1311" spans="1:16" x14ac:dyDescent="0.3">
      <c r="A1311" s="24">
        <v>43</v>
      </c>
      <c r="B1311" s="106">
        <v>46093.278101851851</v>
      </c>
      <c r="C1311" s="25" t="s">
        <v>358</v>
      </c>
      <c r="D1311" s="107" t="s">
        <v>120</v>
      </c>
      <c r="E1311" s="26">
        <v>77</v>
      </c>
      <c r="F1311" s="26" t="s">
        <v>295</v>
      </c>
      <c r="K1311" s="24">
        <v>43</v>
      </c>
      <c r="L1311" s="106">
        <v>46093.278101851851</v>
      </c>
      <c r="M1311" s="25" t="s">
        <v>359</v>
      </c>
      <c r="N1311" s="107" t="s">
        <v>120</v>
      </c>
      <c r="O1311" s="26">
        <v>27</v>
      </c>
      <c r="P1311" s="26" t="s">
        <v>295</v>
      </c>
    </row>
    <row r="1312" spans="1:16" x14ac:dyDescent="0.3">
      <c r="A1312" s="24">
        <v>43</v>
      </c>
      <c r="B1312" s="106">
        <v>46093.278101851851</v>
      </c>
      <c r="C1312" s="25" t="s">
        <v>358</v>
      </c>
      <c r="D1312" s="107" t="s">
        <v>117</v>
      </c>
      <c r="E1312" s="26">
        <v>2.67</v>
      </c>
      <c r="F1312" s="26" t="s">
        <v>295</v>
      </c>
      <c r="K1312" s="24">
        <v>43</v>
      </c>
      <c r="L1312" s="106">
        <v>46093.278101851851</v>
      </c>
      <c r="M1312" s="25" t="s">
        <v>359</v>
      </c>
      <c r="N1312" s="107" t="s">
        <v>117</v>
      </c>
      <c r="O1312" s="26">
        <v>6.22</v>
      </c>
      <c r="P1312" s="26" t="s">
        <v>295</v>
      </c>
    </row>
    <row r="1313" spans="1:16" x14ac:dyDescent="0.3">
      <c r="A1313" s="24">
        <v>43</v>
      </c>
      <c r="B1313" s="106">
        <v>46093.278101851851</v>
      </c>
      <c r="C1313" s="25" t="s">
        <v>358</v>
      </c>
      <c r="D1313" s="107" t="s">
        <v>346</v>
      </c>
      <c r="E1313" s="26">
        <v>231</v>
      </c>
      <c r="F1313" s="26" t="s">
        <v>295</v>
      </c>
      <c r="K1313" s="24">
        <v>43</v>
      </c>
      <c r="L1313" s="106">
        <v>46093.278101851851</v>
      </c>
      <c r="M1313" s="25" t="s">
        <v>359</v>
      </c>
      <c r="N1313" s="107" t="s">
        <v>346</v>
      </c>
      <c r="O1313" s="26">
        <v>68</v>
      </c>
      <c r="P1313" s="26" t="s">
        <v>295</v>
      </c>
    </row>
    <row r="1314" spans="1:16" x14ac:dyDescent="0.3">
      <c r="A1314" s="24">
        <v>43</v>
      </c>
      <c r="B1314" s="106">
        <v>46093.278101851851</v>
      </c>
      <c r="C1314" s="25" t="s">
        <v>358</v>
      </c>
      <c r="D1314" s="107" t="s">
        <v>132</v>
      </c>
      <c r="E1314" s="26">
        <v>3.49</v>
      </c>
      <c r="F1314" s="26" t="s">
        <v>295</v>
      </c>
      <c r="K1314" s="24">
        <v>43</v>
      </c>
      <c r="L1314" s="106">
        <v>46093.278101851851</v>
      </c>
      <c r="M1314" s="25" t="s">
        <v>359</v>
      </c>
      <c r="N1314" s="107" t="s">
        <v>132</v>
      </c>
      <c r="O1314" s="26">
        <v>7.21</v>
      </c>
      <c r="P1314" s="26" t="s">
        <v>295</v>
      </c>
    </row>
    <row r="1315" spans="1:16" x14ac:dyDescent="0.3">
      <c r="A1315" s="24">
        <v>43</v>
      </c>
      <c r="B1315" s="106">
        <v>46093.278101851851</v>
      </c>
      <c r="C1315" s="25" t="s">
        <v>358</v>
      </c>
      <c r="D1315" s="107" t="s">
        <v>111</v>
      </c>
      <c r="E1315" s="26">
        <v>88</v>
      </c>
      <c r="F1315" s="26" t="s">
        <v>295</v>
      </c>
      <c r="K1315" s="24">
        <v>43</v>
      </c>
      <c r="L1315" s="106">
        <v>46093.278101851851</v>
      </c>
      <c r="M1315" s="25" t="s">
        <v>359</v>
      </c>
      <c r="N1315" s="107" t="s">
        <v>111</v>
      </c>
      <c r="O1315" s="26">
        <v>284</v>
      </c>
      <c r="P1315" s="26" t="s">
        <v>295</v>
      </c>
    </row>
    <row r="1316" spans="1:16" x14ac:dyDescent="0.3">
      <c r="A1316" s="24">
        <v>43</v>
      </c>
      <c r="B1316" s="106">
        <v>46093.278101851851</v>
      </c>
      <c r="C1316" s="25" t="s">
        <v>358</v>
      </c>
      <c r="D1316" s="107" t="s">
        <v>347</v>
      </c>
      <c r="E1316" s="26">
        <v>5.27</v>
      </c>
      <c r="F1316" s="26" t="s">
        <v>295</v>
      </c>
      <c r="K1316" s="24">
        <v>43</v>
      </c>
      <c r="L1316" s="106">
        <v>46093.278101851851</v>
      </c>
      <c r="M1316" s="25" t="s">
        <v>359</v>
      </c>
      <c r="N1316" s="107" t="s">
        <v>347</v>
      </c>
      <c r="O1316" s="26">
        <v>10.039999999999999</v>
      </c>
      <c r="P1316" s="26" t="s">
        <v>295</v>
      </c>
    </row>
    <row r="1317" spans="1:16" x14ac:dyDescent="0.3">
      <c r="A1317" s="24">
        <v>43</v>
      </c>
      <c r="B1317" s="106">
        <v>46093.278101851851</v>
      </c>
      <c r="C1317" s="25" t="s">
        <v>358</v>
      </c>
      <c r="D1317" s="107" t="s">
        <v>349</v>
      </c>
      <c r="E1317" s="26">
        <v>1.99</v>
      </c>
      <c r="F1317" s="26" t="s">
        <v>295</v>
      </c>
      <c r="K1317" s="24">
        <v>43</v>
      </c>
      <c r="L1317" s="106">
        <v>46093.278101851851</v>
      </c>
      <c r="M1317" s="25" t="s">
        <v>359</v>
      </c>
      <c r="N1317" s="107" t="s">
        <v>349</v>
      </c>
      <c r="O1317" s="26">
        <v>4.24</v>
      </c>
      <c r="P1317" s="26" t="s">
        <v>295</v>
      </c>
    </row>
    <row r="1318" spans="1:16" x14ac:dyDescent="0.3">
      <c r="A1318" s="24">
        <v>43</v>
      </c>
      <c r="B1318" s="106">
        <v>46093.278101851851</v>
      </c>
      <c r="C1318" s="25" t="s">
        <v>358</v>
      </c>
      <c r="D1318" s="107" t="s">
        <v>128</v>
      </c>
      <c r="E1318" s="26">
        <v>6.7</v>
      </c>
      <c r="F1318" s="26" t="s">
        <v>295</v>
      </c>
      <c r="K1318" s="24">
        <v>43</v>
      </c>
      <c r="L1318" s="106">
        <v>46093.278101851851</v>
      </c>
      <c r="M1318" s="25" t="s">
        <v>359</v>
      </c>
      <c r="N1318" s="107" t="s">
        <v>128</v>
      </c>
      <c r="O1318" s="26">
        <v>4.3</v>
      </c>
      <c r="P1318" s="26" t="s">
        <v>295</v>
      </c>
    </row>
    <row r="1319" spans="1:16" x14ac:dyDescent="0.3">
      <c r="A1319" s="24">
        <v>43</v>
      </c>
      <c r="B1319" s="106">
        <v>46093.278101851851</v>
      </c>
      <c r="C1319" s="25" t="s">
        <v>358</v>
      </c>
      <c r="D1319" s="107" t="s">
        <v>121</v>
      </c>
      <c r="E1319" s="26">
        <v>161</v>
      </c>
      <c r="F1319" s="26" t="s">
        <v>295</v>
      </c>
      <c r="K1319" s="24">
        <v>43</v>
      </c>
      <c r="L1319" s="106">
        <v>46093.278101851851</v>
      </c>
      <c r="M1319" s="25" t="s">
        <v>359</v>
      </c>
      <c r="N1319" s="107" t="s">
        <v>121</v>
      </c>
      <c r="O1319" s="26">
        <v>78</v>
      </c>
      <c r="P1319" s="26" t="s">
        <v>295</v>
      </c>
    </row>
    <row r="1320" spans="1:16" x14ac:dyDescent="0.3">
      <c r="A1320" s="24">
        <v>43</v>
      </c>
      <c r="B1320" s="106">
        <v>46093.278101851851</v>
      </c>
      <c r="C1320" s="25" t="s">
        <v>358</v>
      </c>
      <c r="D1320" s="107" t="s">
        <v>115</v>
      </c>
      <c r="E1320" s="26">
        <v>35</v>
      </c>
      <c r="F1320" s="26" t="s">
        <v>295</v>
      </c>
      <c r="K1320" s="24">
        <v>43</v>
      </c>
      <c r="L1320" s="106">
        <v>46093.278101851851</v>
      </c>
      <c r="M1320" s="25" t="s">
        <v>359</v>
      </c>
      <c r="N1320" s="107" t="s">
        <v>115</v>
      </c>
      <c r="O1320" s="26">
        <v>98</v>
      </c>
      <c r="P1320" s="26" t="s">
        <v>295</v>
      </c>
    </row>
    <row r="1321" spans="1:16" x14ac:dyDescent="0.3">
      <c r="A1321" s="24">
        <v>43</v>
      </c>
      <c r="B1321" s="106">
        <v>46093.278101851851</v>
      </c>
      <c r="C1321" s="25" t="s">
        <v>358</v>
      </c>
      <c r="D1321" s="107" t="s">
        <v>137</v>
      </c>
      <c r="E1321" s="26">
        <v>75</v>
      </c>
      <c r="F1321" s="26" t="s">
        <v>295</v>
      </c>
      <c r="K1321" s="24">
        <v>43</v>
      </c>
      <c r="L1321" s="106">
        <v>46093.278101851851</v>
      </c>
      <c r="M1321" s="25" t="s">
        <v>359</v>
      </c>
      <c r="N1321" s="107" t="s">
        <v>137</v>
      </c>
      <c r="O1321" s="26">
        <v>481</v>
      </c>
      <c r="P1321" s="26" t="s">
        <v>295</v>
      </c>
    </row>
    <row r="1322" spans="1:16" x14ac:dyDescent="0.3">
      <c r="A1322" s="24">
        <v>43</v>
      </c>
      <c r="B1322" s="106">
        <v>46093.278101851851</v>
      </c>
      <c r="C1322" s="25" t="s">
        <v>358</v>
      </c>
      <c r="D1322" s="107" t="s">
        <v>350</v>
      </c>
      <c r="E1322" s="26">
        <v>140</v>
      </c>
      <c r="F1322" s="26" t="s">
        <v>295</v>
      </c>
      <c r="K1322" s="24">
        <v>43</v>
      </c>
      <c r="L1322" s="106">
        <v>46093.278101851851</v>
      </c>
      <c r="M1322" s="25" t="s">
        <v>359</v>
      </c>
      <c r="N1322" s="107" t="s">
        <v>350</v>
      </c>
      <c r="O1322" s="26">
        <v>430</v>
      </c>
      <c r="P1322" s="26" t="s">
        <v>295</v>
      </c>
    </row>
    <row r="1323" spans="1:16" x14ac:dyDescent="0.3">
      <c r="A1323" s="24">
        <v>43</v>
      </c>
      <c r="B1323" s="106">
        <v>46093.278101851851</v>
      </c>
      <c r="C1323" s="25" t="s">
        <v>358</v>
      </c>
      <c r="D1323" s="107" t="s">
        <v>125</v>
      </c>
      <c r="E1323" s="26">
        <v>110</v>
      </c>
      <c r="F1323" s="26" t="s">
        <v>295</v>
      </c>
      <c r="K1323" s="24">
        <v>43</v>
      </c>
      <c r="L1323" s="106">
        <v>46093.278101851851</v>
      </c>
      <c r="M1323" s="25" t="s">
        <v>359</v>
      </c>
      <c r="N1323" s="107" t="s">
        <v>125</v>
      </c>
      <c r="O1323" s="26">
        <v>412</v>
      </c>
      <c r="P1323" s="26" t="s">
        <v>295</v>
      </c>
    </row>
    <row r="1324" spans="1:16" x14ac:dyDescent="0.3">
      <c r="A1324" s="24">
        <v>43</v>
      </c>
      <c r="B1324" s="106">
        <v>46093.278101851851</v>
      </c>
      <c r="C1324" s="25" t="s">
        <v>358</v>
      </c>
      <c r="D1324" s="107" t="s">
        <v>126</v>
      </c>
      <c r="E1324" s="26">
        <v>79</v>
      </c>
      <c r="F1324" s="26" t="s">
        <v>295</v>
      </c>
      <c r="K1324" s="24">
        <v>43</v>
      </c>
      <c r="L1324" s="106">
        <v>46093.278101851851</v>
      </c>
      <c r="M1324" s="25" t="s">
        <v>359</v>
      </c>
      <c r="N1324" s="107" t="s">
        <v>126</v>
      </c>
      <c r="O1324" s="26">
        <v>153</v>
      </c>
      <c r="P1324" s="26" t="s">
        <v>295</v>
      </c>
    </row>
    <row r="1325" spans="1:16" x14ac:dyDescent="0.3">
      <c r="A1325" s="24">
        <v>43</v>
      </c>
      <c r="B1325" s="106">
        <v>46093.278101851851</v>
      </c>
      <c r="C1325" s="25" t="s">
        <v>358</v>
      </c>
      <c r="D1325" s="107" t="s">
        <v>351</v>
      </c>
      <c r="E1325" s="26">
        <v>166</v>
      </c>
      <c r="F1325" s="26" t="s">
        <v>295</v>
      </c>
      <c r="K1325" s="24">
        <v>43</v>
      </c>
      <c r="L1325" s="106">
        <v>46093.278101851851</v>
      </c>
      <c r="M1325" s="25" t="s">
        <v>359</v>
      </c>
      <c r="N1325" s="107" t="s">
        <v>351</v>
      </c>
      <c r="O1325" s="26">
        <v>386</v>
      </c>
      <c r="P1325" s="26" t="s">
        <v>295</v>
      </c>
    </row>
    <row r="1326" spans="1:16" x14ac:dyDescent="0.3">
      <c r="A1326" s="24">
        <v>43</v>
      </c>
      <c r="B1326" s="106">
        <v>46093.278101851851</v>
      </c>
      <c r="C1326" s="25" t="s">
        <v>358</v>
      </c>
      <c r="D1326" s="107" t="s">
        <v>352</v>
      </c>
      <c r="E1326" s="26">
        <v>61</v>
      </c>
      <c r="F1326" s="26" t="s">
        <v>295</v>
      </c>
      <c r="K1326" s="24">
        <v>43</v>
      </c>
      <c r="L1326" s="106">
        <v>46093.278101851851</v>
      </c>
      <c r="M1326" s="25" t="s">
        <v>359</v>
      </c>
      <c r="N1326" s="107" t="s">
        <v>352</v>
      </c>
      <c r="O1326" s="26">
        <v>85</v>
      </c>
      <c r="P1326" s="26" t="s">
        <v>295</v>
      </c>
    </row>
    <row r="1327" spans="1:16" x14ac:dyDescent="0.3">
      <c r="A1327" s="24">
        <v>43</v>
      </c>
      <c r="B1327" s="106">
        <v>46093.278101851851</v>
      </c>
      <c r="C1327" s="25" t="s">
        <v>358</v>
      </c>
      <c r="D1327" s="107" t="s">
        <v>122</v>
      </c>
      <c r="E1327" s="26">
        <v>45</v>
      </c>
      <c r="F1327" s="26" t="s">
        <v>295</v>
      </c>
      <c r="K1327" s="24">
        <v>43</v>
      </c>
      <c r="L1327" s="106">
        <v>46093.278101851851</v>
      </c>
      <c r="M1327" s="25" t="s">
        <v>359</v>
      </c>
      <c r="N1327" s="107" t="s">
        <v>122</v>
      </c>
      <c r="O1327" s="26">
        <v>218</v>
      </c>
      <c r="P1327" s="26" t="s">
        <v>295</v>
      </c>
    </row>
    <row r="1328" spans="1:16" x14ac:dyDescent="0.3">
      <c r="A1328" s="24">
        <v>43</v>
      </c>
      <c r="B1328" s="106">
        <v>46093.278101851851</v>
      </c>
      <c r="C1328" s="25" t="s">
        <v>358</v>
      </c>
      <c r="D1328" s="107" t="s">
        <v>124</v>
      </c>
      <c r="E1328" s="26">
        <v>31</v>
      </c>
      <c r="F1328" s="26" t="s">
        <v>295</v>
      </c>
      <c r="K1328" s="24">
        <v>43</v>
      </c>
      <c r="L1328" s="106">
        <v>46093.278101851851</v>
      </c>
      <c r="M1328" s="25" t="s">
        <v>359</v>
      </c>
      <c r="N1328" s="107" t="s">
        <v>124</v>
      </c>
      <c r="O1328" s="26">
        <v>108</v>
      </c>
      <c r="P1328" s="26" t="s">
        <v>295</v>
      </c>
    </row>
    <row r="1329" spans="1:16" x14ac:dyDescent="0.3">
      <c r="A1329" s="24">
        <v>43</v>
      </c>
      <c r="B1329" s="106">
        <v>46093.278101851851</v>
      </c>
      <c r="C1329" s="25" t="s">
        <v>358</v>
      </c>
      <c r="D1329" s="107" t="s">
        <v>353</v>
      </c>
      <c r="E1329" s="26">
        <v>0.99</v>
      </c>
      <c r="F1329" s="26" t="s">
        <v>295</v>
      </c>
      <c r="K1329" s="24">
        <v>43</v>
      </c>
      <c r="L1329" s="106">
        <v>46093.278101851851</v>
      </c>
      <c r="M1329" s="25" t="s">
        <v>359</v>
      </c>
      <c r="N1329" s="107" t="s">
        <v>353</v>
      </c>
      <c r="O1329" s="26">
        <v>3.52</v>
      </c>
      <c r="P1329" s="26" t="s">
        <v>295</v>
      </c>
    </row>
    <row r="1330" spans="1:16" x14ac:dyDescent="0.3">
      <c r="A1330" s="24">
        <v>43</v>
      </c>
      <c r="B1330" s="106">
        <v>46093.278101851851</v>
      </c>
      <c r="C1330" s="25" t="s">
        <v>358</v>
      </c>
      <c r="D1330" s="107" t="s">
        <v>355</v>
      </c>
      <c r="E1330" s="26">
        <v>36.1</v>
      </c>
      <c r="F1330" s="26" t="s">
        <v>295</v>
      </c>
      <c r="K1330" s="24">
        <v>43</v>
      </c>
      <c r="L1330" s="106">
        <v>46093.278101851851</v>
      </c>
      <c r="M1330" s="25" t="s">
        <v>359</v>
      </c>
      <c r="N1330" s="107" t="s">
        <v>355</v>
      </c>
      <c r="O1330" s="26">
        <v>20.2</v>
      </c>
      <c r="P1330" s="26" t="s">
        <v>295</v>
      </c>
    </row>
    <row r="1331" spans="1:16" x14ac:dyDescent="0.3">
      <c r="A1331" s="24">
        <v>43</v>
      </c>
      <c r="B1331" s="106">
        <v>46093.278101851851</v>
      </c>
      <c r="C1331" s="25" t="s">
        <v>358</v>
      </c>
      <c r="D1331" s="107" t="s">
        <v>133</v>
      </c>
      <c r="E1331" s="26">
        <v>148</v>
      </c>
      <c r="F1331" s="26" t="s">
        <v>295</v>
      </c>
      <c r="K1331" s="24">
        <v>43</v>
      </c>
      <c r="L1331" s="106">
        <v>46093.278101851851</v>
      </c>
      <c r="M1331" s="25" t="s">
        <v>359</v>
      </c>
      <c r="N1331" s="107" t="s">
        <v>133</v>
      </c>
      <c r="O1331" s="26">
        <v>128</v>
      </c>
      <c r="P1331" s="26" t="s">
        <v>295</v>
      </c>
    </row>
    <row r="1332" spans="1:16" x14ac:dyDescent="0.3">
      <c r="A1332" s="24">
        <v>43</v>
      </c>
      <c r="B1332" s="106">
        <v>46093.278101851851</v>
      </c>
      <c r="C1332" s="25" t="s">
        <v>358</v>
      </c>
      <c r="D1332" s="107" t="s">
        <v>135</v>
      </c>
      <c r="E1332" s="26">
        <v>3.8</v>
      </c>
      <c r="F1332" s="26" t="s">
        <v>295</v>
      </c>
      <c r="K1332" s="24">
        <v>43</v>
      </c>
      <c r="L1332" s="106">
        <v>46093.278101851851</v>
      </c>
      <c r="M1332" s="25" t="s">
        <v>359</v>
      </c>
      <c r="N1332" s="107" t="s">
        <v>135</v>
      </c>
      <c r="O1332" s="26">
        <v>6.5</v>
      </c>
      <c r="P1332" s="26" t="s">
        <v>295</v>
      </c>
    </row>
    <row r="1333" spans="1:16" x14ac:dyDescent="0.3">
      <c r="A1333" s="24">
        <v>43</v>
      </c>
      <c r="B1333" s="106">
        <v>46093.278101851851</v>
      </c>
      <c r="C1333" s="25" t="s">
        <v>358</v>
      </c>
      <c r="D1333" s="107" t="s">
        <v>136</v>
      </c>
      <c r="E1333" s="26">
        <v>116</v>
      </c>
      <c r="F1333" s="26" t="s">
        <v>295</v>
      </c>
      <c r="K1333" s="24">
        <v>43</v>
      </c>
      <c r="L1333" s="106">
        <v>46093.278101851851</v>
      </c>
      <c r="M1333" s="25" t="s">
        <v>359</v>
      </c>
      <c r="N1333" s="107" t="s">
        <v>136</v>
      </c>
      <c r="O1333" s="26">
        <v>96</v>
      </c>
      <c r="P1333" s="26" t="s">
        <v>295</v>
      </c>
    </row>
    <row r="1334" spans="1:16" x14ac:dyDescent="0.3">
      <c r="A1334" s="24">
        <v>44</v>
      </c>
      <c r="B1334" s="106">
        <v>46094.351365740738</v>
      </c>
      <c r="C1334" s="25" t="s">
        <v>358</v>
      </c>
      <c r="D1334" s="107" t="s">
        <v>341</v>
      </c>
      <c r="E1334" s="26">
        <v>4.72</v>
      </c>
      <c r="F1334" s="26" t="s">
        <v>295</v>
      </c>
      <c r="K1334" s="24">
        <v>44</v>
      </c>
      <c r="L1334" s="106">
        <v>46094.351365740738</v>
      </c>
      <c r="M1334" s="25" t="s">
        <v>359</v>
      </c>
      <c r="N1334" s="107" t="s">
        <v>341</v>
      </c>
      <c r="O1334" s="26">
        <v>1.1499999999999999</v>
      </c>
      <c r="P1334" s="26" t="s">
        <v>295</v>
      </c>
    </row>
    <row r="1335" spans="1:16" x14ac:dyDescent="0.3">
      <c r="A1335" s="24">
        <v>44</v>
      </c>
      <c r="B1335" s="106">
        <v>46094.351365740738</v>
      </c>
      <c r="C1335" s="25" t="s">
        <v>358</v>
      </c>
      <c r="D1335" s="107" t="s">
        <v>118</v>
      </c>
      <c r="E1335" s="26">
        <v>4.5</v>
      </c>
      <c r="F1335" s="26" t="s">
        <v>295</v>
      </c>
      <c r="K1335" s="24">
        <v>44</v>
      </c>
      <c r="L1335" s="106">
        <v>46094.351365740738</v>
      </c>
      <c r="M1335" s="25" t="s">
        <v>359</v>
      </c>
      <c r="N1335" s="107" t="s">
        <v>118</v>
      </c>
      <c r="O1335" s="26">
        <v>9.6</v>
      </c>
      <c r="P1335" s="26" t="s">
        <v>295</v>
      </c>
    </row>
    <row r="1336" spans="1:16" x14ac:dyDescent="0.3">
      <c r="A1336" s="24">
        <v>44</v>
      </c>
      <c r="B1336" s="106">
        <v>46094.351365740738</v>
      </c>
      <c r="C1336" s="25" t="s">
        <v>358</v>
      </c>
      <c r="D1336" s="107" t="s">
        <v>130</v>
      </c>
      <c r="E1336" s="26">
        <v>3.9</v>
      </c>
      <c r="F1336" s="26" t="s">
        <v>295</v>
      </c>
      <c r="K1336" s="24">
        <v>44</v>
      </c>
      <c r="L1336" s="106">
        <v>46094.351365740738</v>
      </c>
      <c r="M1336" s="25" t="s">
        <v>359</v>
      </c>
      <c r="N1336" s="107" t="s">
        <v>130</v>
      </c>
      <c r="O1336" s="26">
        <v>2.46</v>
      </c>
      <c r="P1336" s="26" t="s">
        <v>295</v>
      </c>
    </row>
    <row r="1337" spans="1:16" x14ac:dyDescent="0.3">
      <c r="A1337" s="24">
        <v>44</v>
      </c>
      <c r="B1337" s="106">
        <v>46094.351365740738</v>
      </c>
      <c r="C1337" s="25" t="s">
        <v>358</v>
      </c>
      <c r="D1337" s="107" t="s">
        <v>343</v>
      </c>
      <c r="E1337" s="26">
        <v>0.29499999999999998</v>
      </c>
      <c r="F1337" s="26" t="s">
        <v>295</v>
      </c>
      <c r="K1337" s="24">
        <v>44</v>
      </c>
      <c r="L1337" s="106">
        <v>46094.351365740738</v>
      </c>
      <c r="M1337" s="25" t="s">
        <v>359</v>
      </c>
      <c r="N1337" s="107" t="s">
        <v>343</v>
      </c>
      <c r="O1337" s="26">
        <v>1.0780000000000001</v>
      </c>
      <c r="P1337" s="26" t="s">
        <v>295</v>
      </c>
    </row>
    <row r="1338" spans="1:16" x14ac:dyDescent="0.3">
      <c r="A1338" s="24">
        <v>44</v>
      </c>
      <c r="B1338" s="106">
        <v>46094.351365740738</v>
      </c>
      <c r="C1338" s="25" t="s">
        <v>358</v>
      </c>
      <c r="D1338" s="107" t="s">
        <v>127</v>
      </c>
      <c r="E1338" s="26">
        <v>1.1639999999999999</v>
      </c>
      <c r="F1338" s="26" t="s">
        <v>295</v>
      </c>
      <c r="K1338" s="24">
        <v>44</v>
      </c>
      <c r="L1338" s="106">
        <v>46094.351365740738</v>
      </c>
      <c r="M1338" s="25" t="s">
        <v>359</v>
      </c>
      <c r="N1338" s="107" t="s">
        <v>127</v>
      </c>
      <c r="O1338" s="26">
        <v>4.5830000000000002</v>
      </c>
      <c r="P1338" s="26" t="s">
        <v>295</v>
      </c>
    </row>
    <row r="1339" spans="1:16" x14ac:dyDescent="0.3">
      <c r="A1339" s="24">
        <v>44</v>
      </c>
      <c r="B1339" s="106">
        <v>46094.351365740738</v>
      </c>
      <c r="C1339" s="25" t="s">
        <v>358</v>
      </c>
      <c r="D1339" s="107" t="s">
        <v>131</v>
      </c>
      <c r="E1339" s="26">
        <v>8.5</v>
      </c>
      <c r="F1339" s="26" t="s">
        <v>295</v>
      </c>
      <c r="K1339" s="24">
        <v>44</v>
      </c>
      <c r="L1339" s="106">
        <v>46094.351365740738</v>
      </c>
      <c r="M1339" s="25" t="s">
        <v>359</v>
      </c>
      <c r="N1339" s="107" t="s">
        <v>131</v>
      </c>
      <c r="O1339" s="26">
        <v>11.9</v>
      </c>
      <c r="P1339" s="26" t="s">
        <v>295</v>
      </c>
    </row>
    <row r="1340" spans="1:16" x14ac:dyDescent="0.3">
      <c r="A1340" s="24">
        <v>44</v>
      </c>
      <c r="B1340" s="106">
        <v>46094.351365740738</v>
      </c>
      <c r="C1340" s="25" t="s">
        <v>358</v>
      </c>
      <c r="D1340" s="107" t="s">
        <v>344</v>
      </c>
      <c r="E1340" s="26">
        <v>332</v>
      </c>
      <c r="F1340" s="26" t="s">
        <v>295</v>
      </c>
      <c r="K1340" s="24">
        <v>44</v>
      </c>
      <c r="L1340" s="106">
        <v>46094.351365740738</v>
      </c>
      <c r="M1340" s="25" t="s">
        <v>359</v>
      </c>
      <c r="N1340" s="107" t="s">
        <v>344</v>
      </c>
      <c r="O1340" s="26">
        <v>198</v>
      </c>
      <c r="P1340" s="26" t="s">
        <v>295</v>
      </c>
    </row>
    <row r="1341" spans="1:16" x14ac:dyDescent="0.3">
      <c r="A1341" s="24">
        <v>44</v>
      </c>
      <c r="B1341" s="106">
        <v>46094.351365740738</v>
      </c>
      <c r="C1341" s="25" t="s">
        <v>358</v>
      </c>
      <c r="D1341" s="107" t="s">
        <v>119</v>
      </c>
      <c r="E1341" s="26">
        <v>240</v>
      </c>
      <c r="F1341" s="26" t="s">
        <v>295</v>
      </c>
      <c r="K1341" s="24">
        <v>44</v>
      </c>
      <c r="L1341" s="106">
        <v>46094.351365740738</v>
      </c>
      <c r="M1341" s="25" t="s">
        <v>359</v>
      </c>
      <c r="N1341" s="107" t="s">
        <v>119</v>
      </c>
      <c r="O1341" s="26">
        <v>90</v>
      </c>
      <c r="P1341" s="26" t="s">
        <v>295</v>
      </c>
    </row>
    <row r="1342" spans="1:16" x14ac:dyDescent="0.3">
      <c r="A1342" s="24">
        <v>44</v>
      </c>
      <c r="B1342" s="106">
        <v>46094.351365740738</v>
      </c>
      <c r="C1342" s="25" t="s">
        <v>358</v>
      </c>
      <c r="D1342" s="107" t="s">
        <v>120</v>
      </c>
      <c r="E1342" s="26">
        <v>76</v>
      </c>
      <c r="F1342" s="26" t="s">
        <v>295</v>
      </c>
      <c r="K1342" s="24">
        <v>44</v>
      </c>
      <c r="L1342" s="106">
        <v>46094.351365740738</v>
      </c>
      <c r="M1342" s="25" t="s">
        <v>359</v>
      </c>
      <c r="N1342" s="107" t="s">
        <v>120</v>
      </c>
      <c r="O1342" s="26">
        <v>27</v>
      </c>
      <c r="P1342" s="26" t="s">
        <v>295</v>
      </c>
    </row>
    <row r="1343" spans="1:16" x14ac:dyDescent="0.3">
      <c r="A1343" s="24">
        <v>44</v>
      </c>
      <c r="B1343" s="106">
        <v>46094.351365740738</v>
      </c>
      <c r="C1343" s="25" t="s">
        <v>358</v>
      </c>
      <c r="D1343" s="107" t="s">
        <v>117</v>
      </c>
      <c r="E1343" s="26">
        <v>2.83</v>
      </c>
      <c r="F1343" s="26" t="s">
        <v>295</v>
      </c>
      <c r="K1343" s="24">
        <v>44</v>
      </c>
      <c r="L1343" s="106">
        <v>46094.351365740738</v>
      </c>
      <c r="M1343" s="25" t="s">
        <v>359</v>
      </c>
      <c r="N1343" s="107" t="s">
        <v>117</v>
      </c>
      <c r="O1343" s="26">
        <v>6.39</v>
      </c>
      <c r="P1343" s="26" t="s">
        <v>295</v>
      </c>
    </row>
    <row r="1344" spans="1:16" x14ac:dyDescent="0.3">
      <c r="A1344" s="24">
        <v>44</v>
      </c>
      <c r="B1344" s="106">
        <v>46094.351365740738</v>
      </c>
      <c r="C1344" s="25" t="s">
        <v>358</v>
      </c>
      <c r="D1344" s="107" t="s">
        <v>346</v>
      </c>
      <c r="E1344" s="26">
        <v>233</v>
      </c>
      <c r="F1344" s="26" t="s">
        <v>295</v>
      </c>
      <c r="K1344" s="24">
        <v>44</v>
      </c>
      <c r="L1344" s="106">
        <v>46094.351365740738</v>
      </c>
      <c r="M1344" s="25" t="s">
        <v>359</v>
      </c>
      <c r="N1344" s="107" t="s">
        <v>346</v>
      </c>
      <c r="O1344" s="26">
        <v>68</v>
      </c>
      <c r="P1344" s="26" t="s">
        <v>295</v>
      </c>
    </row>
    <row r="1345" spans="1:16" x14ac:dyDescent="0.3">
      <c r="A1345" s="24">
        <v>44</v>
      </c>
      <c r="B1345" s="106">
        <v>46094.351365740738</v>
      </c>
      <c r="C1345" s="25" t="s">
        <v>358</v>
      </c>
      <c r="D1345" s="107" t="s">
        <v>132</v>
      </c>
      <c r="E1345" s="26">
        <v>3.61</v>
      </c>
      <c r="F1345" s="26" t="s">
        <v>295</v>
      </c>
      <c r="K1345" s="24">
        <v>44</v>
      </c>
      <c r="L1345" s="106">
        <v>46094.351365740738</v>
      </c>
      <c r="M1345" s="25" t="s">
        <v>359</v>
      </c>
      <c r="N1345" s="107" t="s">
        <v>132</v>
      </c>
      <c r="O1345" s="26">
        <v>7.34</v>
      </c>
      <c r="P1345" s="26" t="s">
        <v>295</v>
      </c>
    </row>
    <row r="1346" spans="1:16" x14ac:dyDescent="0.3">
      <c r="A1346" s="24">
        <v>44</v>
      </c>
      <c r="B1346" s="106">
        <v>46094.351365740738</v>
      </c>
      <c r="C1346" s="25" t="s">
        <v>358</v>
      </c>
      <c r="D1346" s="107" t="s">
        <v>111</v>
      </c>
      <c r="E1346" s="26">
        <v>90</v>
      </c>
      <c r="F1346" s="26" t="s">
        <v>295</v>
      </c>
      <c r="K1346" s="24">
        <v>44</v>
      </c>
      <c r="L1346" s="106">
        <v>46094.351365740738</v>
      </c>
      <c r="M1346" s="25" t="s">
        <v>359</v>
      </c>
      <c r="N1346" s="107" t="s">
        <v>111</v>
      </c>
      <c r="O1346" s="26">
        <v>284</v>
      </c>
      <c r="P1346" s="26" t="s">
        <v>295</v>
      </c>
    </row>
    <row r="1347" spans="1:16" x14ac:dyDescent="0.3">
      <c r="A1347" s="24">
        <v>44</v>
      </c>
      <c r="B1347" s="106">
        <v>46094.351365740738</v>
      </c>
      <c r="C1347" s="25" t="s">
        <v>358</v>
      </c>
      <c r="D1347" s="107" t="s">
        <v>347</v>
      </c>
      <c r="E1347" s="26">
        <v>5.19</v>
      </c>
      <c r="F1347" s="26" t="s">
        <v>295</v>
      </c>
      <c r="K1347" s="24">
        <v>44</v>
      </c>
      <c r="L1347" s="106">
        <v>46094.351365740738</v>
      </c>
      <c r="M1347" s="25" t="s">
        <v>359</v>
      </c>
      <c r="N1347" s="107" t="s">
        <v>347</v>
      </c>
      <c r="O1347" s="26">
        <v>9.92</v>
      </c>
      <c r="P1347" s="26" t="s">
        <v>295</v>
      </c>
    </row>
    <row r="1348" spans="1:16" x14ac:dyDescent="0.3">
      <c r="A1348" s="24">
        <v>44</v>
      </c>
      <c r="B1348" s="106">
        <v>46094.351365740738</v>
      </c>
      <c r="C1348" s="25" t="s">
        <v>358</v>
      </c>
      <c r="D1348" s="107" t="s">
        <v>349</v>
      </c>
      <c r="E1348" s="26">
        <v>1.93</v>
      </c>
      <c r="F1348" s="26" t="s">
        <v>295</v>
      </c>
      <c r="K1348" s="24">
        <v>44</v>
      </c>
      <c r="L1348" s="106">
        <v>46094.351365740738</v>
      </c>
      <c r="M1348" s="25" t="s">
        <v>359</v>
      </c>
      <c r="N1348" s="107" t="s">
        <v>349</v>
      </c>
      <c r="O1348" s="26">
        <v>4.54</v>
      </c>
      <c r="P1348" s="26" t="s">
        <v>295</v>
      </c>
    </row>
    <row r="1349" spans="1:16" x14ac:dyDescent="0.3">
      <c r="A1349" s="24">
        <v>44</v>
      </c>
      <c r="B1349" s="106">
        <v>46094.351365740738</v>
      </c>
      <c r="C1349" s="25" t="s">
        <v>358</v>
      </c>
      <c r="D1349" s="107" t="s">
        <v>128</v>
      </c>
      <c r="E1349" s="26">
        <v>7</v>
      </c>
      <c r="F1349" s="26" t="s">
        <v>295</v>
      </c>
      <c r="K1349" s="24">
        <v>44</v>
      </c>
      <c r="L1349" s="106">
        <v>46094.351365740738</v>
      </c>
      <c r="M1349" s="25" t="s">
        <v>359</v>
      </c>
      <c r="N1349" s="107" t="s">
        <v>128</v>
      </c>
      <c r="O1349" s="26">
        <v>4.5</v>
      </c>
      <c r="P1349" s="26" t="s">
        <v>295</v>
      </c>
    </row>
    <row r="1350" spans="1:16" x14ac:dyDescent="0.3">
      <c r="A1350" s="24">
        <v>44</v>
      </c>
      <c r="B1350" s="106">
        <v>46094.351365740738</v>
      </c>
      <c r="C1350" s="25" t="s">
        <v>358</v>
      </c>
      <c r="D1350" s="107" t="s">
        <v>121</v>
      </c>
      <c r="E1350" s="26">
        <v>165</v>
      </c>
      <c r="F1350" s="26" t="s">
        <v>295</v>
      </c>
      <c r="K1350" s="24">
        <v>44</v>
      </c>
      <c r="L1350" s="106">
        <v>46094.351365740738</v>
      </c>
      <c r="M1350" s="25" t="s">
        <v>359</v>
      </c>
      <c r="N1350" s="107" t="s">
        <v>121</v>
      </c>
      <c r="O1350" s="26">
        <v>81</v>
      </c>
      <c r="P1350" s="26" t="s">
        <v>295</v>
      </c>
    </row>
    <row r="1351" spans="1:16" x14ac:dyDescent="0.3">
      <c r="A1351" s="24">
        <v>44</v>
      </c>
      <c r="B1351" s="106">
        <v>46094.351365740738</v>
      </c>
      <c r="C1351" s="25" t="s">
        <v>358</v>
      </c>
      <c r="D1351" s="107" t="s">
        <v>115</v>
      </c>
      <c r="E1351" s="26">
        <v>36</v>
      </c>
      <c r="F1351" s="26" t="s">
        <v>295</v>
      </c>
      <c r="K1351" s="24">
        <v>44</v>
      </c>
      <c r="L1351" s="106">
        <v>46094.351365740738</v>
      </c>
      <c r="M1351" s="25" t="s">
        <v>359</v>
      </c>
      <c r="N1351" s="107" t="s">
        <v>115</v>
      </c>
      <c r="O1351" s="26">
        <v>100</v>
      </c>
      <c r="P1351" s="26" t="s">
        <v>295</v>
      </c>
    </row>
    <row r="1352" spans="1:16" x14ac:dyDescent="0.3">
      <c r="A1352" s="24">
        <v>44</v>
      </c>
      <c r="B1352" s="106">
        <v>46094.351365740738</v>
      </c>
      <c r="C1352" s="25" t="s">
        <v>358</v>
      </c>
      <c r="D1352" s="107" t="s">
        <v>137</v>
      </c>
      <c r="E1352" s="26">
        <v>75</v>
      </c>
      <c r="F1352" s="26" t="s">
        <v>295</v>
      </c>
      <c r="K1352" s="24">
        <v>44</v>
      </c>
      <c r="L1352" s="106">
        <v>46094.351365740738</v>
      </c>
      <c r="M1352" s="25" t="s">
        <v>359</v>
      </c>
      <c r="N1352" s="107" t="s">
        <v>137</v>
      </c>
      <c r="O1352" s="26">
        <v>487</v>
      </c>
      <c r="P1352" s="26" t="s">
        <v>295</v>
      </c>
    </row>
    <row r="1353" spans="1:16" x14ac:dyDescent="0.3">
      <c r="A1353" s="24">
        <v>44</v>
      </c>
      <c r="B1353" s="106">
        <v>46094.351365740738</v>
      </c>
      <c r="C1353" s="25" t="s">
        <v>358</v>
      </c>
      <c r="D1353" s="107" t="s">
        <v>350</v>
      </c>
      <c r="E1353" s="26">
        <v>139</v>
      </c>
      <c r="F1353" s="26" t="s">
        <v>295</v>
      </c>
      <c r="K1353" s="24">
        <v>44</v>
      </c>
      <c r="L1353" s="106">
        <v>46094.351365740738</v>
      </c>
      <c r="M1353" s="25" t="s">
        <v>359</v>
      </c>
      <c r="N1353" s="107" t="s">
        <v>350</v>
      </c>
      <c r="O1353" s="26">
        <v>430</v>
      </c>
      <c r="P1353" s="26" t="s">
        <v>295</v>
      </c>
    </row>
    <row r="1354" spans="1:16" x14ac:dyDescent="0.3">
      <c r="A1354" s="24">
        <v>44</v>
      </c>
      <c r="B1354" s="106">
        <v>46094.351365740738</v>
      </c>
      <c r="C1354" s="25" t="s">
        <v>358</v>
      </c>
      <c r="D1354" s="107" t="s">
        <v>125</v>
      </c>
      <c r="E1354" s="26">
        <v>112</v>
      </c>
      <c r="F1354" s="26" t="s">
        <v>295</v>
      </c>
      <c r="K1354" s="24">
        <v>44</v>
      </c>
      <c r="L1354" s="106">
        <v>46094.351365740738</v>
      </c>
      <c r="M1354" s="25" t="s">
        <v>359</v>
      </c>
      <c r="N1354" s="107" t="s">
        <v>125</v>
      </c>
      <c r="O1354" s="26">
        <v>416</v>
      </c>
      <c r="P1354" s="26" t="s">
        <v>295</v>
      </c>
    </row>
    <row r="1355" spans="1:16" x14ac:dyDescent="0.3">
      <c r="A1355" s="24">
        <v>44</v>
      </c>
      <c r="B1355" s="106">
        <v>46094.351365740738</v>
      </c>
      <c r="C1355" s="25" t="s">
        <v>358</v>
      </c>
      <c r="D1355" s="107" t="s">
        <v>126</v>
      </c>
      <c r="E1355" s="26">
        <v>80</v>
      </c>
      <c r="F1355" s="26" t="s">
        <v>295</v>
      </c>
      <c r="K1355" s="24">
        <v>44</v>
      </c>
      <c r="L1355" s="106">
        <v>46094.351365740738</v>
      </c>
      <c r="M1355" s="25" t="s">
        <v>359</v>
      </c>
      <c r="N1355" s="107" t="s">
        <v>126</v>
      </c>
      <c r="O1355" s="26">
        <v>154</v>
      </c>
      <c r="P1355" s="26" t="s">
        <v>295</v>
      </c>
    </row>
    <row r="1356" spans="1:16" x14ac:dyDescent="0.3">
      <c r="A1356" s="24">
        <v>44</v>
      </c>
      <c r="B1356" s="106">
        <v>46094.351365740738</v>
      </c>
      <c r="C1356" s="25" t="s">
        <v>358</v>
      </c>
      <c r="D1356" s="107" t="s">
        <v>351</v>
      </c>
      <c r="E1356" s="26">
        <v>148</v>
      </c>
      <c r="F1356" s="26" t="s">
        <v>295</v>
      </c>
      <c r="K1356" s="24">
        <v>44</v>
      </c>
      <c r="L1356" s="106">
        <v>46094.351365740738</v>
      </c>
      <c r="M1356" s="25" t="s">
        <v>359</v>
      </c>
      <c r="N1356" s="107" t="s">
        <v>351</v>
      </c>
      <c r="O1356" s="26">
        <v>382</v>
      </c>
      <c r="P1356" s="26" t="s">
        <v>295</v>
      </c>
    </row>
    <row r="1357" spans="1:16" x14ac:dyDescent="0.3">
      <c r="A1357" s="24">
        <v>44</v>
      </c>
      <c r="B1357" s="106">
        <v>46094.351365740738</v>
      </c>
      <c r="C1357" s="25" t="s">
        <v>358</v>
      </c>
      <c r="D1357" s="107" t="s">
        <v>352</v>
      </c>
      <c r="E1357" s="26">
        <v>61</v>
      </c>
      <c r="F1357" s="26" t="s">
        <v>295</v>
      </c>
      <c r="K1357" s="24">
        <v>44</v>
      </c>
      <c r="L1357" s="106">
        <v>46094.351365740738</v>
      </c>
      <c r="M1357" s="25" t="s">
        <v>359</v>
      </c>
      <c r="N1357" s="107" t="s">
        <v>352</v>
      </c>
      <c r="O1357" s="26">
        <v>88</v>
      </c>
      <c r="P1357" s="26" t="s">
        <v>295</v>
      </c>
    </row>
    <row r="1358" spans="1:16" x14ac:dyDescent="0.3">
      <c r="A1358" s="24">
        <v>44</v>
      </c>
      <c r="B1358" s="106">
        <v>46094.351365740738</v>
      </c>
      <c r="C1358" s="25" t="s">
        <v>358</v>
      </c>
      <c r="D1358" s="107" t="s">
        <v>122</v>
      </c>
      <c r="E1358" s="26">
        <v>46</v>
      </c>
      <c r="F1358" s="26" t="s">
        <v>295</v>
      </c>
      <c r="K1358" s="24">
        <v>44</v>
      </c>
      <c r="L1358" s="106">
        <v>46094.351365740738</v>
      </c>
      <c r="M1358" s="25" t="s">
        <v>359</v>
      </c>
      <c r="N1358" s="107" t="s">
        <v>122</v>
      </c>
      <c r="O1358" s="26">
        <v>222</v>
      </c>
      <c r="P1358" s="26" t="s">
        <v>295</v>
      </c>
    </row>
    <row r="1359" spans="1:16" x14ac:dyDescent="0.3">
      <c r="A1359" s="24">
        <v>44</v>
      </c>
      <c r="B1359" s="106">
        <v>46094.351365740738</v>
      </c>
      <c r="C1359" s="25" t="s">
        <v>358</v>
      </c>
      <c r="D1359" s="107" t="s">
        <v>124</v>
      </c>
      <c r="E1359" s="26">
        <v>31</v>
      </c>
      <c r="F1359" s="26" t="s">
        <v>295</v>
      </c>
      <c r="K1359" s="24">
        <v>44</v>
      </c>
      <c r="L1359" s="106">
        <v>46094.351365740738</v>
      </c>
      <c r="M1359" s="25" t="s">
        <v>359</v>
      </c>
      <c r="N1359" s="107" t="s">
        <v>124</v>
      </c>
      <c r="O1359" s="26">
        <v>106</v>
      </c>
      <c r="P1359" s="26" t="s">
        <v>295</v>
      </c>
    </row>
    <row r="1360" spans="1:16" x14ac:dyDescent="0.3">
      <c r="A1360" s="24">
        <v>44</v>
      </c>
      <c r="B1360" s="106">
        <v>46094.351365740738</v>
      </c>
      <c r="C1360" s="25" t="s">
        <v>358</v>
      </c>
      <c r="D1360" s="107" t="s">
        <v>353</v>
      </c>
      <c r="E1360" s="26">
        <v>0.95</v>
      </c>
      <c r="F1360" s="26" t="s">
        <v>295</v>
      </c>
      <c r="K1360" s="24">
        <v>44</v>
      </c>
      <c r="L1360" s="106">
        <v>46094.351365740738</v>
      </c>
      <c r="M1360" s="25" t="s">
        <v>359</v>
      </c>
      <c r="N1360" s="107" t="s">
        <v>353</v>
      </c>
      <c r="O1360" s="26">
        <v>3.53</v>
      </c>
      <c r="P1360" s="26" t="s">
        <v>295</v>
      </c>
    </row>
    <row r="1361" spans="1:16" x14ac:dyDescent="0.3">
      <c r="A1361" s="24">
        <v>44</v>
      </c>
      <c r="B1361" s="106">
        <v>46094.351365740738</v>
      </c>
      <c r="C1361" s="25" t="s">
        <v>358</v>
      </c>
      <c r="D1361" s="107" t="s">
        <v>355</v>
      </c>
      <c r="E1361" s="26">
        <v>34.700000000000003</v>
      </c>
      <c r="F1361" s="26" t="s">
        <v>295</v>
      </c>
      <c r="K1361" s="24">
        <v>44</v>
      </c>
      <c r="L1361" s="106">
        <v>46094.351365740738</v>
      </c>
      <c r="M1361" s="25" t="s">
        <v>359</v>
      </c>
      <c r="N1361" s="107" t="s">
        <v>355</v>
      </c>
      <c r="O1361" s="26">
        <v>19.600000000000001</v>
      </c>
      <c r="P1361" s="26" t="s">
        <v>295</v>
      </c>
    </row>
    <row r="1362" spans="1:16" x14ac:dyDescent="0.3">
      <c r="A1362" s="24">
        <v>44</v>
      </c>
      <c r="B1362" s="106">
        <v>46094.351365740738</v>
      </c>
      <c r="C1362" s="25" t="s">
        <v>358</v>
      </c>
      <c r="D1362" s="107" t="s">
        <v>133</v>
      </c>
      <c r="E1362" s="26">
        <v>148</v>
      </c>
      <c r="F1362" s="26" t="s">
        <v>295</v>
      </c>
      <c r="K1362" s="24">
        <v>44</v>
      </c>
      <c r="L1362" s="106">
        <v>46094.351365740738</v>
      </c>
      <c r="M1362" s="25" t="s">
        <v>359</v>
      </c>
      <c r="N1362" s="107" t="s">
        <v>133</v>
      </c>
      <c r="O1362" s="26">
        <v>128</v>
      </c>
      <c r="P1362" s="26" t="s">
        <v>295</v>
      </c>
    </row>
    <row r="1363" spans="1:16" x14ac:dyDescent="0.3">
      <c r="A1363" s="24">
        <v>44</v>
      </c>
      <c r="B1363" s="106">
        <v>46094.351365740738</v>
      </c>
      <c r="C1363" s="25" t="s">
        <v>358</v>
      </c>
      <c r="D1363" s="107" t="s">
        <v>135</v>
      </c>
      <c r="E1363" s="26">
        <v>3.8</v>
      </c>
      <c r="F1363" s="26" t="s">
        <v>295</v>
      </c>
      <c r="K1363" s="24">
        <v>44</v>
      </c>
      <c r="L1363" s="106">
        <v>46094.351365740738</v>
      </c>
      <c r="M1363" s="25" t="s">
        <v>359</v>
      </c>
      <c r="N1363" s="107" t="s">
        <v>135</v>
      </c>
      <c r="O1363" s="26">
        <v>6.5</v>
      </c>
      <c r="P1363" s="26" t="s">
        <v>295</v>
      </c>
    </row>
    <row r="1364" spans="1:16" x14ac:dyDescent="0.3">
      <c r="A1364" s="24">
        <v>44</v>
      </c>
      <c r="B1364" s="106">
        <v>46094.351365740738</v>
      </c>
      <c r="C1364" s="25" t="s">
        <v>358</v>
      </c>
      <c r="D1364" s="107" t="s">
        <v>136</v>
      </c>
      <c r="E1364" s="26">
        <v>116</v>
      </c>
      <c r="F1364" s="26" t="s">
        <v>295</v>
      </c>
      <c r="K1364" s="24">
        <v>44</v>
      </c>
      <c r="L1364" s="106">
        <v>46094.351365740738</v>
      </c>
      <c r="M1364" s="25" t="s">
        <v>359</v>
      </c>
      <c r="N1364" s="107" t="s">
        <v>136</v>
      </c>
      <c r="O1364" s="26">
        <v>94</v>
      </c>
      <c r="P1364" s="26" t="s">
        <v>295</v>
      </c>
    </row>
    <row r="1365" spans="1:16" x14ac:dyDescent="0.3">
      <c r="A1365" s="24">
        <v>45</v>
      </c>
      <c r="B1365" s="106">
        <v>46097</v>
      </c>
      <c r="C1365" s="25" t="s">
        <v>358</v>
      </c>
      <c r="D1365" s="107" t="s">
        <v>341</v>
      </c>
      <c r="E1365" s="26">
        <v>4.6900000000000004</v>
      </c>
      <c r="F1365" s="26" t="s">
        <v>295</v>
      </c>
      <c r="K1365" s="24">
        <v>45</v>
      </c>
      <c r="L1365" s="106">
        <v>46097</v>
      </c>
      <c r="M1365" s="25" t="s">
        <v>359</v>
      </c>
      <c r="N1365" s="107" t="s">
        <v>341</v>
      </c>
      <c r="O1365" s="26">
        <v>1.1499999999999999</v>
      </c>
      <c r="P1365" s="26" t="s">
        <v>295</v>
      </c>
    </row>
    <row r="1366" spans="1:16" x14ac:dyDescent="0.3">
      <c r="A1366" s="24">
        <v>45</v>
      </c>
      <c r="B1366" s="106">
        <v>46097</v>
      </c>
      <c r="C1366" s="25" t="s">
        <v>358</v>
      </c>
      <c r="D1366" s="107" t="s">
        <v>118</v>
      </c>
      <c r="E1366" s="26">
        <v>4.4000000000000004</v>
      </c>
      <c r="F1366" s="26" t="s">
        <v>295</v>
      </c>
      <c r="K1366" s="24">
        <v>45</v>
      </c>
      <c r="L1366" s="106">
        <v>46097</v>
      </c>
      <c r="M1366" s="25" t="s">
        <v>359</v>
      </c>
      <c r="N1366" s="107" t="s">
        <v>118</v>
      </c>
      <c r="O1366" s="26">
        <v>9.5</v>
      </c>
      <c r="P1366" s="26" t="s">
        <v>295</v>
      </c>
    </row>
    <row r="1367" spans="1:16" x14ac:dyDescent="0.3">
      <c r="A1367" s="24">
        <v>45</v>
      </c>
      <c r="B1367" s="106">
        <v>46097</v>
      </c>
      <c r="C1367" s="25" t="s">
        <v>358</v>
      </c>
      <c r="D1367" s="107" t="s">
        <v>130</v>
      </c>
      <c r="E1367" s="26">
        <v>3.86</v>
      </c>
      <c r="F1367" s="26" t="s">
        <v>295</v>
      </c>
      <c r="K1367" s="24">
        <v>45</v>
      </c>
      <c r="L1367" s="106">
        <v>46097</v>
      </c>
      <c r="M1367" s="25" t="s">
        <v>359</v>
      </c>
      <c r="N1367" s="107" t="s">
        <v>130</v>
      </c>
      <c r="O1367" s="26">
        <v>2.42</v>
      </c>
      <c r="P1367" s="26" t="s">
        <v>295</v>
      </c>
    </row>
    <row r="1368" spans="1:16" x14ac:dyDescent="0.3">
      <c r="A1368" s="24">
        <v>45</v>
      </c>
      <c r="B1368" s="106">
        <v>46097</v>
      </c>
      <c r="C1368" s="25" t="s">
        <v>358</v>
      </c>
      <c r="D1368" s="107" t="s">
        <v>343</v>
      </c>
      <c r="E1368" s="26">
        <v>0.28999999999999998</v>
      </c>
      <c r="F1368" s="26" t="s">
        <v>295</v>
      </c>
      <c r="K1368" s="24">
        <v>45</v>
      </c>
      <c r="L1368" s="106">
        <v>46097</v>
      </c>
      <c r="M1368" s="25" t="s">
        <v>359</v>
      </c>
      <c r="N1368" s="107" t="s">
        <v>343</v>
      </c>
      <c r="O1368" s="26">
        <v>1.07</v>
      </c>
      <c r="P1368" s="26" t="s">
        <v>295</v>
      </c>
    </row>
    <row r="1369" spans="1:16" x14ac:dyDescent="0.3">
      <c r="A1369" s="24">
        <v>45</v>
      </c>
      <c r="B1369" s="106">
        <v>46097</v>
      </c>
      <c r="C1369" s="25" t="s">
        <v>358</v>
      </c>
      <c r="D1369" s="107" t="s">
        <v>127</v>
      </c>
      <c r="E1369" s="26">
        <v>1.19</v>
      </c>
      <c r="F1369" s="26" t="s">
        <v>295</v>
      </c>
      <c r="K1369" s="24">
        <v>45</v>
      </c>
      <c r="L1369" s="106">
        <v>46097</v>
      </c>
      <c r="M1369" s="25" t="s">
        <v>359</v>
      </c>
      <c r="N1369" s="107" t="s">
        <v>127</v>
      </c>
      <c r="O1369" s="26">
        <v>4.5599999999999996</v>
      </c>
      <c r="P1369" s="26" t="s">
        <v>295</v>
      </c>
    </row>
    <row r="1370" spans="1:16" x14ac:dyDescent="0.3">
      <c r="A1370" s="24">
        <v>45</v>
      </c>
      <c r="B1370" s="106">
        <v>46097</v>
      </c>
      <c r="C1370" s="25" t="s">
        <v>358</v>
      </c>
      <c r="D1370" s="107" t="s">
        <v>131</v>
      </c>
      <c r="E1370" s="26">
        <v>8.6</v>
      </c>
      <c r="F1370" s="26" t="s">
        <v>295</v>
      </c>
      <c r="K1370" s="24">
        <v>45</v>
      </c>
      <c r="L1370" s="106">
        <v>46097</v>
      </c>
      <c r="M1370" s="25" t="s">
        <v>359</v>
      </c>
      <c r="N1370" s="107" t="s">
        <v>131</v>
      </c>
      <c r="O1370" s="26">
        <v>11.8</v>
      </c>
      <c r="P1370" s="26" t="s">
        <v>295</v>
      </c>
    </row>
    <row r="1371" spans="1:16" x14ac:dyDescent="0.3">
      <c r="A1371" s="24">
        <v>45</v>
      </c>
      <c r="B1371" s="106">
        <v>46097</v>
      </c>
      <c r="C1371" s="25" t="s">
        <v>358</v>
      </c>
      <c r="D1371" s="107" t="s">
        <v>344</v>
      </c>
      <c r="E1371" s="26">
        <v>339</v>
      </c>
      <c r="F1371" s="26" t="s">
        <v>295</v>
      </c>
      <c r="K1371" s="24">
        <v>45</v>
      </c>
      <c r="L1371" s="106">
        <v>46097</v>
      </c>
      <c r="M1371" s="25" t="s">
        <v>359</v>
      </c>
      <c r="N1371" s="107" t="s">
        <v>344</v>
      </c>
      <c r="O1371" s="26">
        <v>201</v>
      </c>
      <c r="P1371" s="26" t="s">
        <v>295</v>
      </c>
    </row>
    <row r="1372" spans="1:16" x14ac:dyDescent="0.3">
      <c r="A1372" s="24">
        <v>45</v>
      </c>
      <c r="B1372" s="106">
        <v>46097</v>
      </c>
      <c r="C1372" s="25" t="s">
        <v>358</v>
      </c>
      <c r="D1372" s="107" t="s">
        <v>119</v>
      </c>
      <c r="E1372" s="26">
        <v>239</v>
      </c>
      <c r="F1372" s="26" t="s">
        <v>295</v>
      </c>
      <c r="K1372" s="24">
        <v>45</v>
      </c>
      <c r="L1372" s="106">
        <v>46097</v>
      </c>
      <c r="M1372" s="25" t="s">
        <v>359</v>
      </c>
      <c r="N1372" s="107" t="s">
        <v>119</v>
      </c>
      <c r="O1372" s="26">
        <v>90</v>
      </c>
      <c r="P1372" s="26" t="s">
        <v>295</v>
      </c>
    </row>
    <row r="1373" spans="1:16" x14ac:dyDescent="0.3">
      <c r="A1373" s="24">
        <v>45</v>
      </c>
      <c r="B1373" s="106">
        <v>46097</v>
      </c>
      <c r="C1373" s="25" t="s">
        <v>358</v>
      </c>
      <c r="D1373" s="107" t="s">
        <v>120</v>
      </c>
      <c r="E1373" s="26">
        <v>76</v>
      </c>
      <c r="F1373" s="26" t="s">
        <v>295</v>
      </c>
      <c r="K1373" s="24">
        <v>45</v>
      </c>
      <c r="L1373" s="106">
        <v>46097</v>
      </c>
      <c r="M1373" s="25" t="s">
        <v>359</v>
      </c>
      <c r="N1373" s="107" t="s">
        <v>120</v>
      </c>
      <c r="O1373" s="26">
        <v>26</v>
      </c>
      <c r="P1373" s="26" t="s">
        <v>295</v>
      </c>
    </row>
    <row r="1374" spans="1:16" x14ac:dyDescent="0.3">
      <c r="A1374" s="24">
        <v>45</v>
      </c>
      <c r="B1374" s="106">
        <v>46097</v>
      </c>
      <c r="C1374" s="25" t="s">
        <v>358</v>
      </c>
      <c r="D1374" s="107" t="s">
        <v>117</v>
      </c>
      <c r="E1374" s="26">
        <v>2.81</v>
      </c>
      <c r="F1374" s="26" t="s">
        <v>295</v>
      </c>
      <c r="K1374" s="24">
        <v>45</v>
      </c>
      <c r="L1374" s="106">
        <v>46097</v>
      </c>
      <c r="M1374" s="25" t="s">
        <v>359</v>
      </c>
      <c r="N1374" s="107" t="s">
        <v>117</v>
      </c>
      <c r="O1374" s="26">
        <v>6.56</v>
      </c>
      <c r="P1374" s="26" t="s">
        <v>295</v>
      </c>
    </row>
    <row r="1375" spans="1:16" x14ac:dyDescent="0.3">
      <c r="A1375" s="24">
        <v>45</v>
      </c>
      <c r="B1375" s="106">
        <v>46097</v>
      </c>
      <c r="C1375" s="25" t="s">
        <v>358</v>
      </c>
      <c r="D1375" s="107" t="s">
        <v>346</v>
      </c>
      <c r="E1375" s="26">
        <v>231</v>
      </c>
      <c r="F1375" s="26" t="s">
        <v>295</v>
      </c>
      <c r="K1375" s="24">
        <v>45</v>
      </c>
      <c r="L1375" s="106">
        <v>46097</v>
      </c>
      <c r="M1375" s="25" t="s">
        <v>359</v>
      </c>
      <c r="N1375" s="107" t="s">
        <v>346</v>
      </c>
      <c r="O1375" s="26">
        <v>68</v>
      </c>
      <c r="P1375" s="26" t="s">
        <v>295</v>
      </c>
    </row>
    <row r="1376" spans="1:16" x14ac:dyDescent="0.3">
      <c r="A1376" s="24">
        <v>45</v>
      </c>
      <c r="B1376" s="106">
        <v>46097</v>
      </c>
      <c r="C1376" s="25" t="s">
        <v>358</v>
      </c>
      <c r="D1376" s="107" t="s">
        <v>132</v>
      </c>
      <c r="E1376" s="26">
        <v>3.58</v>
      </c>
      <c r="F1376" s="26" t="s">
        <v>295</v>
      </c>
      <c r="K1376" s="24">
        <v>45</v>
      </c>
      <c r="L1376" s="106">
        <v>46097</v>
      </c>
      <c r="M1376" s="25" t="s">
        <v>359</v>
      </c>
      <c r="N1376" s="107" t="s">
        <v>132</v>
      </c>
      <c r="O1376" s="26">
        <v>7.38</v>
      </c>
      <c r="P1376" s="26" t="s">
        <v>295</v>
      </c>
    </row>
    <row r="1377" spans="1:16" x14ac:dyDescent="0.3">
      <c r="A1377" s="24">
        <v>45</v>
      </c>
      <c r="B1377" s="106">
        <v>46097</v>
      </c>
      <c r="C1377" s="25" t="s">
        <v>358</v>
      </c>
      <c r="D1377" s="107" t="s">
        <v>111</v>
      </c>
      <c r="E1377" s="26">
        <v>88</v>
      </c>
      <c r="F1377" s="26" t="s">
        <v>295</v>
      </c>
      <c r="K1377" s="24">
        <v>45</v>
      </c>
      <c r="L1377" s="106">
        <v>46097</v>
      </c>
      <c r="M1377" s="25" t="s">
        <v>359</v>
      </c>
      <c r="N1377" s="107" t="s">
        <v>111</v>
      </c>
      <c r="O1377" s="26">
        <v>281</v>
      </c>
      <c r="P1377" s="26" t="s">
        <v>295</v>
      </c>
    </row>
    <row r="1378" spans="1:16" x14ac:dyDescent="0.3">
      <c r="A1378" s="24">
        <v>45</v>
      </c>
      <c r="B1378" s="106">
        <v>46097</v>
      </c>
      <c r="C1378" s="25" t="s">
        <v>358</v>
      </c>
      <c r="D1378" s="107" t="s">
        <v>347</v>
      </c>
      <c r="E1378" s="26">
        <v>5.09</v>
      </c>
      <c r="F1378" s="26" t="s">
        <v>295</v>
      </c>
      <c r="K1378" s="24">
        <v>45</v>
      </c>
      <c r="L1378" s="106">
        <v>46097</v>
      </c>
      <c r="M1378" s="25" t="s">
        <v>359</v>
      </c>
      <c r="N1378" s="107" t="s">
        <v>347</v>
      </c>
      <c r="O1378" s="26">
        <v>9.98</v>
      </c>
      <c r="P1378" s="26" t="s">
        <v>295</v>
      </c>
    </row>
    <row r="1379" spans="1:16" x14ac:dyDescent="0.3">
      <c r="A1379" s="24">
        <v>45</v>
      </c>
      <c r="B1379" s="106">
        <v>46097</v>
      </c>
      <c r="C1379" s="25" t="s">
        <v>358</v>
      </c>
      <c r="D1379" s="107" t="s">
        <v>349</v>
      </c>
      <c r="E1379" s="26">
        <v>1.95</v>
      </c>
      <c r="F1379" s="26" t="s">
        <v>295</v>
      </c>
      <c r="K1379" s="24">
        <v>45</v>
      </c>
      <c r="L1379" s="106">
        <v>46097</v>
      </c>
      <c r="M1379" s="25" t="s">
        <v>359</v>
      </c>
      <c r="N1379" s="107" t="s">
        <v>349</v>
      </c>
      <c r="O1379" s="26">
        <v>4.38</v>
      </c>
      <c r="P1379" s="26" t="s">
        <v>295</v>
      </c>
    </row>
    <row r="1380" spans="1:16" x14ac:dyDescent="0.3">
      <c r="A1380" s="24">
        <v>45</v>
      </c>
      <c r="B1380" s="106">
        <v>46097</v>
      </c>
      <c r="C1380" s="25" t="s">
        <v>358</v>
      </c>
      <c r="D1380" s="107" t="s">
        <v>128</v>
      </c>
      <c r="E1380" s="26">
        <v>6.7</v>
      </c>
      <c r="F1380" s="26" t="s">
        <v>295</v>
      </c>
      <c r="K1380" s="24">
        <v>45</v>
      </c>
      <c r="L1380" s="106">
        <v>46097</v>
      </c>
      <c r="M1380" s="25" t="s">
        <v>359</v>
      </c>
      <c r="N1380" s="107" t="s">
        <v>128</v>
      </c>
      <c r="O1380" s="26">
        <v>4.3</v>
      </c>
      <c r="P1380" s="26" t="s">
        <v>295</v>
      </c>
    </row>
    <row r="1381" spans="1:16" x14ac:dyDescent="0.3">
      <c r="A1381" s="24">
        <v>45</v>
      </c>
      <c r="B1381" s="106">
        <v>46097</v>
      </c>
      <c r="C1381" s="25" t="s">
        <v>358</v>
      </c>
      <c r="D1381" s="107" t="s">
        <v>121</v>
      </c>
      <c r="E1381" s="26">
        <v>166</v>
      </c>
      <c r="F1381" s="26" t="s">
        <v>295</v>
      </c>
      <c r="K1381" s="24">
        <v>45</v>
      </c>
      <c r="L1381" s="106">
        <v>46097</v>
      </c>
      <c r="M1381" s="25" t="s">
        <v>359</v>
      </c>
      <c r="N1381" s="107" t="s">
        <v>121</v>
      </c>
      <c r="O1381" s="26">
        <v>80</v>
      </c>
      <c r="P1381" s="26" t="s">
        <v>295</v>
      </c>
    </row>
    <row r="1382" spans="1:16" x14ac:dyDescent="0.3">
      <c r="A1382" s="24">
        <v>45</v>
      </c>
      <c r="B1382" s="106">
        <v>46097</v>
      </c>
      <c r="C1382" s="25" t="s">
        <v>358</v>
      </c>
      <c r="D1382" s="107" t="s">
        <v>115</v>
      </c>
      <c r="E1382" s="26">
        <v>35</v>
      </c>
      <c r="F1382" s="26" t="s">
        <v>295</v>
      </c>
      <c r="K1382" s="24">
        <v>45</v>
      </c>
      <c r="L1382" s="106">
        <v>46097</v>
      </c>
      <c r="M1382" s="25" t="s">
        <v>359</v>
      </c>
      <c r="N1382" s="107" t="s">
        <v>115</v>
      </c>
      <c r="O1382" s="26">
        <v>100</v>
      </c>
      <c r="P1382" s="26" t="s">
        <v>295</v>
      </c>
    </row>
    <row r="1383" spans="1:16" x14ac:dyDescent="0.3">
      <c r="A1383" s="24">
        <v>45</v>
      </c>
      <c r="B1383" s="106">
        <v>46097</v>
      </c>
      <c r="C1383" s="25" t="s">
        <v>358</v>
      </c>
      <c r="D1383" s="107" t="s">
        <v>137</v>
      </c>
      <c r="E1383" s="26">
        <v>74</v>
      </c>
      <c r="F1383" s="26" t="s">
        <v>295</v>
      </c>
      <c r="K1383" s="24">
        <v>45</v>
      </c>
      <c r="L1383" s="106">
        <v>46097</v>
      </c>
      <c r="M1383" s="25" t="s">
        <v>359</v>
      </c>
      <c r="N1383" s="107" t="s">
        <v>137</v>
      </c>
      <c r="O1383" s="26">
        <v>481</v>
      </c>
      <c r="P1383" s="26" t="s">
        <v>295</v>
      </c>
    </row>
    <row r="1384" spans="1:16" x14ac:dyDescent="0.3">
      <c r="A1384" s="24">
        <v>45</v>
      </c>
      <c r="B1384" s="106">
        <v>46097</v>
      </c>
      <c r="C1384" s="25" t="s">
        <v>358</v>
      </c>
      <c r="D1384" s="107" t="s">
        <v>350</v>
      </c>
      <c r="E1384" s="26">
        <v>140</v>
      </c>
      <c r="F1384" s="26" t="s">
        <v>295</v>
      </c>
      <c r="K1384" s="24">
        <v>45</v>
      </c>
      <c r="L1384" s="106">
        <v>46097</v>
      </c>
      <c r="M1384" s="25" t="s">
        <v>359</v>
      </c>
      <c r="N1384" s="107" t="s">
        <v>350</v>
      </c>
      <c r="O1384" s="26">
        <v>430</v>
      </c>
      <c r="P1384" s="26" t="s">
        <v>295</v>
      </c>
    </row>
    <row r="1385" spans="1:16" x14ac:dyDescent="0.3">
      <c r="A1385" s="24">
        <v>45</v>
      </c>
      <c r="B1385" s="106">
        <v>46097</v>
      </c>
      <c r="C1385" s="25" t="s">
        <v>358</v>
      </c>
      <c r="D1385" s="107" t="s">
        <v>125</v>
      </c>
      <c r="E1385" s="26">
        <v>112</v>
      </c>
      <c r="F1385" s="26" t="s">
        <v>295</v>
      </c>
      <c r="K1385" s="24">
        <v>45</v>
      </c>
      <c r="L1385" s="106">
        <v>46097</v>
      </c>
      <c r="M1385" s="25" t="s">
        <v>359</v>
      </c>
      <c r="N1385" s="107" t="s">
        <v>125</v>
      </c>
      <c r="O1385" s="26">
        <v>415</v>
      </c>
      <c r="P1385" s="26" t="s">
        <v>295</v>
      </c>
    </row>
    <row r="1386" spans="1:16" x14ac:dyDescent="0.3">
      <c r="A1386" s="24">
        <v>45</v>
      </c>
      <c r="B1386" s="106">
        <v>46097</v>
      </c>
      <c r="C1386" s="25" t="s">
        <v>358</v>
      </c>
      <c r="D1386" s="107" t="s">
        <v>126</v>
      </c>
      <c r="E1386" s="26">
        <v>78</v>
      </c>
      <c r="F1386" s="26" t="s">
        <v>295</v>
      </c>
      <c r="K1386" s="24">
        <v>45</v>
      </c>
      <c r="L1386" s="106">
        <v>46097</v>
      </c>
      <c r="M1386" s="25" t="s">
        <v>359</v>
      </c>
      <c r="N1386" s="107" t="s">
        <v>126</v>
      </c>
      <c r="O1386" s="26">
        <v>150</v>
      </c>
      <c r="P1386" s="26" t="s">
        <v>295</v>
      </c>
    </row>
    <row r="1387" spans="1:16" x14ac:dyDescent="0.3">
      <c r="A1387" s="24">
        <v>45</v>
      </c>
      <c r="B1387" s="106">
        <v>46097</v>
      </c>
      <c r="C1387" s="25" t="s">
        <v>358</v>
      </c>
      <c r="D1387" s="107" t="s">
        <v>351</v>
      </c>
      <c r="E1387" s="26">
        <v>165</v>
      </c>
      <c r="F1387" s="26" t="s">
        <v>295</v>
      </c>
      <c r="K1387" s="24">
        <v>45</v>
      </c>
      <c r="L1387" s="106">
        <v>46097</v>
      </c>
      <c r="M1387" s="25" t="s">
        <v>359</v>
      </c>
      <c r="N1387" s="107" t="s">
        <v>351</v>
      </c>
      <c r="O1387" s="26">
        <v>385</v>
      </c>
      <c r="P1387" s="26" t="s">
        <v>295</v>
      </c>
    </row>
    <row r="1388" spans="1:16" x14ac:dyDescent="0.3">
      <c r="A1388" s="24">
        <v>45</v>
      </c>
      <c r="B1388" s="106">
        <v>46097</v>
      </c>
      <c r="C1388" s="25" t="s">
        <v>358</v>
      </c>
      <c r="D1388" s="107" t="s">
        <v>352</v>
      </c>
      <c r="E1388" s="26">
        <v>59</v>
      </c>
      <c r="F1388" s="26" t="s">
        <v>295</v>
      </c>
      <c r="K1388" s="24">
        <v>45</v>
      </c>
      <c r="L1388" s="106">
        <v>46097</v>
      </c>
      <c r="M1388" s="25" t="s">
        <v>359</v>
      </c>
      <c r="N1388" s="107" t="s">
        <v>352</v>
      </c>
      <c r="O1388" s="26">
        <v>85</v>
      </c>
      <c r="P1388" s="26" t="s">
        <v>295</v>
      </c>
    </row>
    <row r="1389" spans="1:16" x14ac:dyDescent="0.3">
      <c r="A1389" s="24">
        <v>45</v>
      </c>
      <c r="B1389" s="106">
        <v>46097</v>
      </c>
      <c r="C1389" s="25" t="s">
        <v>358</v>
      </c>
      <c r="D1389" s="107" t="s">
        <v>122</v>
      </c>
      <c r="E1389" s="26">
        <v>46</v>
      </c>
      <c r="F1389" s="26" t="s">
        <v>295</v>
      </c>
      <c r="K1389" s="24">
        <v>45</v>
      </c>
      <c r="L1389" s="106">
        <v>46097</v>
      </c>
      <c r="M1389" s="25" t="s">
        <v>359</v>
      </c>
      <c r="N1389" s="107" t="s">
        <v>122</v>
      </c>
      <c r="O1389" s="26">
        <v>225</v>
      </c>
      <c r="P1389" s="26" t="s">
        <v>295</v>
      </c>
    </row>
    <row r="1390" spans="1:16" x14ac:dyDescent="0.3">
      <c r="A1390" s="24">
        <v>45</v>
      </c>
      <c r="B1390" s="106">
        <v>46097</v>
      </c>
      <c r="C1390" s="25" t="s">
        <v>358</v>
      </c>
      <c r="D1390" s="107" t="s">
        <v>124</v>
      </c>
      <c r="E1390" s="26">
        <v>30</v>
      </c>
      <c r="F1390" s="26" t="s">
        <v>295</v>
      </c>
      <c r="K1390" s="24">
        <v>45</v>
      </c>
      <c r="L1390" s="106">
        <v>46097</v>
      </c>
      <c r="M1390" s="25" t="s">
        <v>359</v>
      </c>
      <c r="N1390" s="107" t="s">
        <v>124</v>
      </c>
      <c r="O1390" s="26">
        <v>104</v>
      </c>
      <c r="P1390" s="26" t="s">
        <v>295</v>
      </c>
    </row>
    <row r="1391" spans="1:16" x14ac:dyDescent="0.3">
      <c r="A1391" s="24">
        <v>45</v>
      </c>
      <c r="B1391" s="106">
        <v>46097</v>
      </c>
      <c r="C1391" s="25" t="s">
        <v>358</v>
      </c>
      <c r="D1391" s="107" t="s">
        <v>353</v>
      </c>
      <c r="E1391" s="26">
        <v>0.96</v>
      </c>
      <c r="F1391" s="26" t="s">
        <v>295</v>
      </c>
      <c r="K1391" s="24">
        <v>45</v>
      </c>
      <c r="L1391" s="106">
        <v>46097</v>
      </c>
      <c r="M1391" s="25" t="s">
        <v>359</v>
      </c>
      <c r="N1391" s="107" t="s">
        <v>353</v>
      </c>
      <c r="O1391" s="26">
        <v>3.57</v>
      </c>
      <c r="P1391" s="26" t="s">
        <v>295</v>
      </c>
    </row>
    <row r="1392" spans="1:16" x14ac:dyDescent="0.3">
      <c r="A1392" s="24">
        <v>45</v>
      </c>
      <c r="B1392" s="106">
        <v>46097</v>
      </c>
      <c r="C1392" s="25" t="s">
        <v>358</v>
      </c>
      <c r="D1392" s="107" t="s">
        <v>355</v>
      </c>
      <c r="E1392" s="26">
        <v>29</v>
      </c>
      <c r="F1392" s="26" t="s">
        <v>295</v>
      </c>
      <c r="K1392" s="24">
        <v>45</v>
      </c>
      <c r="L1392" s="106">
        <v>46097</v>
      </c>
      <c r="M1392" s="25" t="s">
        <v>359</v>
      </c>
      <c r="N1392" s="107" t="s">
        <v>355</v>
      </c>
      <c r="O1392" s="26">
        <v>16.8</v>
      </c>
      <c r="P1392" s="26" t="s">
        <v>295</v>
      </c>
    </row>
    <row r="1393" spans="1:16" x14ac:dyDescent="0.3">
      <c r="A1393" s="24">
        <v>45</v>
      </c>
      <c r="B1393" s="106">
        <v>46097</v>
      </c>
      <c r="C1393" s="25" t="s">
        <v>358</v>
      </c>
      <c r="D1393" s="107" t="s">
        <v>133</v>
      </c>
      <c r="E1393" s="26">
        <v>146</v>
      </c>
      <c r="F1393" s="26" t="s">
        <v>295</v>
      </c>
      <c r="K1393" s="24">
        <v>45</v>
      </c>
      <c r="L1393" s="106">
        <v>46097</v>
      </c>
      <c r="M1393" s="25" t="s">
        <v>359</v>
      </c>
      <c r="N1393" s="107" t="s">
        <v>133</v>
      </c>
      <c r="O1393" s="26">
        <v>128</v>
      </c>
      <c r="P1393" s="26" t="s">
        <v>295</v>
      </c>
    </row>
    <row r="1394" spans="1:16" x14ac:dyDescent="0.3">
      <c r="A1394" s="24">
        <v>45</v>
      </c>
      <c r="B1394" s="106">
        <v>46097</v>
      </c>
      <c r="C1394" s="25" t="s">
        <v>358</v>
      </c>
      <c r="D1394" s="107" t="s">
        <v>135</v>
      </c>
      <c r="E1394" s="26">
        <v>3.9</v>
      </c>
      <c r="F1394" s="26" t="s">
        <v>295</v>
      </c>
      <c r="K1394" s="24">
        <v>45</v>
      </c>
      <c r="L1394" s="106">
        <v>46097</v>
      </c>
      <c r="M1394" s="25" t="s">
        <v>359</v>
      </c>
      <c r="N1394" s="107" t="s">
        <v>135</v>
      </c>
      <c r="O1394" s="26">
        <v>6.5</v>
      </c>
      <c r="P1394" s="26" t="s">
        <v>295</v>
      </c>
    </row>
    <row r="1395" spans="1:16" x14ac:dyDescent="0.3">
      <c r="A1395" s="24">
        <v>45</v>
      </c>
      <c r="B1395" s="106">
        <v>46097</v>
      </c>
      <c r="C1395" s="25" t="s">
        <v>358</v>
      </c>
      <c r="D1395" s="107" t="s">
        <v>136</v>
      </c>
      <c r="E1395" s="26">
        <v>120</v>
      </c>
      <c r="F1395" s="26" t="s">
        <v>295</v>
      </c>
      <c r="K1395" s="24">
        <v>45</v>
      </c>
      <c r="L1395" s="106">
        <v>46097</v>
      </c>
      <c r="M1395" s="25" t="s">
        <v>359</v>
      </c>
      <c r="N1395" s="107" t="s">
        <v>136</v>
      </c>
      <c r="O1395" s="26">
        <v>94</v>
      </c>
      <c r="P1395" s="26" t="s">
        <v>295</v>
      </c>
    </row>
    <row r="1396" spans="1:16" x14ac:dyDescent="0.3">
      <c r="A1396" s="24">
        <v>46</v>
      </c>
      <c r="B1396" s="106">
        <v>46104</v>
      </c>
      <c r="C1396" s="25" t="s">
        <v>358</v>
      </c>
      <c r="D1396" s="107" t="s">
        <v>341</v>
      </c>
      <c r="E1396" s="26">
        <v>4.59</v>
      </c>
      <c r="F1396" s="26" t="s">
        <v>295</v>
      </c>
      <c r="K1396" s="24">
        <v>46</v>
      </c>
      <c r="L1396" s="106">
        <v>46104</v>
      </c>
      <c r="M1396" s="25" t="s">
        <v>359</v>
      </c>
      <c r="N1396" s="107" t="s">
        <v>341</v>
      </c>
      <c r="O1396" s="26">
        <v>1.26</v>
      </c>
      <c r="P1396" s="26" t="s">
        <v>295</v>
      </c>
    </row>
    <row r="1397" spans="1:16" x14ac:dyDescent="0.3">
      <c r="A1397" s="24">
        <v>46</v>
      </c>
      <c r="B1397" s="106">
        <v>46104</v>
      </c>
      <c r="C1397" s="25" t="s">
        <v>358</v>
      </c>
      <c r="D1397" s="107" t="s">
        <v>118</v>
      </c>
      <c r="E1397" s="26">
        <v>4.4000000000000004</v>
      </c>
      <c r="F1397" s="26" t="s">
        <v>295</v>
      </c>
      <c r="K1397" s="24">
        <v>46</v>
      </c>
      <c r="L1397" s="106">
        <v>46104</v>
      </c>
      <c r="M1397" s="25" t="s">
        <v>359</v>
      </c>
      <c r="N1397" s="107" t="s">
        <v>118</v>
      </c>
      <c r="O1397" s="26">
        <v>9.5</v>
      </c>
      <c r="P1397" s="26" t="s">
        <v>295</v>
      </c>
    </row>
    <row r="1398" spans="1:16" x14ac:dyDescent="0.3">
      <c r="A1398" s="24">
        <v>46</v>
      </c>
      <c r="B1398" s="106">
        <v>46104</v>
      </c>
      <c r="C1398" s="25" t="s">
        <v>358</v>
      </c>
      <c r="D1398" s="107" t="s">
        <v>130</v>
      </c>
      <c r="E1398" s="26">
        <v>3.76</v>
      </c>
      <c r="F1398" s="26" t="s">
        <v>295</v>
      </c>
      <c r="K1398" s="24">
        <v>46</v>
      </c>
      <c r="L1398" s="106">
        <v>46104</v>
      </c>
      <c r="M1398" s="25" t="s">
        <v>359</v>
      </c>
      <c r="N1398" s="107" t="s">
        <v>130</v>
      </c>
      <c r="O1398" s="26">
        <v>2.41</v>
      </c>
      <c r="P1398" s="26" t="s">
        <v>295</v>
      </c>
    </row>
    <row r="1399" spans="1:16" x14ac:dyDescent="0.3">
      <c r="A1399" s="24">
        <v>46</v>
      </c>
      <c r="B1399" s="106">
        <v>46104</v>
      </c>
      <c r="C1399" s="25" t="s">
        <v>358</v>
      </c>
      <c r="D1399" s="107" t="s">
        <v>343</v>
      </c>
      <c r="E1399" s="26">
        <v>0.28999999999999998</v>
      </c>
      <c r="F1399" s="26" t="s">
        <v>295</v>
      </c>
      <c r="K1399" s="24">
        <v>46</v>
      </c>
      <c r="L1399" s="106">
        <v>46104</v>
      </c>
      <c r="M1399" s="25" t="s">
        <v>359</v>
      </c>
      <c r="N1399" s="107" t="s">
        <v>343</v>
      </c>
      <c r="O1399" s="26">
        <v>1.07</v>
      </c>
      <c r="P1399" s="26" t="s">
        <v>295</v>
      </c>
    </row>
    <row r="1400" spans="1:16" x14ac:dyDescent="0.3">
      <c r="A1400" s="24">
        <v>46</v>
      </c>
      <c r="B1400" s="106">
        <v>46104</v>
      </c>
      <c r="C1400" s="25" t="s">
        <v>358</v>
      </c>
      <c r="D1400" s="107" t="s">
        <v>127</v>
      </c>
      <c r="E1400" s="26">
        <v>1.2</v>
      </c>
      <c r="F1400" s="26" t="s">
        <v>295</v>
      </c>
      <c r="K1400" s="24">
        <v>46</v>
      </c>
      <c r="L1400" s="106">
        <v>46104</v>
      </c>
      <c r="M1400" s="25" t="s">
        <v>359</v>
      </c>
      <c r="N1400" s="107" t="s">
        <v>127</v>
      </c>
      <c r="O1400" s="26">
        <v>4.57</v>
      </c>
      <c r="P1400" s="26" t="s">
        <v>295</v>
      </c>
    </row>
    <row r="1401" spans="1:16" x14ac:dyDescent="0.3">
      <c r="A1401" s="24">
        <v>46</v>
      </c>
      <c r="B1401" s="106">
        <v>46104</v>
      </c>
      <c r="C1401" s="25" t="s">
        <v>358</v>
      </c>
      <c r="D1401" s="107" t="s">
        <v>131</v>
      </c>
      <c r="E1401" s="26">
        <v>8.6</v>
      </c>
      <c r="F1401" s="26" t="s">
        <v>295</v>
      </c>
      <c r="K1401" s="24">
        <v>46</v>
      </c>
      <c r="L1401" s="106">
        <v>46104</v>
      </c>
      <c r="M1401" s="25" t="s">
        <v>359</v>
      </c>
      <c r="N1401" s="107" t="s">
        <v>131</v>
      </c>
      <c r="O1401" s="26">
        <v>12</v>
      </c>
      <c r="P1401" s="26" t="s">
        <v>295</v>
      </c>
    </row>
    <row r="1402" spans="1:16" x14ac:dyDescent="0.3">
      <c r="A1402" s="24">
        <v>46</v>
      </c>
      <c r="B1402" s="106">
        <v>46104</v>
      </c>
      <c r="C1402" s="25" t="s">
        <v>358</v>
      </c>
      <c r="D1402" s="107" t="s">
        <v>344</v>
      </c>
      <c r="E1402" s="26">
        <v>336</v>
      </c>
      <c r="F1402" s="26" t="s">
        <v>295</v>
      </c>
      <c r="K1402" s="24">
        <v>46</v>
      </c>
      <c r="L1402" s="106">
        <v>46104</v>
      </c>
      <c r="M1402" s="25" t="s">
        <v>359</v>
      </c>
      <c r="N1402" s="107" t="s">
        <v>344</v>
      </c>
      <c r="O1402" s="26">
        <v>201</v>
      </c>
      <c r="P1402" s="26" t="s">
        <v>295</v>
      </c>
    </row>
    <row r="1403" spans="1:16" x14ac:dyDescent="0.3">
      <c r="A1403" s="24">
        <v>46</v>
      </c>
      <c r="B1403" s="106">
        <v>46104</v>
      </c>
      <c r="C1403" s="25" t="s">
        <v>358</v>
      </c>
      <c r="D1403" s="107" t="s">
        <v>119</v>
      </c>
      <c r="E1403" s="26">
        <v>236</v>
      </c>
      <c r="F1403" s="26" t="s">
        <v>295</v>
      </c>
      <c r="K1403" s="24">
        <v>46</v>
      </c>
      <c r="L1403" s="106">
        <v>46104</v>
      </c>
      <c r="M1403" s="25" t="s">
        <v>359</v>
      </c>
      <c r="N1403" s="107" t="s">
        <v>119</v>
      </c>
      <c r="O1403" s="26">
        <v>89</v>
      </c>
      <c r="P1403" s="26" t="s">
        <v>295</v>
      </c>
    </row>
    <row r="1404" spans="1:16" x14ac:dyDescent="0.3">
      <c r="A1404" s="24">
        <v>46</v>
      </c>
      <c r="B1404" s="106">
        <v>46104</v>
      </c>
      <c r="C1404" s="25" t="s">
        <v>358</v>
      </c>
      <c r="D1404" s="107" t="s">
        <v>120</v>
      </c>
      <c r="E1404" s="26">
        <v>77</v>
      </c>
      <c r="F1404" s="26" t="s">
        <v>295</v>
      </c>
      <c r="K1404" s="24">
        <v>46</v>
      </c>
      <c r="L1404" s="106">
        <v>46104</v>
      </c>
      <c r="M1404" s="25" t="s">
        <v>359</v>
      </c>
      <c r="N1404" s="107" t="s">
        <v>120</v>
      </c>
      <c r="O1404" s="26">
        <v>27</v>
      </c>
      <c r="P1404" s="26" t="s">
        <v>295</v>
      </c>
    </row>
    <row r="1405" spans="1:16" x14ac:dyDescent="0.3">
      <c r="A1405" s="24">
        <v>46</v>
      </c>
      <c r="B1405" s="106">
        <v>46104</v>
      </c>
      <c r="C1405" s="25" t="s">
        <v>358</v>
      </c>
      <c r="D1405" s="107" t="s">
        <v>117</v>
      </c>
      <c r="E1405" s="26">
        <v>2.84</v>
      </c>
      <c r="F1405" s="26" t="s">
        <v>295</v>
      </c>
      <c r="K1405" s="24">
        <v>46</v>
      </c>
      <c r="L1405" s="106">
        <v>46104</v>
      </c>
      <c r="M1405" s="25" t="s">
        <v>359</v>
      </c>
      <c r="N1405" s="107" t="s">
        <v>117</v>
      </c>
      <c r="O1405" s="26">
        <v>6.39</v>
      </c>
      <c r="P1405" s="26" t="s">
        <v>295</v>
      </c>
    </row>
    <row r="1406" spans="1:16" x14ac:dyDescent="0.3">
      <c r="A1406" s="24">
        <v>46</v>
      </c>
      <c r="B1406" s="106">
        <v>46104</v>
      </c>
      <c r="C1406" s="25" t="s">
        <v>358</v>
      </c>
      <c r="D1406" s="107" t="s">
        <v>346</v>
      </c>
      <c r="E1406" s="26">
        <v>232</v>
      </c>
      <c r="F1406" s="26" t="s">
        <v>295</v>
      </c>
      <c r="K1406" s="24">
        <v>46</v>
      </c>
      <c r="L1406" s="106">
        <v>46104</v>
      </c>
      <c r="M1406" s="25" t="s">
        <v>359</v>
      </c>
      <c r="N1406" s="107" t="s">
        <v>346</v>
      </c>
      <c r="O1406" s="26">
        <v>69</v>
      </c>
      <c r="P1406" s="26" t="s">
        <v>295</v>
      </c>
    </row>
    <row r="1407" spans="1:16" x14ac:dyDescent="0.3">
      <c r="A1407" s="24">
        <v>46</v>
      </c>
      <c r="B1407" s="106">
        <v>46104</v>
      </c>
      <c r="C1407" s="25" t="s">
        <v>358</v>
      </c>
      <c r="D1407" s="107" t="s">
        <v>132</v>
      </c>
      <c r="E1407" s="26">
        <v>3.76</v>
      </c>
      <c r="F1407" s="26" t="s">
        <v>295</v>
      </c>
      <c r="K1407" s="24">
        <v>46</v>
      </c>
      <c r="L1407" s="106">
        <v>46104</v>
      </c>
      <c r="M1407" s="25" t="s">
        <v>359</v>
      </c>
      <c r="N1407" s="107" t="s">
        <v>132</v>
      </c>
      <c r="O1407" s="26">
        <v>7.46</v>
      </c>
      <c r="P1407" s="26" t="s">
        <v>295</v>
      </c>
    </row>
    <row r="1408" spans="1:16" x14ac:dyDescent="0.3">
      <c r="A1408" s="24">
        <v>46</v>
      </c>
      <c r="B1408" s="106">
        <v>46104</v>
      </c>
      <c r="C1408" s="25" t="s">
        <v>358</v>
      </c>
      <c r="D1408" s="107" t="s">
        <v>111</v>
      </c>
      <c r="E1408" s="26">
        <v>89</v>
      </c>
      <c r="F1408" s="26" t="s">
        <v>295</v>
      </c>
      <c r="K1408" s="24">
        <v>46</v>
      </c>
      <c r="L1408" s="106">
        <v>46104</v>
      </c>
      <c r="M1408" s="25" t="s">
        <v>359</v>
      </c>
      <c r="N1408" s="107" t="s">
        <v>111</v>
      </c>
      <c r="O1408" s="26">
        <v>286</v>
      </c>
      <c r="P1408" s="26" t="s">
        <v>295</v>
      </c>
    </row>
    <row r="1409" spans="1:16" x14ac:dyDescent="0.3">
      <c r="A1409" s="24">
        <v>46</v>
      </c>
      <c r="B1409" s="106">
        <v>46104</v>
      </c>
      <c r="C1409" s="25" t="s">
        <v>358</v>
      </c>
      <c r="D1409" s="107" t="s">
        <v>347</v>
      </c>
      <c r="E1409" s="26">
        <v>5.04</v>
      </c>
      <c r="F1409" s="26" t="s">
        <v>295</v>
      </c>
      <c r="K1409" s="24">
        <v>46</v>
      </c>
      <c r="L1409" s="106">
        <v>46104</v>
      </c>
      <c r="M1409" s="25" t="s">
        <v>359</v>
      </c>
      <c r="N1409" s="107" t="s">
        <v>347</v>
      </c>
      <c r="O1409" s="26">
        <v>9.92</v>
      </c>
      <c r="P1409" s="26" t="s">
        <v>295</v>
      </c>
    </row>
    <row r="1410" spans="1:16" x14ac:dyDescent="0.3">
      <c r="A1410" s="24">
        <v>46</v>
      </c>
      <c r="B1410" s="106">
        <v>46104</v>
      </c>
      <c r="C1410" s="25" t="s">
        <v>358</v>
      </c>
      <c r="D1410" s="107" t="s">
        <v>349</v>
      </c>
      <c r="E1410" s="26">
        <v>2.11</v>
      </c>
      <c r="F1410" s="26" t="s">
        <v>295</v>
      </c>
      <c r="K1410" s="24">
        <v>46</v>
      </c>
      <c r="L1410" s="106">
        <v>46104</v>
      </c>
      <c r="M1410" s="25" t="s">
        <v>359</v>
      </c>
      <c r="N1410" s="107" t="s">
        <v>349</v>
      </c>
      <c r="O1410" s="26">
        <v>4.5599999999999996</v>
      </c>
      <c r="P1410" s="26" t="s">
        <v>295</v>
      </c>
    </row>
    <row r="1411" spans="1:16" x14ac:dyDescent="0.3">
      <c r="A1411" s="24">
        <v>46</v>
      </c>
      <c r="B1411" s="106">
        <v>46104</v>
      </c>
      <c r="C1411" s="25" t="s">
        <v>358</v>
      </c>
      <c r="D1411" s="107" t="s">
        <v>128</v>
      </c>
      <c r="E1411" s="26">
        <v>6.9</v>
      </c>
      <c r="F1411" s="26" t="s">
        <v>295</v>
      </c>
      <c r="K1411" s="24">
        <v>46</v>
      </c>
      <c r="L1411" s="106">
        <v>46104</v>
      </c>
      <c r="M1411" s="25" t="s">
        <v>359</v>
      </c>
      <c r="N1411" s="107" t="s">
        <v>128</v>
      </c>
      <c r="O1411" s="26">
        <v>4.4000000000000004</v>
      </c>
      <c r="P1411" s="26" t="s">
        <v>295</v>
      </c>
    </row>
    <row r="1412" spans="1:16" x14ac:dyDescent="0.3">
      <c r="A1412" s="24">
        <v>46</v>
      </c>
      <c r="B1412" s="106">
        <v>46104</v>
      </c>
      <c r="C1412" s="25" t="s">
        <v>358</v>
      </c>
      <c r="D1412" s="107" t="s">
        <v>121</v>
      </c>
      <c r="E1412" s="26">
        <v>163</v>
      </c>
      <c r="F1412" s="26" t="s">
        <v>295</v>
      </c>
      <c r="K1412" s="24">
        <v>46</v>
      </c>
      <c r="L1412" s="106">
        <v>46104</v>
      </c>
      <c r="M1412" s="25" t="s">
        <v>359</v>
      </c>
      <c r="N1412" s="107" t="s">
        <v>121</v>
      </c>
      <c r="O1412" s="26">
        <v>81</v>
      </c>
      <c r="P1412" s="26" t="s">
        <v>295</v>
      </c>
    </row>
    <row r="1413" spans="1:16" x14ac:dyDescent="0.3">
      <c r="A1413" s="24">
        <v>46</v>
      </c>
      <c r="B1413" s="106">
        <v>46104</v>
      </c>
      <c r="C1413" s="25" t="s">
        <v>358</v>
      </c>
      <c r="D1413" s="107" t="s">
        <v>115</v>
      </c>
      <c r="E1413" s="26">
        <v>35</v>
      </c>
      <c r="F1413" s="26" t="s">
        <v>295</v>
      </c>
      <c r="K1413" s="24">
        <v>46</v>
      </c>
      <c r="L1413" s="106">
        <v>46104</v>
      </c>
      <c r="M1413" s="25" t="s">
        <v>359</v>
      </c>
      <c r="N1413" s="107" t="s">
        <v>115</v>
      </c>
      <c r="O1413" s="26">
        <v>99</v>
      </c>
      <c r="P1413" s="26" t="s">
        <v>295</v>
      </c>
    </row>
    <row r="1414" spans="1:16" x14ac:dyDescent="0.3">
      <c r="A1414" s="24">
        <v>46</v>
      </c>
      <c r="B1414" s="106">
        <v>46104</v>
      </c>
      <c r="C1414" s="25" t="s">
        <v>358</v>
      </c>
      <c r="D1414" s="107" t="s">
        <v>137</v>
      </c>
      <c r="E1414" s="26">
        <v>75</v>
      </c>
      <c r="F1414" s="26" t="s">
        <v>295</v>
      </c>
      <c r="K1414" s="24">
        <v>46</v>
      </c>
      <c r="L1414" s="106">
        <v>46104</v>
      </c>
      <c r="M1414" s="25" t="s">
        <v>359</v>
      </c>
      <c r="N1414" s="107" t="s">
        <v>137</v>
      </c>
      <c r="O1414" s="26">
        <v>492</v>
      </c>
      <c r="P1414" s="26" t="s">
        <v>295</v>
      </c>
    </row>
    <row r="1415" spans="1:16" x14ac:dyDescent="0.3">
      <c r="A1415" s="24">
        <v>46</v>
      </c>
      <c r="B1415" s="106">
        <v>46104</v>
      </c>
      <c r="C1415" s="25" t="s">
        <v>358</v>
      </c>
      <c r="D1415" s="107" t="s">
        <v>350</v>
      </c>
      <c r="E1415" s="26">
        <v>141</v>
      </c>
      <c r="F1415" s="26" t="s">
        <v>295</v>
      </c>
      <c r="K1415" s="24">
        <v>46</v>
      </c>
      <c r="L1415" s="106">
        <v>46104</v>
      </c>
      <c r="M1415" s="25" t="s">
        <v>359</v>
      </c>
      <c r="N1415" s="107" t="s">
        <v>350</v>
      </c>
      <c r="O1415" s="26">
        <v>434</v>
      </c>
      <c r="P1415" s="26" t="s">
        <v>295</v>
      </c>
    </row>
    <row r="1416" spans="1:16" x14ac:dyDescent="0.3">
      <c r="A1416" s="24">
        <v>46</v>
      </c>
      <c r="B1416" s="106">
        <v>46104</v>
      </c>
      <c r="C1416" s="25" t="s">
        <v>358</v>
      </c>
      <c r="D1416" s="107" t="s">
        <v>125</v>
      </c>
      <c r="E1416" s="26">
        <v>115</v>
      </c>
      <c r="F1416" s="26" t="s">
        <v>295</v>
      </c>
      <c r="K1416" s="24">
        <v>46</v>
      </c>
      <c r="L1416" s="106">
        <v>46104</v>
      </c>
      <c r="M1416" s="25" t="s">
        <v>359</v>
      </c>
      <c r="N1416" s="107" t="s">
        <v>125</v>
      </c>
      <c r="O1416" s="26">
        <v>425</v>
      </c>
      <c r="P1416" s="26" t="s">
        <v>295</v>
      </c>
    </row>
    <row r="1417" spans="1:16" x14ac:dyDescent="0.3">
      <c r="A1417" s="24">
        <v>46</v>
      </c>
      <c r="B1417" s="106">
        <v>46104</v>
      </c>
      <c r="C1417" s="25" t="s">
        <v>358</v>
      </c>
      <c r="D1417" s="107" t="s">
        <v>126</v>
      </c>
      <c r="E1417" s="26">
        <v>79</v>
      </c>
      <c r="F1417" s="26" t="s">
        <v>295</v>
      </c>
      <c r="K1417" s="24">
        <v>46</v>
      </c>
      <c r="L1417" s="106">
        <v>46104</v>
      </c>
      <c r="M1417" s="25" t="s">
        <v>359</v>
      </c>
      <c r="N1417" s="107" t="s">
        <v>126</v>
      </c>
      <c r="O1417" s="26">
        <v>155</v>
      </c>
      <c r="P1417" s="26" t="s">
        <v>295</v>
      </c>
    </row>
    <row r="1418" spans="1:16" x14ac:dyDescent="0.3">
      <c r="A1418" s="24">
        <v>46</v>
      </c>
      <c r="B1418" s="106">
        <v>46104</v>
      </c>
      <c r="C1418" s="25" t="s">
        <v>358</v>
      </c>
      <c r="D1418" s="107" t="s">
        <v>351</v>
      </c>
      <c r="E1418" s="26">
        <v>165</v>
      </c>
      <c r="F1418" s="26" t="s">
        <v>295</v>
      </c>
      <c r="K1418" s="24">
        <v>46</v>
      </c>
      <c r="L1418" s="106">
        <v>46104</v>
      </c>
      <c r="M1418" s="25" t="s">
        <v>359</v>
      </c>
      <c r="N1418" s="107" t="s">
        <v>351</v>
      </c>
      <c r="O1418" s="26">
        <v>391</v>
      </c>
      <c r="P1418" s="26" t="s">
        <v>295</v>
      </c>
    </row>
    <row r="1419" spans="1:16" x14ac:dyDescent="0.3">
      <c r="A1419" s="24">
        <v>46</v>
      </c>
      <c r="B1419" s="106">
        <v>46104</v>
      </c>
      <c r="C1419" s="25" t="s">
        <v>358</v>
      </c>
      <c r="D1419" s="107" t="s">
        <v>352</v>
      </c>
      <c r="E1419" s="26">
        <v>60</v>
      </c>
      <c r="F1419" s="26" t="s">
        <v>295</v>
      </c>
      <c r="K1419" s="24">
        <v>46</v>
      </c>
      <c r="L1419" s="106">
        <v>46104</v>
      </c>
      <c r="M1419" s="25" t="s">
        <v>359</v>
      </c>
      <c r="N1419" s="107" t="s">
        <v>352</v>
      </c>
      <c r="O1419" s="26">
        <v>86</v>
      </c>
      <c r="P1419" s="26" t="s">
        <v>295</v>
      </c>
    </row>
    <row r="1420" spans="1:16" x14ac:dyDescent="0.3">
      <c r="A1420" s="24">
        <v>46</v>
      </c>
      <c r="B1420" s="106">
        <v>46104</v>
      </c>
      <c r="C1420" s="25" t="s">
        <v>358</v>
      </c>
      <c r="D1420" s="107" t="s">
        <v>122</v>
      </c>
      <c r="E1420" s="26">
        <v>46</v>
      </c>
      <c r="F1420" s="26" t="s">
        <v>295</v>
      </c>
      <c r="K1420" s="24">
        <v>46</v>
      </c>
      <c r="L1420" s="106">
        <v>46104</v>
      </c>
      <c r="M1420" s="25" t="s">
        <v>359</v>
      </c>
      <c r="N1420" s="107" t="s">
        <v>122</v>
      </c>
      <c r="O1420" s="26">
        <v>228</v>
      </c>
      <c r="P1420" s="26" t="s">
        <v>295</v>
      </c>
    </row>
    <row r="1421" spans="1:16" x14ac:dyDescent="0.3">
      <c r="A1421" s="24">
        <v>46</v>
      </c>
      <c r="B1421" s="106">
        <v>46104</v>
      </c>
      <c r="C1421" s="25" t="s">
        <v>358</v>
      </c>
      <c r="D1421" s="107" t="s">
        <v>124</v>
      </c>
      <c r="E1421" s="26">
        <v>31</v>
      </c>
      <c r="F1421" s="26" t="s">
        <v>295</v>
      </c>
      <c r="K1421" s="24">
        <v>46</v>
      </c>
      <c r="L1421" s="106">
        <v>46104</v>
      </c>
      <c r="M1421" s="25" t="s">
        <v>359</v>
      </c>
      <c r="N1421" s="107" t="s">
        <v>124</v>
      </c>
      <c r="O1421" s="26">
        <v>107</v>
      </c>
      <c r="P1421" s="26" t="s">
        <v>295</v>
      </c>
    </row>
    <row r="1422" spans="1:16" x14ac:dyDescent="0.3">
      <c r="A1422" s="24">
        <v>46</v>
      </c>
      <c r="B1422" s="106">
        <v>46104</v>
      </c>
      <c r="C1422" s="25" t="s">
        <v>358</v>
      </c>
      <c r="D1422" s="107" t="s">
        <v>353</v>
      </c>
      <c r="E1422" s="26">
        <v>0.95</v>
      </c>
      <c r="F1422" s="26" t="s">
        <v>295</v>
      </c>
      <c r="K1422" s="24">
        <v>46</v>
      </c>
      <c r="L1422" s="106">
        <v>46104</v>
      </c>
      <c r="M1422" s="25" t="s">
        <v>359</v>
      </c>
      <c r="N1422" s="107" t="s">
        <v>353</v>
      </c>
      <c r="O1422" s="26">
        <v>3.57</v>
      </c>
      <c r="P1422" s="26" t="s">
        <v>295</v>
      </c>
    </row>
    <row r="1423" spans="1:16" x14ac:dyDescent="0.3">
      <c r="A1423" s="24">
        <v>46</v>
      </c>
      <c r="B1423" s="106">
        <v>46104</v>
      </c>
      <c r="C1423" s="25" t="s">
        <v>358</v>
      </c>
      <c r="D1423" s="107" t="s">
        <v>355</v>
      </c>
      <c r="E1423" s="26">
        <v>33</v>
      </c>
      <c r="F1423" s="26" t="s">
        <v>295</v>
      </c>
      <c r="K1423" s="24">
        <v>46</v>
      </c>
      <c r="L1423" s="106">
        <v>46104</v>
      </c>
      <c r="M1423" s="25" t="s">
        <v>359</v>
      </c>
      <c r="N1423" s="107" t="s">
        <v>355</v>
      </c>
      <c r="O1423" s="26">
        <v>16.600000000000001</v>
      </c>
      <c r="P1423" s="26" t="s">
        <v>295</v>
      </c>
    </row>
    <row r="1424" spans="1:16" x14ac:dyDescent="0.3">
      <c r="A1424" s="24">
        <v>46</v>
      </c>
      <c r="B1424" s="106">
        <v>46104</v>
      </c>
      <c r="C1424" s="25" t="s">
        <v>358</v>
      </c>
      <c r="D1424" s="107" t="s">
        <v>133</v>
      </c>
      <c r="E1424" s="26">
        <v>143</v>
      </c>
      <c r="F1424" s="26" t="s">
        <v>295</v>
      </c>
      <c r="K1424" s="24">
        <v>46</v>
      </c>
      <c r="L1424" s="106">
        <v>46104</v>
      </c>
      <c r="M1424" s="25" t="s">
        <v>359</v>
      </c>
      <c r="N1424" s="107" t="s">
        <v>133</v>
      </c>
      <c r="O1424" s="26">
        <v>126</v>
      </c>
      <c r="P1424" s="26" t="s">
        <v>295</v>
      </c>
    </row>
    <row r="1425" spans="1:16" x14ac:dyDescent="0.3">
      <c r="A1425" s="24">
        <v>46</v>
      </c>
      <c r="B1425" s="106">
        <v>46104</v>
      </c>
      <c r="C1425" s="25" t="s">
        <v>358</v>
      </c>
      <c r="D1425" s="107" t="s">
        <v>135</v>
      </c>
      <c r="E1425" s="26">
        <v>3.8</v>
      </c>
      <c r="F1425" s="26" t="s">
        <v>295</v>
      </c>
      <c r="K1425" s="24">
        <v>46</v>
      </c>
      <c r="L1425" s="106">
        <v>46104</v>
      </c>
      <c r="M1425" s="25" t="s">
        <v>359</v>
      </c>
      <c r="N1425" s="107" t="s">
        <v>135</v>
      </c>
      <c r="O1425" s="26">
        <v>6.5</v>
      </c>
      <c r="P1425" s="26" t="s">
        <v>295</v>
      </c>
    </row>
    <row r="1426" spans="1:16" x14ac:dyDescent="0.3">
      <c r="A1426" s="24">
        <v>46</v>
      </c>
      <c r="B1426" s="106">
        <v>46104</v>
      </c>
      <c r="C1426" s="25" t="s">
        <v>358</v>
      </c>
      <c r="D1426" s="107" t="s">
        <v>136</v>
      </c>
      <c r="E1426" s="26">
        <v>118</v>
      </c>
      <c r="F1426" s="26" t="s">
        <v>295</v>
      </c>
      <c r="K1426" s="24">
        <v>46</v>
      </c>
      <c r="L1426" s="106">
        <v>46104</v>
      </c>
      <c r="M1426" s="25" t="s">
        <v>359</v>
      </c>
      <c r="N1426" s="107" t="s">
        <v>136</v>
      </c>
      <c r="O1426" s="26">
        <v>94</v>
      </c>
      <c r="P1426" s="26" t="s">
        <v>295</v>
      </c>
    </row>
    <row r="1427" spans="1:16" x14ac:dyDescent="0.3">
      <c r="A1427" s="24">
        <v>47</v>
      </c>
      <c r="B1427" s="106">
        <v>46105</v>
      </c>
      <c r="C1427" s="25" t="s">
        <v>358</v>
      </c>
      <c r="D1427" s="107" t="s">
        <v>341</v>
      </c>
      <c r="E1427" s="26">
        <v>4.68</v>
      </c>
      <c r="F1427" s="26" t="s">
        <v>295</v>
      </c>
      <c r="K1427" s="24">
        <v>47</v>
      </c>
      <c r="L1427" s="106">
        <v>46105</v>
      </c>
      <c r="M1427" s="25" t="s">
        <v>359</v>
      </c>
      <c r="N1427" s="107" t="s">
        <v>341</v>
      </c>
      <c r="O1427" s="26">
        <v>1.1599999999999999</v>
      </c>
      <c r="P1427" s="26" t="s">
        <v>295</v>
      </c>
    </row>
    <row r="1428" spans="1:16" x14ac:dyDescent="0.3">
      <c r="A1428" s="24">
        <v>47</v>
      </c>
      <c r="B1428" s="106">
        <v>46105</v>
      </c>
      <c r="C1428" s="25" t="s">
        <v>358</v>
      </c>
      <c r="D1428" s="107" t="s">
        <v>118</v>
      </c>
      <c r="E1428" s="26">
        <v>4.5</v>
      </c>
      <c r="F1428" s="26" t="s">
        <v>295</v>
      </c>
      <c r="K1428" s="24">
        <v>47</v>
      </c>
      <c r="L1428" s="106">
        <v>46105</v>
      </c>
      <c r="M1428" s="25" t="s">
        <v>359</v>
      </c>
      <c r="N1428" s="107" t="s">
        <v>118</v>
      </c>
      <c r="O1428" s="26">
        <v>9.4</v>
      </c>
      <c r="P1428" s="26" t="s">
        <v>295</v>
      </c>
    </row>
    <row r="1429" spans="1:16" x14ac:dyDescent="0.3">
      <c r="A1429" s="24">
        <v>47</v>
      </c>
      <c r="B1429" s="106">
        <v>46105</v>
      </c>
      <c r="C1429" s="25" t="s">
        <v>358</v>
      </c>
      <c r="D1429" s="107" t="s">
        <v>130</v>
      </c>
      <c r="E1429" s="26">
        <v>3.69</v>
      </c>
      <c r="F1429" s="26" t="s">
        <v>295</v>
      </c>
      <c r="K1429" s="24">
        <v>47</v>
      </c>
      <c r="L1429" s="106">
        <v>46105</v>
      </c>
      <c r="M1429" s="25" t="s">
        <v>359</v>
      </c>
      <c r="N1429" s="107" t="s">
        <v>130</v>
      </c>
      <c r="O1429" s="26">
        <v>2.35</v>
      </c>
      <c r="P1429" s="26" t="s">
        <v>295</v>
      </c>
    </row>
    <row r="1430" spans="1:16" x14ac:dyDescent="0.3">
      <c r="A1430" s="24">
        <v>47</v>
      </c>
      <c r="B1430" s="106">
        <v>46105</v>
      </c>
      <c r="C1430" s="25" t="s">
        <v>358</v>
      </c>
      <c r="D1430" s="107" t="s">
        <v>343</v>
      </c>
      <c r="E1430" s="26">
        <v>0.28000000000000003</v>
      </c>
      <c r="F1430" s="26" t="s">
        <v>295</v>
      </c>
      <c r="K1430" s="24">
        <v>47</v>
      </c>
      <c r="L1430" s="106">
        <v>46105</v>
      </c>
      <c r="M1430" s="25" t="s">
        <v>359</v>
      </c>
      <c r="N1430" s="107" t="s">
        <v>343</v>
      </c>
      <c r="O1430" s="26">
        <v>1.03</v>
      </c>
      <c r="P1430" s="26" t="s">
        <v>295</v>
      </c>
    </row>
    <row r="1431" spans="1:16" x14ac:dyDescent="0.3">
      <c r="A1431" s="24">
        <v>47</v>
      </c>
      <c r="B1431" s="106">
        <v>46105</v>
      </c>
      <c r="C1431" s="25" t="s">
        <v>358</v>
      </c>
      <c r="D1431" s="107" t="s">
        <v>127</v>
      </c>
      <c r="E1431" s="26">
        <v>1.1200000000000001</v>
      </c>
      <c r="F1431" s="26" t="s">
        <v>295</v>
      </c>
      <c r="K1431" s="24">
        <v>47</v>
      </c>
      <c r="L1431" s="106">
        <v>46105</v>
      </c>
      <c r="M1431" s="25" t="s">
        <v>359</v>
      </c>
      <c r="N1431" s="107" t="s">
        <v>127</v>
      </c>
      <c r="O1431" s="26">
        <v>4.4400000000000004</v>
      </c>
      <c r="P1431" s="26" t="s">
        <v>295</v>
      </c>
    </row>
    <row r="1432" spans="1:16" x14ac:dyDescent="0.3">
      <c r="A1432" s="24">
        <v>47</v>
      </c>
      <c r="B1432" s="106">
        <v>46105</v>
      </c>
      <c r="C1432" s="25" t="s">
        <v>358</v>
      </c>
      <c r="D1432" s="107" t="s">
        <v>131</v>
      </c>
      <c r="E1432" s="26">
        <v>8.6</v>
      </c>
      <c r="F1432" s="26" t="s">
        <v>295</v>
      </c>
      <c r="K1432" s="24">
        <v>47</v>
      </c>
      <c r="L1432" s="106">
        <v>46105</v>
      </c>
      <c r="M1432" s="25" t="s">
        <v>359</v>
      </c>
      <c r="N1432" s="107" t="s">
        <v>131</v>
      </c>
      <c r="O1432" s="26">
        <v>12</v>
      </c>
      <c r="P1432" s="26" t="s">
        <v>295</v>
      </c>
    </row>
    <row r="1433" spans="1:16" x14ac:dyDescent="0.3">
      <c r="A1433" s="24">
        <v>47</v>
      </c>
      <c r="B1433" s="106">
        <v>46105</v>
      </c>
      <c r="C1433" s="25" t="s">
        <v>358</v>
      </c>
      <c r="D1433" s="107" t="s">
        <v>344</v>
      </c>
      <c r="E1433" s="26">
        <v>333</v>
      </c>
      <c r="F1433" s="26" t="s">
        <v>295</v>
      </c>
      <c r="K1433" s="24">
        <v>47</v>
      </c>
      <c r="L1433" s="106">
        <v>46105</v>
      </c>
      <c r="M1433" s="25" t="s">
        <v>359</v>
      </c>
      <c r="N1433" s="107" t="s">
        <v>344</v>
      </c>
      <c r="O1433" s="26">
        <v>203</v>
      </c>
      <c r="P1433" s="26" t="s">
        <v>295</v>
      </c>
    </row>
    <row r="1434" spans="1:16" x14ac:dyDescent="0.3">
      <c r="A1434" s="24">
        <v>47</v>
      </c>
      <c r="B1434" s="106">
        <v>46105</v>
      </c>
      <c r="C1434" s="25" t="s">
        <v>358</v>
      </c>
      <c r="D1434" s="107" t="s">
        <v>119</v>
      </c>
      <c r="E1434" s="26">
        <v>247</v>
      </c>
      <c r="F1434" s="26" t="s">
        <v>295</v>
      </c>
      <c r="K1434" s="24">
        <v>47</v>
      </c>
      <c r="L1434" s="106">
        <v>46105</v>
      </c>
      <c r="M1434" s="25" t="s">
        <v>359</v>
      </c>
      <c r="N1434" s="107" t="s">
        <v>119</v>
      </c>
      <c r="O1434" s="26">
        <v>90</v>
      </c>
      <c r="P1434" s="26" t="s">
        <v>295</v>
      </c>
    </row>
    <row r="1435" spans="1:16" x14ac:dyDescent="0.3">
      <c r="A1435" s="24">
        <v>47</v>
      </c>
      <c r="B1435" s="106">
        <v>46105</v>
      </c>
      <c r="C1435" s="25" t="s">
        <v>358</v>
      </c>
      <c r="D1435" s="107" t="s">
        <v>120</v>
      </c>
      <c r="E1435" s="26">
        <v>78</v>
      </c>
      <c r="F1435" s="26" t="s">
        <v>295</v>
      </c>
      <c r="K1435" s="24">
        <v>47</v>
      </c>
      <c r="L1435" s="106">
        <v>46105</v>
      </c>
      <c r="M1435" s="25" t="s">
        <v>359</v>
      </c>
      <c r="N1435" s="107" t="s">
        <v>120</v>
      </c>
      <c r="O1435" s="26">
        <v>27</v>
      </c>
      <c r="P1435" s="26" t="s">
        <v>295</v>
      </c>
    </row>
    <row r="1436" spans="1:16" x14ac:dyDescent="0.3">
      <c r="A1436" s="24">
        <v>47</v>
      </c>
      <c r="B1436" s="106">
        <v>46105</v>
      </c>
      <c r="C1436" s="25" t="s">
        <v>358</v>
      </c>
      <c r="D1436" s="107" t="s">
        <v>117</v>
      </c>
      <c r="E1436" s="26">
        <v>2.71</v>
      </c>
      <c r="F1436" s="26" t="s">
        <v>295</v>
      </c>
      <c r="K1436" s="24">
        <v>47</v>
      </c>
      <c r="L1436" s="106">
        <v>46105</v>
      </c>
      <c r="M1436" s="25" t="s">
        <v>359</v>
      </c>
      <c r="N1436" s="107" t="s">
        <v>117</v>
      </c>
      <c r="O1436" s="26">
        <v>6.34</v>
      </c>
      <c r="P1436" s="26" t="s">
        <v>295</v>
      </c>
    </row>
    <row r="1437" spans="1:16" x14ac:dyDescent="0.3">
      <c r="A1437" s="24">
        <v>47</v>
      </c>
      <c r="B1437" s="106">
        <v>46105</v>
      </c>
      <c r="C1437" s="25" t="s">
        <v>358</v>
      </c>
      <c r="D1437" s="107" t="s">
        <v>346</v>
      </c>
      <c r="E1437" s="26">
        <v>232</v>
      </c>
      <c r="F1437" s="26" t="s">
        <v>295</v>
      </c>
      <c r="K1437" s="24">
        <v>47</v>
      </c>
      <c r="L1437" s="106">
        <v>46105</v>
      </c>
      <c r="M1437" s="25" t="s">
        <v>359</v>
      </c>
      <c r="N1437" s="107" t="s">
        <v>346</v>
      </c>
      <c r="O1437" s="26">
        <v>68</v>
      </c>
      <c r="P1437" s="26" t="s">
        <v>295</v>
      </c>
    </row>
    <row r="1438" spans="1:16" x14ac:dyDescent="0.3">
      <c r="A1438" s="24">
        <v>47</v>
      </c>
      <c r="B1438" s="106">
        <v>46105</v>
      </c>
      <c r="C1438" s="25" t="s">
        <v>358</v>
      </c>
      <c r="D1438" s="107" t="s">
        <v>132</v>
      </c>
      <c r="E1438" s="26">
        <v>3.6</v>
      </c>
      <c r="F1438" s="26" t="s">
        <v>295</v>
      </c>
      <c r="K1438" s="24">
        <v>47</v>
      </c>
      <c r="L1438" s="106">
        <v>46105</v>
      </c>
      <c r="M1438" s="25" t="s">
        <v>359</v>
      </c>
      <c r="N1438" s="107" t="s">
        <v>132</v>
      </c>
      <c r="O1438" s="26">
        <v>7.28</v>
      </c>
      <c r="P1438" s="26" t="s">
        <v>295</v>
      </c>
    </row>
    <row r="1439" spans="1:16" x14ac:dyDescent="0.3">
      <c r="A1439" s="24">
        <v>47</v>
      </c>
      <c r="B1439" s="106">
        <v>46105</v>
      </c>
      <c r="C1439" s="25" t="s">
        <v>358</v>
      </c>
      <c r="D1439" s="107" t="s">
        <v>111</v>
      </c>
      <c r="E1439" s="26">
        <v>88</v>
      </c>
      <c r="F1439" s="26" t="s">
        <v>295</v>
      </c>
      <c r="K1439" s="24">
        <v>47</v>
      </c>
      <c r="L1439" s="106">
        <v>46105</v>
      </c>
      <c r="M1439" s="25" t="s">
        <v>359</v>
      </c>
      <c r="N1439" s="107" t="s">
        <v>111</v>
      </c>
      <c r="O1439" s="26">
        <v>283</v>
      </c>
      <c r="P1439" s="26" t="s">
        <v>295</v>
      </c>
    </row>
    <row r="1440" spans="1:16" x14ac:dyDescent="0.3">
      <c r="A1440" s="24">
        <v>47</v>
      </c>
      <c r="B1440" s="106">
        <v>46105</v>
      </c>
      <c r="C1440" s="25" t="s">
        <v>358</v>
      </c>
      <c r="D1440" s="107" t="s">
        <v>347</v>
      </c>
      <c r="E1440" s="26">
        <v>5.0999999999999996</v>
      </c>
      <c r="F1440" s="26" t="s">
        <v>295</v>
      </c>
      <c r="K1440" s="24">
        <v>47</v>
      </c>
      <c r="L1440" s="106">
        <v>46105</v>
      </c>
      <c r="M1440" s="25" t="s">
        <v>359</v>
      </c>
      <c r="N1440" s="107" t="s">
        <v>347</v>
      </c>
      <c r="O1440" s="26">
        <v>9.98</v>
      </c>
      <c r="P1440" s="26" t="s">
        <v>295</v>
      </c>
    </row>
    <row r="1441" spans="1:16" x14ac:dyDescent="0.3">
      <c r="A1441" s="24">
        <v>47</v>
      </c>
      <c r="B1441" s="106">
        <v>46105</v>
      </c>
      <c r="C1441" s="25" t="s">
        <v>358</v>
      </c>
      <c r="D1441" s="107" t="s">
        <v>349</v>
      </c>
      <c r="E1441" s="26">
        <v>2.0699999999999998</v>
      </c>
      <c r="F1441" s="26" t="s">
        <v>295</v>
      </c>
      <c r="K1441" s="24">
        <v>47</v>
      </c>
      <c r="L1441" s="106">
        <v>46105</v>
      </c>
      <c r="M1441" s="25" t="s">
        <v>359</v>
      </c>
      <c r="N1441" s="107" t="s">
        <v>349</v>
      </c>
      <c r="O1441" s="26">
        <v>4.5599999999999996</v>
      </c>
      <c r="P1441" s="26" t="s">
        <v>295</v>
      </c>
    </row>
    <row r="1442" spans="1:16" x14ac:dyDescent="0.3">
      <c r="A1442" s="24">
        <v>47</v>
      </c>
      <c r="B1442" s="106">
        <v>46105</v>
      </c>
      <c r="C1442" s="25" t="s">
        <v>358</v>
      </c>
      <c r="D1442" s="107" t="s">
        <v>128</v>
      </c>
      <c r="E1442" s="26">
        <v>6.9</v>
      </c>
      <c r="F1442" s="26" t="s">
        <v>295</v>
      </c>
      <c r="K1442" s="24">
        <v>47</v>
      </c>
      <c r="L1442" s="106">
        <v>46105</v>
      </c>
      <c r="M1442" s="25" t="s">
        <v>359</v>
      </c>
      <c r="N1442" s="107" t="s">
        <v>128</v>
      </c>
      <c r="O1442" s="26">
        <v>4.3</v>
      </c>
      <c r="P1442" s="26" t="s">
        <v>295</v>
      </c>
    </row>
    <row r="1443" spans="1:16" x14ac:dyDescent="0.3">
      <c r="A1443" s="24">
        <v>47</v>
      </c>
      <c r="B1443" s="106">
        <v>46105</v>
      </c>
      <c r="C1443" s="25" t="s">
        <v>358</v>
      </c>
      <c r="D1443" s="107" t="s">
        <v>121</v>
      </c>
      <c r="E1443" s="26">
        <v>159</v>
      </c>
      <c r="F1443" s="26" t="s">
        <v>295</v>
      </c>
      <c r="K1443" s="24">
        <v>47</v>
      </c>
      <c r="L1443" s="106">
        <v>46105</v>
      </c>
      <c r="M1443" s="25" t="s">
        <v>359</v>
      </c>
      <c r="N1443" s="107" t="s">
        <v>121</v>
      </c>
      <c r="O1443" s="26">
        <v>80</v>
      </c>
      <c r="P1443" s="26" t="s">
        <v>295</v>
      </c>
    </row>
    <row r="1444" spans="1:16" x14ac:dyDescent="0.3">
      <c r="A1444" s="24">
        <v>47</v>
      </c>
      <c r="B1444" s="106">
        <v>46105</v>
      </c>
      <c r="C1444" s="25" t="s">
        <v>358</v>
      </c>
      <c r="D1444" s="107" t="s">
        <v>115</v>
      </c>
      <c r="E1444" s="26">
        <v>34</v>
      </c>
      <c r="F1444" s="26" t="s">
        <v>295</v>
      </c>
      <c r="K1444" s="24">
        <v>47</v>
      </c>
      <c r="L1444" s="106">
        <v>46105</v>
      </c>
      <c r="M1444" s="25" t="s">
        <v>359</v>
      </c>
      <c r="N1444" s="107" t="s">
        <v>115</v>
      </c>
      <c r="O1444" s="26">
        <v>98</v>
      </c>
      <c r="P1444" s="26" t="s">
        <v>295</v>
      </c>
    </row>
    <row r="1445" spans="1:16" x14ac:dyDescent="0.3">
      <c r="A1445" s="24">
        <v>47</v>
      </c>
      <c r="B1445" s="106">
        <v>46105</v>
      </c>
      <c r="C1445" s="25" t="s">
        <v>358</v>
      </c>
      <c r="D1445" s="107" t="s">
        <v>137</v>
      </c>
      <c r="E1445" s="26">
        <v>74</v>
      </c>
      <c r="F1445" s="26" t="s">
        <v>295</v>
      </c>
      <c r="K1445" s="24">
        <v>47</v>
      </c>
      <c r="L1445" s="106">
        <v>46105</v>
      </c>
      <c r="M1445" s="25" t="s">
        <v>359</v>
      </c>
      <c r="N1445" s="107" t="s">
        <v>137</v>
      </c>
      <c r="O1445" s="26">
        <v>485</v>
      </c>
      <c r="P1445" s="26" t="s">
        <v>295</v>
      </c>
    </row>
    <row r="1446" spans="1:16" x14ac:dyDescent="0.3">
      <c r="A1446" s="24">
        <v>47</v>
      </c>
      <c r="B1446" s="106">
        <v>46105</v>
      </c>
      <c r="C1446" s="25" t="s">
        <v>358</v>
      </c>
      <c r="D1446" s="107" t="s">
        <v>350</v>
      </c>
      <c r="E1446" s="26">
        <v>141</v>
      </c>
      <c r="F1446" s="26" t="s">
        <v>295</v>
      </c>
      <c r="K1446" s="24">
        <v>47</v>
      </c>
      <c r="L1446" s="106">
        <v>46105</v>
      </c>
      <c r="M1446" s="25" t="s">
        <v>359</v>
      </c>
      <c r="N1446" s="107" t="s">
        <v>350</v>
      </c>
      <c r="O1446" s="26">
        <v>431</v>
      </c>
      <c r="P1446" s="26" t="s">
        <v>295</v>
      </c>
    </row>
    <row r="1447" spans="1:16" x14ac:dyDescent="0.3">
      <c r="A1447" s="24">
        <v>47</v>
      </c>
      <c r="B1447" s="106">
        <v>46105</v>
      </c>
      <c r="C1447" s="25" t="s">
        <v>358</v>
      </c>
      <c r="D1447" s="107" t="s">
        <v>125</v>
      </c>
      <c r="E1447" s="26">
        <v>115</v>
      </c>
      <c r="F1447" s="26" t="s">
        <v>295</v>
      </c>
      <c r="K1447" s="24">
        <v>47</v>
      </c>
      <c r="L1447" s="106">
        <v>46105</v>
      </c>
      <c r="M1447" s="25" t="s">
        <v>359</v>
      </c>
      <c r="N1447" s="107" t="s">
        <v>125</v>
      </c>
      <c r="O1447" s="26">
        <v>428</v>
      </c>
      <c r="P1447" s="26" t="s">
        <v>295</v>
      </c>
    </row>
    <row r="1448" spans="1:16" x14ac:dyDescent="0.3">
      <c r="A1448" s="24">
        <v>47</v>
      </c>
      <c r="B1448" s="106">
        <v>46105</v>
      </c>
      <c r="C1448" s="25" t="s">
        <v>358</v>
      </c>
      <c r="D1448" s="107" t="s">
        <v>126</v>
      </c>
      <c r="E1448" s="26">
        <v>81</v>
      </c>
      <c r="F1448" s="26" t="s">
        <v>295</v>
      </c>
      <c r="K1448" s="24">
        <v>47</v>
      </c>
      <c r="L1448" s="106">
        <v>46105</v>
      </c>
      <c r="M1448" s="25" t="s">
        <v>359</v>
      </c>
      <c r="N1448" s="107" t="s">
        <v>126</v>
      </c>
      <c r="O1448" s="26">
        <v>153</v>
      </c>
      <c r="P1448" s="26" t="s">
        <v>295</v>
      </c>
    </row>
    <row r="1449" spans="1:16" x14ac:dyDescent="0.3">
      <c r="A1449" s="24">
        <v>47</v>
      </c>
      <c r="B1449" s="106">
        <v>46105</v>
      </c>
      <c r="C1449" s="25" t="s">
        <v>358</v>
      </c>
      <c r="D1449" s="107" t="s">
        <v>351</v>
      </c>
      <c r="E1449" s="26">
        <v>165</v>
      </c>
      <c r="F1449" s="26" t="s">
        <v>295</v>
      </c>
      <c r="K1449" s="24">
        <v>47</v>
      </c>
      <c r="L1449" s="106">
        <v>46105</v>
      </c>
      <c r="M1449" s="25" t="s">
        <v>359</v>
      </c>
      <c r="N1449" s="107" t="s">
        <v>351</v>
      </c>
      <c r="O1449" s="26">
        <v>379</v>
      </c>
      <c r="P1449" s="26" t="s">
        <v>295</v>
      </c>
    </row>
    <row r="1450" spans="1:16" x14ac:dyDescent="0.3">
      <c r="A1450" s="24">
        <v>47</v>
      </c>
      <c r="B1450" s="106">
        <v>46105</v>
      </c>
      <c r="C1450" s="25" t="s">
        <v>358</v>
      </c>
      <c r="D1450" s="107" t="s">
        <v>352</v>
      </c>
      <c r="E1450" s="26">
        <v>60</v>
      </c>
      <c r="F1450" s="26" t="s">
        <v>295</v>
      </c>
      <c r="K1450" s="24">
        <v>47</v>
      </c>
      <c r="L1450" s="106">
        <v>46105</v>
      </c>
      <c r="M1450" s="25" t="s">
        <v>359</v>
      </c>
      <c r="N1450" s="107" t="s">
        <v>352</v>
      </c>
      <c r="O1450" s="26">
        <v>86</v>
      </c>
      <c r="P1450" s="26" t="s">
        <v>295</v>
      </c>
    </row>
    <row r="1451" spans="1:16" x14ac:dyDescent="0.3">
      <c r="A1451" s="24">
        <v>47</v>
      </c>
      <c r="B1451" s="106">
        <v>46105</v>
      </c>
      <c r="C1451" s="25" t="s">
        <v>358</v>
      </c>
      <c r="D1451" s="107" t="s">
        <v>122</v>
      </c>
      <c r="E1451" s="26">
        <v>47</v>
      </c>
      <c r="F1451" s="26" t="s">
        <v>295</v>
      </c>
      <c r="K1451" s="24">
        <v>47</v>
      </c>
      <c r="L1451" s="106">
        <v>46105</v>
      </c>
      <c r="M1451" s="25" t="s">
        <v>359</v>
      </c>
      <c r="N1451" s="107" t="s">
        <v>122</v>
      </c>
      <c r="O1451" s="26">
        <v>213</v>
      </c>
      <c r="P1451" s="26" t="s">
        <v>295</v>
      </c>
    </row>
    <row r="1452" spans="1:16" x14ac:dyDescent="0.3">
      <c r="A1452" s="24">
        <v>47</v>
      </c>
      <c r="B1452" s="106">
        <v>46105</v>
      </c>
      <c r="C1452" s="25" t="s">
        <v>358</v>
      </c>
      <c r="D1452" s="107" t="s">
        <v>124</v>
      </c>
      <c r="E1452" s="26">
        <v>30</v>
      </c>
      <c r="F1452" s="26" t="s">
        <v>295</v>
      </c>
      <c r="K1452" s="24">
        <v>47</v>
      </c>
      <c r="L1452" s="106">
        <v>46105</v>
      </c>
      <c r="M1452" s="25" t="s">
        <v>359</v>
      </c>
      <c r="N1452" s="107" t="s">
        <v>124</v>
      </c>
      <c r="O1452" s="26">
        <v>102</v>
      </c>
      <c r="P1452" s="26" t="s">
        <v>295</v>
      </c>
    </row>
    <row r="1453" spans="1:16" x14ac:dyDescent="0.3">
      <c r="A1453" s="24">
        <v>47</v>
      </c>
      <c r="B1453" s="106">
        <v>46105</v>
      </c>
      <c r="C1453" s="25" t="s">
        <v>358</v>
      </c>
      <c r="D1453" s="107" t="s">
        <v>353</v>
      </c>
      <c r="E1453" s="26">
        <v>0.98</v>
      </c>
      <c r="F1453" s="26" t="s">
        <v>295</v>
      </c>
      <c r="K1453" s="24">
        <v>47</v>
      </c>
      <c r="L1453" s="106">
        <v>46105</v>
      </c>
      <c r="M1453" s="25" t="s">
        <v>359</v>
      </c>
      <c r="N1453" s="107" t="s">
        <v>353</v>
      </c>
      <c r="O1453" s="26">
        <v>3.59</v>
      </c>
      <c r="P1453" s="26" t="s">
        <v>295</v>
      </c>
    </row>
    <row r="1454" spans="1:16" x14ac:dyDescent="0.3">
      <c r="A1454" s="24">
        <v>47</v>
      </c>
      <c r="B1454" s="106">
        <v>46105</v>
      </c>
      <c r="C1454" s="25" t="s">
        <v>358</v>
      </c>
      <c r="D1454" s="107" t="s">
        <v>355</v>
      </c>
      <c r="E1454" s="26">
        <v>35.4</v>
      </c>
      <c r="F1454" s="26" t="s">
        <v>295</v>
      </c>
      <c r="K1454" s="24">
        <v>47</v>
      </c>
      <c r="L1454" s="106">
        <v>46105</v>
      </c>
      <c r="M1454" s="25" t="s">
        <v>359</v>
      </c>
      <c r="N1454" s="107" t="s">
        <v>355</v>
      </c>
      <c r="O1454" s="26">
        <v>19.2</v>
      </c>
      <c r="P1454" s="26" t="s">
        <v>295</v>
      </c>
    </row>
    <row r="1455" spans="1:16" x14ac:dyDescent="0.3">
      <c r="A1455" s="24">
        <v>47</v>
      </c>
      <c r="B1455" s="106">
        <v>46105</v>
      </c>
      <c r="C1455" s="25" t="s">
        <v>358</v>
      </c>
      <c r="D1455" s="107" t="s">
        <v>133</v>
      </c>
      <c r="E1455" s="26">
        <v>143</v>
      </c>
      <c r="F1455" s="26" t="s">
        <v>295</v>
      </c>
      <c r="K1455" s="24">
        <v>47</v>
      </c>
      <c r="L1455" s="106">
        <v>46105</v>
      </c>
      <c r="M1455" s="25" t="s">
        <v>359</v>
      </c>
      <c r="N1455" s="107" t="s">
        <v>133</v>
      </c>
      <c r="O1455" s="26">
        <v>124</v>
      </c>
      <c r="P1455" s="26" t="s">
        <v>295</v>
      </c>
    </row>
    <row r="1456" spans="1:16" x14ac:dyDescent="0.3">
      <c r="A1456" s="24">
        <v>47</v>
      </c>
      <c r="B1456" s="106">
        <v>46105</v>
      </c>
      <c r="C1456" s="25" t="s">
        <v>358</v>
      </c>
      <c r="D1456" s="107" t="s">
        <v>135</v>
      </c>
      <c r="E1456" s="26">
        <v>3.7</v>
      </c>
      <c r="F1456" s="26" t="s">
        <v>295</v>
      </c>
      <c r="K1456" s="24">
        <v>47</v>
      </c>
      <c r="L1456" s="106">
        <v>46105</v>
      </c>
      <c r="M1456" s="25" t="s">
        <v>359</v>
      </c>
      <c r="N1456" s="107" t="s">
        <v>135</v>
      </c>
      <c r="O1456" s="26">
        <v>6.4</v>
      </c>
      <c r="P1456" s="26" t="s">
        <v>295</v>
      </c>
    </row>
    <row r="1457" spans="1:16" x14ac:dyDescent="0.3">
      <c r="A1457" s="24">
        <v>47</v>
      </c>
      <c r="B1457" s="106">
        <v>46105</v>
      </c>
      <c r="C1457" s="25" t="s">
        <v>358</v>
      </c>
      <c r="D1457" s="107" t="s">
        <v>136</v>
      </c>
      <c r="E1457" s="26">
        <v>118</v>
      </c>
      <c r="F1457" s="26" t="s">
        <v>295</v>
      </c>
      <c r="K1457" s="24">
        <v>47</v>
      </c>
      <c r="L1457" s="106">
        <v>46105</v>
      </c>
      <c r="M1457" s="25" t="s">
        <v>359</v>
      </c>
      <c r="N1457" s="107" t="s">
        <v>136</v>
      </c>
      <c r="O1457" s="26">
        <v>96</v>
      </c>
      <c r="P1457" s="26" t="s">
        <v>295</v>
      </c>
    </row>
    <row r="1458" spans="1:16" x14ac:dyDescent="0.3">
      <c r="A1458" s="24">
        <v>48</v>
      </c>
      <c r="B1458" s="106">
        <v>46106.328020833331</v>
      </c>
      <c r="C1458" s="25" t="s">
        <v>358</v>
      </c>
      <c r="D1458" s="107" t="s">
        <v>341</v>
      </c>
      <c r="E1458" s="26">
        <v>4.66</v>
      </c>
      <c r="F1458" s="26" t="s">
        <v>295</v>
      </c>
      <c r="K1458" s="24">
        <v>48</v>
      </c>
      <c r="L1458" s="106">
        <v>46106.328020833331</v>
      </c>
      <c r="M1458" s="25" t="s">
        <v>359</v>
      </c>
      <c r="N1458" s="107" t="s">
        <v>341</v>
      </c>
      <c r="O1458" s="26">
        <v>1.08</v>
      </c>
      <c r="P1458" s="26" t="s">
        <v>295</v>
      </c>
    </row>
    <row r="1459" spans="1:16" x14ac:dyDescent="0.3">
      <c r="A1459" s="24">
        <v>48</v>
      </c>
      <c r="B1459" s="106">
        <v>46106.328020833331</v>
      </c>
      <c r="C1459" s="25" t="s">
        <v>358</v>
      </c>
      <c r="D1459" s="107" t="s">
        <v>118</v>
      </c>
      <c r="E1459" s="26">
        <v>4.5</v>
      </c>
      <c r="F1459" s="26" t="s">
        <v>295</v>
      </c>
      <c r="K1459" s="24">
        <v>48</v>
      </c>
      <c r="L1459" s="106">
        <v>46106.328020833331</v>
      </c>
      <c r="M1459" s="25" t="s">
        <v>359</v>
      </c>
      <c r="N1459" s="107" t="s">
        <v>118</v>
      </c>
      <c r="O1459" s="26">
        <v>9.6</v>
      </c>
      <c r="P1459" s="26" t="s">
        <v>295</v>
      </c>
    </row>
    <row r="1460" spans="1:16" x14ac:dyDescent="0.3">
      <c r="A1460" s="24">
        <v>48</v>
      </c>
      <c r="B1460" s="106">
        <v>46106.328020833331</v>
      </c>
      <c r="C1460" s="25" t="s">
        <v>358</v>
      </c>
      <c r="D1460" s="107" t="s">
        <v>130</v>
      </c>
      <c r="E1460" s="26">
        <v>3.79</v>
      </c>
      <c r="F1460" s="26" t="s">
        <v>295</v>
      </c>
      <c r="K1460" s="24">
        <v>48</v>
      </c>
      <c r="L1460" s="106">
        <v>46106.328020833331</v>
      </c>
      <c r="M1460" s="25" t="s">
        <v>359</v>
      </c>
      <c r="N1460" s="107" t="s">
        <v>130</v>
      </c>
      <c r="O1460" s="26">
        <v>2.42</v>
      </c>
      <c r="P1460" s="26" t="s">
        <v>295</v>
      </c>
    </row>
    <row r="1461" spans="1:16" x14ac:dyDescent="0.3">
      <c r="A1461" s="24">
        <v>48</v>
      </c>
      <c r="B1461" s="106">
        <v>46106.328020833331</v>
      </c>
      <c r="C1461" s="25" t="s">
        <v>358</v>
      </c>
      <c r="D1461" s="107" t="s">
        <v>343</v>
      </c>
      <c r="E1461" s="26">
        <v>0.29399999999999998</v>
      </c>
      <c r="F1461" s="26" t="s">
        <v>295</v>
      </c>
      <c r="K1461" s="24">
        <v>48</v>
      </c>
      <c r="L1461" s="106">
        <v>46106.328020833331</v>
      </c>
      <c r="M1461" s="25" t="s">
        <v>359</v>
      </c>
      <c r="N1461" s="107" t="s">
        <v>343</v>
      </c>
      <c r="O1461" s="26">
        <v>1.05</v>
      </c>
      <c r="P1461" s="26" t="s">
        <v>295</v>
      </c>
    </row>
    <row r="1462" spans="1:16" x14ac:dyDescent="0.3">
      <c r="A1462" s="24">
        <v>48</v>
      </c>
      <c r="B1462" s="106">
        <v>46106.328020833331</v>
      </c>
      <c r="C1462" s="25" t="s">
        <v>358</v>
      </c>
      <c r="D1462" s="107" t="s">
        <v>127</v>
      </c>
      <c r="E1462" s="26">
        <v>1.1399999999999999</v>
      </c>
      <c r="F1462" s="26" t="s">
        <v>295</v>
      </c>
      <c r="K1462" s="24">
        <v>48</v>
      </c>
      <c r="L1462" s="106">
        <v>46106.328020833331</v>
      </c>
      <c r="M1462" s="25" t="s">
        <v>359</v>
      </c>
      <c r="N1462" s="107" t="s">
        <v>127</v>
      </c>
      <c r="O1462" s="26">
        <v>4.41</v>
      </c>
      <c r="P1462" s="26" t="s">
        <v>295</v>
      </c>
    </row>
    <row r="1463" spans="1:16" x14ac:dyDescent="0.3">
      <c r="A1463" s="24">
        <v>48</v>
      </c>
      <c r="B1463" s="106">
        <v>46106.328020833331</v>
      </c>
      <c r="C1463" s="25" t="s">
        <v>358</v>
      </c>
      <c r="D1463" s="107" t="s">
        <v>131</v>
      </c>
      <c r="E1463" s="26">
        <v>8.6</v>
      </c>
      <c r="F1463" s="26" t="s">
        <v>295</v>
      </c>
      <c r="K1463" s="24">
        <v>48</v>
      </c>
      <c r="L1463" s="106">
        <v>46106.328020833331</v>
      </c>
      <c r="M1463" s="25" t="s">
        <v>359</v>
      </c>
      <c r="N1463" s="107" t="s">
        <v>131</v>
      </c>
      <c r="O1463" s="26">
        <v>11.7</v>
      </c>
      <c r="P1463" s="26" t="s">
        <v>295</v>
      </c>
    </row>
    <row r="1464" spans="1:16" x14ac:dyDescent="0.3">
      <c r="A1464" s="24">
        <v>48</v>
      </c>
      <c r="B1464" s="106">
        <v>46106.328020833331</v>
      </c>
      <c r="C1464" s="25" t="s">
        <v>358</v>
      </c>
      <c r="D1464" s="107" t="s">
        <v>344</v>
      </c>
      <c r="E1464" s="26">
        <v>347</v>
      </c>
      <c r="F1464" s="26" t="s">
        <v>295</v>
      </c>
      <c r="K1464" s="24">
        <v>48</v>
      </c>
      <c r="L1464" s="106">
        <v>46106.328020833331</v>
      </c>
      <c r="M1464" s="25" t="s">
        <v>359</v>
      </c>
      <c r="N1464" s="107" t="s">
        <v>344</v>
      </c>
      <c r="O1464" s="26">
        <v>203</v>
      </c>
      <c r="P1464" s="26" t="s">
        <v>295</v>
      </c>
    </row>
    <row r="1465" spans="1:16" x14ac:dyDescent="0.3">
      <c r="A1465" s="24">
        <v>48</v>
      </c>
      <c r="B1465" s="106">
        <v>46106.328020833331</v>
      </c>
      <c r="C1465" s="25" t="s">
        <v>358</v>
      </c>
      <c r="D1465" s="107" t="s">
        <v>119</v>
      </c>
      <c r="E1465" s="26">
        <v>239</v>
      </c>
      <c r="F1465" s="26" t="s">
        <v>295</v>
      </c>
      <c r="K1465" s="24">
        <v>48</v>
      </c>
      <c r="L1465" s="106">
        <v>46106.328020833331</v>
      </c>
      <c r="M1465" s="25" t="s">
        <v>359</v>
      </c>
      <c r="N1465" s="107" t="s">
        <v>119</v>
      </c>
      <c r="O1465" s="26">
        <v>89</v>
      </c>
      <c r="P1465" s="26" t="s">
        <v>295</v>
      </c>
    </row>
    <row r="1466" spans="1:16" x14ac:dyDescent="0.3">
      <c r="A1466" s="24">
        <v>48</v>
      </c>
      <c r="B1466" s="106">
        <v>46106.328020833331</v>
      </c>
      <c r="C1466" s="25" t="s">
        <v>358</v>
      </c>
      <c r="D1466" s="107" t="s">
        <v>120</v>
      </c>
      <c r="E1466" s="26">
        <v>77</v>
      </c>
      <c r="F1466" s="26" t="s">
        <v>295</v>
      </c>
      <c r="K1466" s="24">
        <v>48</v>
      </c>
      <c r="L1466" s="106">
        <v>46106.328020833331</v>
      </c>
      <c r="M1466" s="25" t="s">
        <v>359</v>
      </c>
      <c r="N1466" s="107" t="s">
        <v>120</v>
      </c>
      <c r="O1466" s="26">
        <v>27</v>
      </c>
      <c r="P1466" s="26" t="s">
        <v>295</v>
      </c>
    </row>
    <row r="1467" spans="1:16" x14ac:dyDescent="0.3">
      <c r="A1467" s="24">
        <v>48</v>
      </c>
      <c r="B1467" s="106">
        <v>46106.328020833331</v>
      </c>
      <c r="C1467" s="25" t="s">
        <v>358</v>
      </c>
      <c r="D1467" s="107" t="s">
        <v>117</v>
      </c>
      <c r="E1467" s="26">
        <v>2.75</v>
      </c>
      <c r="F1467" s="26" t="s">
        <v>295</v>
      </c>
      <c r="K1467" s="24">
        <v>48</v>
      </c>
      <c r="L1467" s="106">
        <v>46106.328020833331</v>
      </c>
      <c r="M1467" s="25" t="s">
        <v>359</v>
      </c>
      <c r="N1467" s="107" t="s">
        <v>117</v>
      </c>
      <c r="O1467" s="26">
        <v>6.35</v>
      </c>
      <c r="P1467" s="26" t="s">
        <v>295</v>
      </c>
    </row>
    <row r="1468" spans="1:16" x14ac:dyDescent="0.3">
      <c r="A1468" s="24">
        <v>48</v>
      </c>
      <c r="B1468" s="106">
        <v>46106.328020833331</v>
      </c>
      <c r="C1468" s="25" t="s">
        <v>358</v>
      </c>
      <c r="D1468" s="107" t="s">
        <v>346</v>
      </c>
      <c r="E1468" s="26">
        <v>234</v>
      </c>
      <c r="F1468" s="26" t="s">
        <v>295</v>
      </c>
      <c r="K1468" s="24">
        <v>48</v>
      </c>
      <c r="L1468" s="106">
        <v>46106.328020833331</v>
      </c>
      <c r="M1468" s="25" t="s">
        <v>359</v>
      </c>
      <c r="N1468" s="107" t="s">
        <v>346</v>
      </c>
      <c r="O1468" s="26">
        <v>68</v>
      </c>
      <c r="P1468" s="26" t="s">
        <v>295</v>
      </c>
    </row>
    <row r="1469" spans="1:16" x14ac:dyDescent="0.3">
      <c r="A1469" s="24">
        <v>48</v>
      </c>
      <c r="B1469" s="106">
        <v>46106.328020833331</v>
      </c>
      <c r="C1469" s="25" t="s">
        <v>358</v>
      </c>
      <c r="D1469" s="107" t="s">
        <v>132</v>
      </c>
      <c r="E1469" s="26">
        <v>3.65</v>
      </c>
      <c r="F1469" s="26" t="s">
        <v>295</v>
      </c>
      <c r="K1469" s="24">
        <v>48</v>
      </c>
      <c r="L1469" s="106">
        <v>46106.328020833331</v>
      </c>
      <c r="M1469" s="25" t="s">
        <v>359</v>
      </c>
      <c r="N1469" s="107" t="s">
        <v>132</v>
      </c>
      <c r="O1469" s="26">
        <v>7.38</v>
      </c>
      <c r="P1469" s="26" t="s">
        <v>295</v>
      </c>
    </row>
    <row r="1470" spans="1:16" x14ac:dyDescent="0.3">
      <c r="A1470" s="24">
        <v>48</v>
      </c>
      <c r="B1470" s="106">
        <v>46106.328020833331</v>
      </c>
      <c r="C1470" s="25" t="s">
        <v>358</v>
      </c>
      <c r="D1470" s="107" t="s">
        <v>111</v>
      </c>
      <c r="E1470" s="26">
        <v>89</v>
      </c>
      <c r="F1470" s="26" t="s">
        <v>295</v>
      </c>
      <c r="K1470" s="24">
        <v>48</v>
      </c>
      <c r="L1470" s="106">
        <v>46106.328020833331</v>
      </c>
      <c r="M1470" s="25" t="s">
        <v>359</v>
      </c>
      <c r="N1470" s="107" t="s">
        <v>111</v>
      </c>
      <c r="O1470" s="26">
        <v>283</v>
      </c>
      <c r="P1470" s="26" t="s">
        <v>295</v>
      </c>
    </row>
    <row r="1471" spans="1:16" x14ac:dyDescent="0.3">
      <c r="A1471" s="24">
        <v>48</v>
      </c>
      <c r="B1471" s="106">
        <v>46106.328020833331</v>
      </c>
      <c r="C1471" s="25" t="s">
        <v>358</v>
      </c>
      <c r="D1471" s="107" t="s">
        <v>347</v>
      </c>
      <c r="E1471" s="26">
        <v>5.1100000000000003</v>
      </c>
      <c r="F1471" s="26" t="s">
        <v>295</v>
      </c>
      <c r="K1471" s="24">
        <v>48</v>
      </c>
      <c r="L1471" s="106">
        <v>46106.328020833331</v>
      </c>
      <c r="M1471" s="25" t="s">
        <v>359</v>
      </c>
      <c r="N1471" s="107" t="s">
        <v>347</v>
      </c>
      <c r="O1471" s="26">
        <v>9.7799999999999994</v>
      </c>
      <c r="P1471" s="26" t="s">
        <v>295</v>
      </c>
    </row>
    <row r="1472" spans="1:16" x14ac:dyDescent="0.3">
      <c r="A1472" s="24">
        <v>48</v>
      </c>
      <c r="B1472" s="106">
        <v>46106.328020833331</v>
      </c>
      <c r="C1472" s="25" t="s">
        <v>358</v>
      </c>
      <c r="D1472" s="107" t="s">
        <v>349</v>
      </c>
      <c r="E1472" s="26">
        <v>1.96</v>
      </c>
      <c r="F1472" s="26" t="s">
        <v>295</v>
      </c>
      <c r="K1472" s="24">
        <v>48</v>
      </c>
      <c r="L1472" s="106">
        <v>46106.328020833331</v>
      </c>
      <c r="M1472" s="25" t="s">
        <v>359</v>
      </c>
      <c r="N1472" s="107" t="s">
        <v>349</v>
      </c>
      <c r="O1472" s="26">
        <v>4.51</v>
      </c>
      <c r="P1472" s="26" t="s">
        <v>295</v>
      </c>
    </row>
    <row r="1473" spans="1:16" x14ac:dyDescent="0.3">
      <c r="A1473" s="24">
        <v>48</v>
      </c>
      <c r="B1473" s="106">
        <v>46106.328020833331</v>
      </c>
      <c r="C1473" s="25" t="s">
        <v>358</v>
      </c>
      <c r="D1473" s="107" t="s">
        <v>128</v>
      </c>
      <c r="E1473" s="26">
        <v>6.9</v>
      </c>
      <c r="F1473" s="26" t="s">
        <v>295</v>
      </c>
      <c r="K1473" s="24">
        <v>48</v>
      </c>
      <c r="L1473" s="106">
        <v>46106.328020833331</v>
      </c>
      <c r="M1473" s="25" t="s">
        <v>359</v>
      </c>
      <c r="N1473" s="107" t="s">
        <v>128</v>
      </c>
      <c r="O1473" s="26">
        <v>4.4000000000000004</v>
      </c>
      <c r="P1473" s="26" t="s">
        <v>295</v>
      </c>
    </row>
    <row r="1474" spans="1:16" x14ac:dyDescent="0.3">
      <c r="A1474" s="24">
        <v>48</v>
      </c>
      <c r="B1474" s="106">
        <v>46106.328020833331</v>
      </c>
      <c r="C1474" s="25" t="s">
        <v>358</v>
      </c>
      <c r="D1474" s="107" t="s">
        <v>121</v>
      </c>
      <c r="E1474" s="26">
        <v>161</v>
      </c>
      <c r="F1474" s="26" t="s">
        <v>295</v>
      </c>
      <c r="K1474" s="24">
        <v>48</v>
      </c>
      <c r="L1474" s="106">
        <v>46106.328020833331</v>
      </c>
      <c r="M1474" s="25" t="s">
        <v>359</v>
      </c>
      <c r="N1474" s="107" t="s">
        <v>121</v>
      </c>
      <c r="O1474" s="26">
        <v>81</v>
      </c>
      <c r="P1474" s="26" t="s">
        <v>295</v>
      </c>
    </row>
    <row r="1475" spans="1:16" x14ac:dyDescent="0.3">
      <c r="A1475" s="24">
        <v>48</v>
      </c>
      <c r="B1475" s="106">
        <v>46106.328020833331</v>
      </c>
      <c r="C1475" s="25" t="s">
        <v>358</v>
      </c>
      <c r="D1475" s="107" t="s">
        <v>115</v>
      </c>
      <c r="E1475" s="26">
        <v>33</v>
      </c>
      <c r="F1475" s="26" t="s">
        <v>295</v>
      </c>
      <c r="K1475" s="24">
        <v>48</v>
      </c>
      <c r="L1475" s="106">
        <v>46106.328020833331</v>
      </c>
      <c r="M1475" s="25" t="s">
        <v>359</v>
      </c>
      <c r="N1475" s="107" t="s">
        <v>115</v>
      </c>
      <c r="O1475" s="26">
        <v>96</v>
      </c>
      <c r="P1475" s="26" t="s">
        <v>295</v>
      </c>
    </row>
    <row r="1476" spans="1:16" x14ac:dyDescent="0.3">
      <c r="A1476" s="24">
        <v>48</v>
      </c>
      <c r="B1476" s="106">
        <v>46106.328020833331</v>
      </c>
      <c r="C1476" s="25" t="s">
        <v>358</v>
      </c>
      <c r="D1476" s="107" t="s">
        <v>137</v>
      </c>
      <c r="E1476" s="26">
        <v>75</v>
      </c>
      <c r="F1476" s="26" t="s">
        <v>295</v>
      </c>
      <c r="K1476" s="24">
        <v>48</v>
      </c>
      <c r="L1476" s="106">
        <v>46106.328020833331</v>
      </c>
      <c r="M1476" s="25" t="s">
        <v>359</v>
      </c>
      <c r="N1476" s="107" t="s">
        <v>137</v>
      </c>
      <c r="O1476" s="26">
        <v>480</v>
      </c>
      <c r="P1476" s="26" t="s">
        <v>295</v>
      </c>
    </row>
    <row r="1477" spans="1:16" x14ac:dyDescent="0.3">
      <c r="A1477" s="24">
        <v>48</v>
      </c>
      <c r="B1477" s="106">
        <v>46106.328020833331</v>
      </c>
      <c r="C1477" s="25" t="s">
        <v>358</v>
      </c>
      <c r="D1477" s="107" t="s">
        <v>350</v>
      </c>
      <c r="E1477" s="26">
        <v>140</v>
      </c>
      <c r="F1477" s="26" t="s">
        <v>295</v>
      </c>
      <c r="K1477" s="24">
        <v>48</v>
      </c>
      <c r="L1477" s="106">
        <v>46106.328020833331</v>
      </c>
      <c r="M1477" s="25" t="s">
        <v>359</v>
      </c>
      <c r="N1477" s="107" t="s">
        <v>350</v>
      </c>
      <c r="O1477" s="26">
        <v>430</v>
      </c>
      <c r="P1477" s="26" t="s">
        <v>295</v>
      </c>
    </row>
    <row r="1478" spans="1:16" x14ac:dyDescent="0.3">
      <c r="A1478" s="24">
        <v>48</v>
      </c>
      <c r="B1478" s="106">
        <v>46106.328020833331</v>
      </c>
      <c r="C1478" s="25" t="s">
        <v>358</v>
      </c>
      <c r="D1478" s="107" t="s">
        <v>125</v>
      </c>
      <c r="E1478" s="26">
        <v>123</v>
      </c>
      <c r="F1478" s="26" t="s">
        <v>295</v>
      </c>
      <c r="K1478" s="24">
        <v>48</v>
      </c>
      <c r="L1478" s="106">
        <v>46106.328020833331</v>
      </c>
      <c r="M1478" s="25" t="s">
        <v>359</v>
      </c>
      <c r="N1478" s="107" t="s">
        <v>125</v>
      </c>
      <c r="O1478" s="26">
        <v>434</v>
      </c>
      <c r="P1478" s="26" t="s">
        <v>295</v>
      </c>
    </row>
    <row r="1479" spans="1:16" x14ac:dyDescent="0.3">
      <c r="A1479" s="24">
        <v>48</v>
      </c>
      <c r="B1479" s="106">
        <v>46106.328020833331</v>
      </c>
      <c r="C1479" s="25" t="s">
        <v>358</v>
      </c>
      <c r="D1479" s="107" t="s">
        <v>126</v>
      </c>
      <c r="E1479" s="26">
        <v>80</v>
      </c>
      <c r="F1479" s="26" t="s">
        <v>295</v>
      </c>
      <c r="K1479" s="24">
        <v>48</v>
      </c>
      <c r="L1479" s="106">
        <v>46106.328020833331</v>
      </c>
      <c r="M1479" s="25" t="s">
        <v>359</v>
      </c>
      <c r="N1479" s="107" t="s">
        <v>126</v>
      </c>
      <c r="O1479" s="26">
        <v>156</v>
      </c>
      <c r="P1479" s="26" t="s">
        <v>295</v>
      </c>
    </row>
    <row r="1480" spans="1:16" x14ac:dyDescent="0.3">
      <c r="A1480" s="24">
        <v>48</v>
      </c>
      <c r="B1480" s="106">
        <v>46106.328020833331</v>
      </c>
      <c r="C1480" s="25" t="s">
        <v>358</v>
      </c>
      <c r="D1480" s="107" t="s">
        <v>351</v>
      </c>
      <c r="E1480" s="26">
        <v>159</v>
      </c>
      <c r="F1480" s="26" t="s">
        <v>295</v>
      </c>
      <c r="K1480" s="24">
        <v>48</v>
      </c>
      <c r="L1480" s="106">
        <v>46106.328020833331</v>
      </c>
      <c r="M1480" s="25" t="s">
        <v>359</v>
      </c>
      <c r="N1480" s="107" t="s">
        <v>351</v>
      </c>
      <c r="O1480" s="26">
        <v>374</v>
      </c>
      <c r="P1480" s="26" t="s">
        <v>295</v>
      </c>
    </row>
    <row r="1481" spans="1:16" x14ac:dyDescent="0.3">
      <c r="A1481" s="24">
        <v>48</v>
      </c>
      <c r="B1481" s="106">
        <v>46106.328020833331</v>
      </c>
      <c r="C1481" s="25" t="s">
        <v>358</v>
      </c>
      <c r="D1481" s="107" t="s">
        <v>352</v>
      </c>
      <c r="E1481" s="26">
        <v>60</v>
      </c>
      <c r="F1481" s="26" t="s">
        <v>295</v>
      </c>
      <c r="K1481" s="24">
        <v>48</v>
      </c>
      <c r="L1481" s="106">
        <v>46106.328020833331</v>
      </c>
      <c r="M1481" s="25" t="s">
        <v>359</v>
      </c>
      <c r="N1481" s="107" t="s">
        <v>352</v>
      </c>
      <c r="O1481" s="26">
        <v>88</v>
      </c>
      <c r="P1481" s="26" t="s">
        <v>295</v>
      </c>
    </row>
    <row r="1482" spans="1:16" x14ac:dyDescent="0.3">
      <c r="A1482" s="24">
        <v>48</v>
      </c>
      <c r="B1482" s="106">
        <v>46106.328020833331</v>
      </c>
      <c r="C1482" s="25" t="s">
        <v>358</v>
      </c>
      <c r="D1482" s="107" t="s">
        <v>122</v>
      </c>
      <c r="E1482" s="26">
        <v>45</v>
      </c>
      <c r="F1482" s="26" t="s">
        <v>295</v>
      </c>
      <c r="K1482" s="24">
        <v>48</v>
      </c>
      <c r="L1482" s="106">
        <v>46106.328020833331</v>
      </c>
      <c r="M1482" s="25" t="s">
        <v>359</v>
      </c>
      <c r="N1482" s="107" t="s">
        <v>122</v>
      </c>
      <c r="O1482" s="26">
        <v>216</v>
      </c>
      <c r="P1482" s="26" t="s">
        <v>295</v>
      </c>
    </row>
    <row r="1483" spans="1:16" x14ac:dyDescent="0.3">
      <c r="A1483" s="24">
        <v>48</v>
      </c>
      <c r="B1483" s="106">
        <v>46106.328020833331</v>
      </c>
      <c r="C1483" s="25" t="s">
        <v>358</v>
      </c>
      <c r="D1483" s="107" t="s">
        <v>124</v>
      </c>
      <c r="E1483" s="26">
        <v>29</v>
      </c>
      <c r="F1483" s="26" t="s">
        <v>295</v>
      </c>
      <c r="K1483" s="24">
        <v>48</v>
      </c>
      <c r="L1483" s="106">
        <v>46106.328020833331</v>
      </c>
      <c r="M1483" s="25" t="s">
        <v>359</v>
      </c>
      <c r="N1483" s="107" t="s">
        <v>124</v>
      </c>
      <c r="O1483" s="26">
        <v>103</v>
      </c>
      <c r="P1483" s="26" t="s">
        <v>295</v>
      </c>
    </row>
    <row r="1484" spans="1:16" x14ac:dyDescent="0.3">
      <c r="A1484" s="24">
        <v>48</v>
      </c>
      <c r="B1484" s="106">
        <v>46106.328020833331</v>
      </c>
      <c r="C1484" s="25" t="s">
        <v>358</v>
      </c>
      <c r="D1484" s="107" t="s">
        <v>353</v>
      </c>
      <c r="E1484" s="26">
        <v>0.95</v>
      </c>
      <c r="F1484" s="26" t="s">
        <v>295</v>
      </c>
      <c r="K1484" s="24">
        <v>48</v>
      </c>
      <c r="L1484" s="106">
        <v>46106.328020833331</v>
      </c>
      <c r="M1484" s="25" t="s">
        <v>359</v>
      </c>
      <c r="N1484" s="107" t="s">
        <v>353</v>
      </c>
      <c r="O1484" s="26">
        <v>3.63</v>
      </c>
      <c r="P1484" s="26" t="s">
        <v>295</v>
      </c>
    </row>
    <row r="1485" spans="1:16" x14ac:dyDescent="0.3">
      <c r="A1485" s="24">
        <v>48</v>
      </c>
      <c r="B1485" s="106">
        <v>46106.328020833331</v>
      </c>
      <c r="C1485" s="25" t="s">
        <v>358</v>
      </c>
      <c r="D1485" s="107" t="s">
        <v>355</v>
      </c>
      <c r="E1485" s="26">
        <v>32.4</v>
      </c>
      <c r="F1485" s="26" t="s">
        <v>295</v>
      </c>
      <c r="K1485" s="24">
        <v>48</v>
      </c>
      <c r="L1485" s="106">
        <v>46106.328020833331</v>
      </c>
      <c r="M1485" s="25" t="s">
        <v>359</v>
      </c>
      <c r="N1485" s="107" t="s">
        <v>355</v>
      </c>
      <c r="O1485" s="26">
        <v>16.3</v>
      </c>
      <c r="P1485" s="26" t="s">
        <v>295</v>
      </c>
    </row>
    <row r="1486" spans="1:16" x14ac:dyDescent="0.3">
      <c r="A1486" s="24">
        <v>48</v>
      </c>
      <c r="B1486" s="106">
        <v>46106.328020833331</v>
      </c>
      <c r="C1486" s="25" t="s">
        <v>358</v>
      </c>
      <c r="D1486" s="107" t="s">
        <v>133</v>
      </c>
      <c r="E1486" s="26">
        <v>143</v>
      </c>
      <c r="F1486" s="26" t="s">
        <v>295</v>
      </c>
      <c r="K1486" s="24">
        <v>48</v>
      </c>
      <c r="L1486" s="106">
        <v>46106.328020833331</v>
      </c>
      <c r="M1486" s="25" t="s">
        <v>359</v>
      </c>
      <c r="N1486" s="107" t="s">
        <v>133</v>
      </c>
      <c r="O1486" s="26">
        <v>125</v>
      </c>
      <c r="P1486" s="26" t="s">
        <v>295</v>
      </c>
    </row>
    <row r="1487" spans="1:16" x14ac:dyDescent="0.3">
      <c r="A1487" s="24">
        <v>48</v>
      </c>
      <c r="B1487" s="106">
        <v>46106.328020833331</v>
      </c>
      <c r="C1487" s="25" t="s">
        <v>358</v>
      </c>
      <c r="D1487" s="107" t="s">
        <v>135</v>
      </c>
      <c r="E1487" s="26">
        <v>3.7</v>
      </c>
      <c r="F1487" s="26" t="s">
        <v>295</v>
      </c>
      <c r="K1487" s="24">
        <v>48</v>
      </c>
      <c r="L1487" s="106">
        <v>46106.328020833331</v>
      </c>
      <c r="M1487" s="25" t="s">
        <v>359</v>
      </c>
      <c r="N1487" s="107" t="s">
        <v>135</v>
      </c>
      <c r="O1487" s="26">
        <v>6.4</v>
      </c>
      <c r="P1487" s="26" t="s">
        <v>295</v>
      </c>
    </row>
    <row r="1488" spans="1:16" x14ac:dyDescent="0.3">
      <c r="A1488" s="24">
        <v>48</v>
      </c>
      <c r="B1488" s="106">
        <v>46106.328020833331</v>
      </c>
      <c r="C1488" s="25" t="s">
        <v>358</v>
      </c>
      <c r="D1488" s="107" t="s">
        <v>136</v>
      </c>
      <c r="E1488" s="26">
        <v>116</v>
      </c>
      <c r="F1488" s="26" t="s">
        <v>295</v>
      </c>
      <c r="K1488" s="24">
        <v>48</v>
      </c>
      <c r="L1488" s="106">
        <v>46106.328020833331</v>
      </c>
      <c r="M1488" s="25" t="s">
        <v>359</v>
      </c>
      <c r="N1488" s="107" t="s">
        <v>136</v>
      </c>
      <c r="O1488" s="26">
        <v>97</v>
      </c>
      <c r="P1488" s="26" t="s">
        <v>295</v>
      </c>
    </row>
    <row r="1489" spans="1:16" x14ac:dyDescent="0.3">
      <c r="A1489" s="24">
        <v>49</v>
      </c>
      <c r="B1489" s="106">
        <v>46107</v>
      </c>
      <c r="C1489" s="25" t="s">
        <v>358</v>
      </c>
      <c r="D1489" s="107" t="s">
        <v>341</v>
      </c>
      <c r="E1489" s="26">
        <v>4.62</v>
      </c>
      <c r="F1489" s="26" t="s">
        <v>295</v>
      </c>
      <c r="K1489" s="24">
        <v>49</v>
      </c>
      <c r="L1489" s="106">
        <v>46107</v>
      </c>
      <c r="M1489" s="25" t="s">
        <v>359</v>
      </c>
      <c r="N1489" s="107" t="s">
        <v>341</v>
      </c>
      <c r="O1489" s="26">
        <v>1.03</v>
      </c>
      <c r="P1489" s="26" t="s">
        <v>295</v>
      </c>
    </row>
    <row r="1490" spans="1:16" x14ac:dyDescent="0.3">
      <c r="A1490" s="24">
        <v>49</v>
      </c>
      <c r="B1490" s="106">
        <v>46107</v>
      </c>
      <c r="C1490" s="25" t="s">
        <v>358</v>
      </c>
      <c r="D1490" s="107" t="s">
        <v>118</v>
      </c>
      <c r="E1490" s="26">
        <v>4.4000000000000004</v>
      </c>
      <c r="F1490" s="26" t="s">
        <v>295</v>
      </c>
      <c r="K1490" s="24">
        <v>49</v>
      </c>
      <c r="L1490" s="106">
        <v>46107</v>
      </c>
      <c r="M1490" s="25" t="s">
        <v>359</v>
      </c>
      <c r="N1490" s="107" t="s">
        <v>118</v>
      </c>
      <c r="O1490" s="26">
        <v>9.6</v>
      </c>
      <c r="P1490" s="26" t="s">
        <v>295</v>
      </c>
    </row>
    <row r="1491" spans="1:16" x14ac:dyDescent="0.3">
      <c r="A1491" s="24">
        <v>49</v>
      </c>
      <c r="B1491" s="106">
        <v>46107</v>
      </c>
      <c r="C1491" s="25" t="s">
        <v>358</v>
      </c>
      <c r="D1491" s="107" t="s">
        <v>130</v>
      </c>
      <c r="E1491" s="26">
        <v>3.74</v>
      </c>
      <c r="F1491" s="26" t="s">
        <v>295</v>
      </c>
      <c r="K1491" s="24">
        <v>49</v>
      </c>
      <c r="L1491" s="106">
        <v>46107</v>
      </c>
      <c r="M1491" s="25" t="s">
        <v>359</v>
      </c>
      <c r="N1491" s="107" t="s">
        <v>130</v>
      </c>
      <c r="O1491" s="26">
        <v>2.4</v>
      </c>
      <c r="P1491" s="26" t="s">
        <v>295</v>
      </c>
    </row>
    <row r="1492" spans="1:16" x14ac:dyDescent="0.3">
      <c r="A1492" s="24">
        <v>49</v>
      </c>
      <c r="B1492" s="106">
        <v>46107</v>
      </c>
      <c r="C1492" s="25" t="s">
        <v>358</v>
      </c>
      <c r="D1492" s="107" t="s">
        <v>343</v>
      </c>
      <c r="E1492" s="26">
        <v>0.3</v>
      </c>
      <c r="F1492" s="26" t="s">
        <v>295</v>
      </c>
      <c r="K1492" s="24">
        <v>49</v>
      </c>
      <c r="L1492" s="106">
        <v>46107</v>
      </c>
      <c r="M1492" s="25" t="s">
        <v>359</v>
      </c>
      <c r="N1492" s="107" t="s">
        <v>343</v>
      </c>
      <c r="O1492" s="26">
        <v>1.1100000000000001</v>
      </c>
      <c r="P1492" s="26" t="s">
        <v>295</v>
      </c>
    </row>
    <row r="1493" spans="1:16" x14ac:dyDescent="0.3">
      <c r="A1493" s="24">
        <v>49</v>
      </c>
      <c r="B1493" s="106">
        <v>46107</v>
      </c>
      <c r="C1493" s="25" t="s">
        <v>358</v>
      </c>
      <c r="D1493" s="107" t="s">
        <v>127</v>
      </c>
      <c r="E1493" s="26">
        <v>1.17</v>
      </c>
      <c r="F1493" s="26" t="s">
        <v>295</v>
      </c>
      <c r="K1493" s="24">
        <v>49</v>
      </c>
      <c r="L1493" s="106">
        <v>46107</v>
      </c>
      <c r="M1493" s="25" t="s">
        <v>359</v>
      </c>
      <c r="N1493" s="107" t="s">
        <v>127</v>
      </c>
      <c r="O1493" s="26">
        <v>4.58</v>
      </c>
      <c r="P1493" s="26" t="s">
        <v>295</v>
      </c>
    </row>
    <row r="1494" spans="1:16" x14ac:dyDescent="0.3">
      <c r="A1494" s="24">
        <v>49</v>
      </c>
      <c r="B1494" s="106">
        <v>46107</v>
      </c>
      <c r="C1494" s="25" t="s">
        <v>358</v>
      </c>
      <c r="D1494" s="107" t="s">
        <v>131</v>
      </c>
      <c r="E1494" s="26">
        <v>8.6</v>
      </c>
      <c r="F1494" s="26" t="s">
        <v>295</v>
      </c>
      <c r="K1494" s="24">
        <v>49</v>
      </c>
      <c r="L1494" s="106">
        <v>46107</v>
      </c>
      <c r="M1494" s="25" t="s">
        <v>359</v>
      </c>
      <c r="N1494" s="107" t="s">
        <v>131</v>
      </c>
      <c r="O1494" s="26">
        <v>11.7</v>
      </c>
      <c r="P1494" s="26" t="s">
        <v>295</v>
      </c>
    </row>
    <row r="1495" spans="1:16" x14ac:dyDescent="0.3">
      <c r="A1495" s="24">
        <v>49</v>
      </c>
      <c r="B1495" s="106">
        <v>46107</v>
      </c>
      <c r="C1495" s="25" t="s">
        <v>358</v>
      </c>
      <c r="D1495" s="107" t="s">
        <v>344</v>
      </c>
      <c r="E1495" s="26">
        <v>347</v>
      </c>
      <c r="F1495" s="26" t="s">
        <v>295</v>
      </c>
      <c r="K1495" s="24">
        <v>49</v>
      </c>
      <c r="L1495" s="106">
        <v>46107</v>
      </c>
      <c r="M1495" s="25" t="s">
        <v>359</v>
      </c>
      <c r="N1495" s="107" t="s">
        <v>344</v>
      </c>
      <c r="O1495" s="26">
        <v>208</v>
      </c>
      <c r="P1495" s="26" t="s">
        <v>295</v>
      </c>
    </row>
    <row r="1496" spans="1:16" x14ac:dyDescent="0.3">
      <c r="A1496" s="24">
        <v>49</v>
      </c>
      <c r="B1496" s="106">
        <v>46107</v>
      </c>
      <c r="C1496" s="25" t="s">
        <v>358</v>
      </c>
      <c r="D1496" s="107" t="s">
        <v>119</v>
      </c>
      <c r="E1496" s="26">
        <v>241</v>
      </c>
      <c r="F1496" s="26" t="s">
        <v>295</v>
      </c>
      <c r="K1496" s="24">
        <v>49</v>
      </c>
      <c r="L1496" s="106">
        <v>46107</v>
      </c>
      <c r="M1496" s="25" t="s">
        <v>359</v>
      </c>
      <c r="N1496" s="107" t="s">
        <v>119</v>
      </c>
      <c r="O1496" s="26">
        <v>90</v>
      </c>
      <c r="P1496" s="26" t="s">
        <v>295</v>
      </c>
    </row>
    <row r="1497" spans="1:16" x14ac:dyDescent="0.3">
      <c r="A1497" s="24">
        <v>49</v>
      </c>
      <c r="B1497" s="106">
        <v>46107</v>
      </c>
      <c r="C1497" s="25" t="s">
        <v>358</v>
      </c>
      <c r="D1497" s="107" t="s">
        <v>120</v>
      </c>
      <c r="E1497" s="26">
        <v>80</v>
      </c>
      <c r="F1497" s="26" t="s">
        <v>295</v>
      </c>
      <c r="K1497" s="24">
        <v>49</v>
      </c>
      <c r="L1497" s="106">
        <v>46107</v>
      </c>
      <c r="M1497" s="25" t="s">
        <v>359</v>
      </c>
      <c r="N1497" s="107" t="s">
        <v>120</v>
      </c>
      <c r="O1497" s="26">
        <v>27</v>
      </c>
      <c r="P1497" s="26" t="s">
        <v>295</v>
      </c>
    </row>
    <row r="1498" spans="1:16" x14ac:dyDescent="0.3">
      <c r="A1498" s="24">
        <v>49</v>
      </c>
      <c r="B1498" s="106">
        <v>46107</v>
      </c>
      <c r="C1498" s="25" t="s">
        <v>358</v>
      </c>
      <c r="D1498" s="107" t="s">
        <v>117</v>
      </c>
      <c r="E1498" s="26">
        <v>2.76</v>
      </c>
      <c r="F1498" s="26" t="s">
        <v>295</v>
      </c>
      <c r="K1498" s="24">
        <v>49</v>
      </c>
      <c r="L1498" s="106">
        <v>46107</v>
      </c>
      <c r="M1498" s="25" t="s">
        <v>359</v>
      </c>
      <c r="N1498" s="107" t="s">
        <v>117</v>
      </c>
      <c r="O1498" s="26">
        <v>6.19</v>
      </c>
      <c r="P1498" s="26" t="s">
        <v>295</v>
      </c>
    </row>
    <row r="1499" spans="1:16" x14ac:dyDescent="0.3">
      <c r="A1499" s="24">
        <v>49</v>
      </c>
      <c r="B1499" s="106">
        <v>46107</v>
      </c>
      <c r="C1499" s="25" t="s">
        <v>358</v>
      </c>
      <c r="D1499" s="107" t="s">
        <v>346</v>
      </c>
      <c r="E1499" s="26">
        <v>229</v>
      </c>
      <c r="F1499" s="26" t="s">
        <v>295</v>
      </c>
      <c r="K1499" s="24">
        <v>49</v>
      </c>
      <c r="L1499" s="106">
        <v>46107</v>
      </c>
      <c r="M1499" s="25" t="s">
        <v>359</v>
      </c>
      <c r="N1499" s="107" t="s">
        <v>346</v>
      </c>
      <c r="O1499" s="26">
        <v>67</v>
      </c>
      <c r="P1499" s="26" t="s">
        <v>295</v>
      </c>
    </row>
    <row r="1500" spans="1:16" x14ac:dyDescent="0.3">
      <c r="A1500" s="24">
        <v>49</v>
      </c>
      <c r="B1500" s="106">
        <v>46107</v>
      </c>
      <c r="C1500" s="25" t="s">
        <v>358</v>
      </c>
      <c r="D1500" s="107" t="s">
        <v>132</v>
      </c>
      <c r="E1500" s="26">
        <v>3.58</v>
      </c>
      <c r="F1500" s="26" t="s">
        <v>295</v>
      </c>
      <c r="K1500" s="24">
        <v>49</v>
      </c>
      <c r="L1500" s="106">
        <v>46107</v>
      </c>
      <c r="M1500" s="25" t="s">
        <v>359</v>
      </c>
      <c r="N1500" s="107" t="s">
        <v>132</v>
      </c>
      <c r="O1500" s="26">
        <v>7.3</v>
      </c>
      <c r="P1500" s="26" t="s">
        <v>295</v>
      </c>
    </row>
    <row r="1501" spans="1:16" x14ac:dyDescent="0.3">
      <c r="A1501" s="24">
        <v>49</v>
      </c>
      <c r="B1501" s="106">
        <v>46107</v>
      </c>
      <c r="C1501" s="25" t="s">
        <v>358</v>
      </c>
      <c r="D1501" s="107" t="s">
        <v>111</v>
      </c>
      <c r="E1501" s="26">
        <v>86</v>
      </c>
      <c r="F1501" s="26" t="s">
        <v>295</v>
      </c>
      <c r="K1501" s="24">
        <v>49</v>
      </c>
      <c r="L1501" s="106">
        <v>46107</v>
      </c>
      <c r="M1501" s="25" t="s">
        <v>359</v>
      </c>
      <c r="N1501" s="107" t="s">
        <v>111</v>
      </c>
      <c r="O1501" s="26">
        <v>276</v>
      </c>
      <c r="P1501" s="26" t="s">
        <v>295</v>
      </c>
    </row>
    <row r="1502" spans="1:16" x14ac:dyDescent="0.3">
      <c r="A1502" s="24">
        <v>49</v>
      </c>
      <c r="B1502" s="106">
        <v>46107</v>
      </c>
      <c r="C1502" s="25" t="s">
        <v>358</v>
      </c>
      <c r="D1502" s="107" t="s">
        <v>347</v>
      </c>
      <c r="E1502" s="26">
        <v>5.0599999999999996</v>
      </c>
      <c r="F1502" s="26" t="s">
        <v>295</v>
      </c>
      <c r="K1502" s="24">
        <v>49</v>
      </c>
      <c r="L1502" s="106">
        <v>46107</v>
      </c>
      <c r="M1502" s="25" t="s">
        <v>359</v>
      </c>
      <c r="N1502" s="107" t="s">
        <v>347</v>
      </c>
      <c r="O1502" s="26">
        <v>9.9</v>
      </c>
      <c r="P1502" s="26" t="s">
        <v>295</v>
      </c>
    </row>
    <row r="1503" spans="1:16" x14ac:dyDescent="0.3">
      <c r="A1503" s="24">
        <v>49</v>
      </c>
      <c r="B1503" s="106">
        <v>46107</v>
      </c>
      <c r="C1503" s="25" t="s">
        <v>358</v>
      </c>
      <c r="D1503" s="107" t="s">
        <v>349</v>
      </c>
      <c r="E1503" s="26">
        <v>2.0699999999999998</v>
      </c>
      <c r="F1503" s="26" t="s">
        <v>295</v>
      </c>
      <c r="K1503" s="24">
        <v>49</v>
      </c>
      <c r="L1503" s="106">
        <v>46107</v>
      </c>
      <c r="M1503" s="25" t="s">
        <v>359</v>
      </c>
      <c r="N1503" s="107" t="s">
        <v>349</v>
      </c>
      <c r="O1503" s="26">
        <v>4.63</v>
      </c>
      <c r="P1503" s="26" t="s">
        <v>295</v>
      </c>
    </row>
    <row r="1504" spans="1:16" x14ac:dyDescent="0.3">
      <c r="A1504" s="24">
        <v>49</v>
      </c>
      <c r="B1504" s="106">
        <v>46107</v>
      </c>
      <c r="C1504" s="25" t="s">
        <v>358</v>
      </c>
      <c r="D1504" s="107" t="s">
        <v>128</v>
      </c>
      <c r="E1504" s="26">
        <v>6.7</v>
      </c>
      <c r="F1504" s="26" t="s">
        <v>295</v>
      </c>
      <c r="K1504" s="24">
        <v>49</v>
      </c>
      <c r="L1504" s="106">
        <v>46107</v>
      </c>
      <c r="M1504" s="25" t="s">
        <v>359</v>
      </c>
      <c r="N1504" s="107" t="s">
        <v>128</v>
      </c>
      <c r="O1504" s="26">
        <v>4.3</v>
      </c>
      <c r="P1504" s="26" t="s">
        <v>295</v>
      </c>
    </row>
    <row r="1505" spans="1:16" x14ac:dyDescent="0.3">
      <c r="A1505" s="24">
        <v>49</v>
      </c>
      <c r="B1505" s="106">
        <v>46107</v>
      </c>
      <c r="C1505" s="25" t="s">
        <v>358</v>
      </c>
      <c r="D1505" s="107" t="s">
        <v>121</v>
      </c>
      <c r="E1505" s="26">
        <v>155</v>
      </c>
      <c r="F1505" s="26" t="s">
        <v>295</v>
      </c>
      <c r="K1505" s="24">
        <v>49</v>
      </c>
      <c r="L1505" s="106">
        <v>46107</v>
      </c>
      <c r="M1505" s="25" t="s">
        <v>359</v>
      </c>
      <c r="N1505" s="107" t="s">
        <v>121</v>
      </c>
      <c r="O1505" s="26">
        <v>78</v>
      </c>
      <c r="P1505" s="26" t="s">
        <v>295</v>
      </c>
    </row>
    <row r="1506" spans="1:16" x14ac:dyDescent="0.3">
      <c r="A1506" s="24">
        <v>49</v>
      </c>
      <c r="B1506" s="106">
        <v>46107</v>
      </c>
      <c r="C1506" s="25" t="s">
        <v>358</v>
      </c>
      <c r="D1506" s="107" t="s">
        <v>115</v>
      </c>
      <c r="E1506" s="26">
        <v>33</v>
      </c>
      <c r="F1506" s="26" t="s">
        <v>295</v>
      </c>
      <c r="K1506" s="24">
        <v>49</v>
      </c>
      <c r="L1506" s="106">
        <v>46107</v>
      </c>
      <c r="M1506" s="25" t="s">
        <v>359</v>
      </c>
      <c r="N1506" s="107" t="s">
        <v>115</v>
      </c>
      <c r="O1506" s="26">
        <v>97</v>
      </c>
      <c r="P1506" s="26" t="s">
        <v>295</v>
      </c>
    </row>
    <row r="1507" spans="1:16" x14ac:dyDescent="0.3">
      <c r="A1507" s="24">
        <v>49</v>
      </c>
      <c r="B1507" s="106">
        <v>46107</v>
      </c>
      <c r="C1507" s="25" t="s">
        <v>358</v>
      </c>
      <c r="D1507" s="107" t="s">
        <v>137</v>
      </c>
      <c r="E1507" s="26">
        <v>75</v>
      </c>
      <c r="F1507" s="26" t="s">
        <v>295</v>
      </c>
      <c r="K1507" s="24">
        <v>49</v>
      </c>
      <c r="L1507" s="106">
        <v>46107</v>
      </c>
      <c r="M1507" s="25" t="s">
        <v>359</v>
      </c>
      <c r="N1507" s="107" t="s">
        <v>137</v>
      </c>
      <c r="O1507" s="26">
        <v>483</v>
      </c>
      <c r="P1507" s="26" t="s">
        <v>295</v>
      </c>
    </row>
    <row r="1508" spans="1:16" x14ac:dyDescent="0.3">
      <c r="A1508" s="24">
        <v>49</v>
      </c>
      <c r="B1508" s="106">
        <v>46107</v>
      </c>
      <c r="C1508" s="25" t="s">
        <v>358</v>
      </c>
      <c r="D1508" s="107" t="s">
        <v>350</v>
      </c>
      <c r="E1508" s="26">
        <v>144</v>
      </c>
      <c r="F1508" s="26" t="s">
        <v>295</v>
      </c>
      <c r="K1508" s="24">
        <v>49</v>
      </c>
      <c r="L1508" s="106">
        <v>46107</v>
      </c>
      <c r="M1508" s="25" t="s">
        <v>359</v>
      </c>
      <c r="N1508" s="107" t="s">
        <v>350</v>
      </c>
      <c r="O1508" s="26">
        <v>435</v>
      </c>
      <c r="P1508" s="26" t="s">
        <v>295</v>
      </c>
    </row>
    <row r="1509" spans="1:16" x14ac:dyDescent="0.3">
      <c r="A1509" s="24">
        <v>49</v>
      </c>
      <c r="B1509" s="106">
        <v>46107</v>
      </c>
      <c r="C1509" s="25" t="s">
        <v>358</v>
      </c>
      <c r="D1509" s="107" t="s">
        <v>125</v>
      </c>
      <c r="E1509" s="26">
        <v>106</v>
      </c>
      <c r="F1509" s="26" t="s">
        <v>295</v>
      </c>
      <c r="K1509" s="24">
        <v>49</v>
      </c>
      <c r="L1509" s="106">
        <v>46107</v>
      </c>
      <c r="M1509" s="25" t="s">
        <v>359</v>
      </c>
      <c r="N1509" s="107" t="s">
        <v>125</v>
      </c>
      <c r="O1509" s="26">
        <v>417</v>
      </c>
      <c r="P1509" s="26" t="s">
        <v>295</v>
      </c>
    </row>
    <row r="1510" spans="1:16" x14ac:dyDescent="0.3">
      <c r="A1510" s="24">
        <v>49</v>
      </c>
      <c r="B1510" s="106">
        <v>46107</v>
      </c>
      <c r="C1510" s="25" t="s">
        <v>358</v>
      </c>
      <c r="D1510" s="107" t="s">
        <v>126</v>
      </c>
      <c r="E1510" s="26">
        <v>80</v>
      </c>
      <c r="F1510" s="26" t="s">
        <v>295</v>
      </c>
      <c r="K1510" s="24">
        <v>49</v>
      </c>
      <c r="L1510" s="106">
        <v>46107</v>
      </c>
      <c r="M1510" s="25" t="s">
        <v>359</v>
      </c>
      <c r="N1510" s="107" t="s">
        <v>126</v>
      </c>
      <c r="O1510" s="26">
        <v>152</v>
      </c>
      <c r="P1510" s="26" t="s">
        <v>295</v>
      </c>
    </row>
    <row r="1511" spans="1:16" x14ac:dyDescent="0.3">
      <c r="A1511" s="24">
        <v>49</v>
      </c>
      <c r="B1511" s="106">
        <v>46107</v>
      </c>
      <c r="C1511" s="25" t="s">
        <v>358</v>
      </c>
      <c r="D1511" s="107" t="s">
        <v>351</v>
      </c>
      <c r="E1511" s="26">
        <v>153</v>
      </c>
      <c r="F1511" s="26" t="s">
        <v>295</v>
      </c>
      <c r="K1511" s="24">
        <v>49</v>
      </c>
      <c r="L1511" s="106">
        <v>46107</v>
      </c>
      <c r="M1511" s="25" t="s">
        <v>359</v>
      </c>
      <c r="N1511" s="107" t="s">
        <v>351</v>
      </c>
      <c r="O1511" s="26">
        <v>366</v>
      </c>
      <c r="P1511" s="26" t="s">
        <v>295</v>
      </c>
    </row>
    <row r="1512" spans="1:16" x14ac:dyDescent="0.3">
      <c r="A1512" s="24">
        <v>49</v>
      </c>
      <c r="B1512" s="106">
        <v>46107</v>
      </c>
      <c r="C1512" s="25" t="s">
        <v>358</v>
      </c>
      <c r="D1512" s="107" t="s">
        <v>352</v>
      </c>
      <c r="E1512" s="26">
        <v>60</v>
      </c>
      <c r="F1512" s="26" t="s">
        <v>295</v>
      </c>
      <c r="K1512" s="24">
        <v>49</v>
      </c>
      <c r="L1512" s="106">
        <v>46107</v>
      </c>
      <c r="M1512" s="25" t="s">
        <v>359</v>
      </c>
      <c r="N1512" s="107" t="s">
        <v>352</v>
      </c>
      <c r="O1512" s="26">
        <v>86</v>
      </c>
      <c r="P1512" s="26" t="s">
        <v>295</v>
      </c>
    </row>
    <row r="1513" spans="1:16" x14ac:dyDescent="0.3">
      <c r="A1513" s="24">
        <v>49</v>
      </c>
      <c r="B1513" s="106">
        <v>46107</v>
      </c>
      <c r="C1513" s="25" t="s">
        <v>358</v>
      </c>
      <c r="D1513" s="107" t="s">
        <v>122</v>
      </c>
      <c r="E1513" s="26">
        <v>49</v>
      </c>
      <c r="F1513" s="26" t="s">
        <v>295</v>
      </c>
      <c r="K1513" s="24">
        <v>49</v>
      </c>
      <c r="L1513" s="106">
        <v>46107</v>
      </c>
      <c r="M1513" s="25" t="s">
        <v>359</v>
      </c>
      <c r="N1513" s="107" t="s">
        <v>122</v>
      </c>
      <c r="O1513" s="26">
        <v>217</v>
      </c>
      <c r="P1513" s="26" t="s">
        <v>295</v>
      </c>
    </row>
    <row r="1514" spans="1:16" x14ac:dyDescent="0.3">
      <c r="A1514" s="24">
        <v>49</v>
      </c>
      <c r="B1514" s="106">
        <v>46107</v>
      </c>
      <c r="C1514" s="25" t="s">
        <v>358</v>
      </c>
      <c r="D1514" s="107" t="s">
        <v>124</v>
      </c>
      <c r="E1514" s="26">
        <v>33</v>
      </c>
      <c r="F1514" s="26" t="s">
        <v>295</v>
      </c>
      <c r="K1514" s="24">
        <v>49</v>
      </c>
      <c r="L1514" s="106">
        <v>46107</v>
      </c>
      <c r="M1514" s="25" t="s">
        <v>359</v>
      </c>
      <c r="N1514" s="107" t="s">
        <v>124</v>
      </c>
      <c r="O1514" s="26">
        <v>110</v>
      </c>
      <c r="P1514" s="26" t="s">
        <v>295</v>
      </c>
    </row>
    <row r="1515" spans="1:16" x14ac:dyDescent="0.3">
      <c r="A1515" s="24">
        <v>49</v>
      </c>
      <c r="B1515" s="106">
        <v>46107</v>
      </c>
      <c r="C1515" s="25" t="s">
        <v>358</v>
      </c>
      <c r="D1515" s="107" t="s">
        <v>353</v>
      </c>
      <c r="E1515" s="26">
        <v>0.97</v>
      </c>
      <c r="F1515" s="26" t="s">
        <v>295</v>
      </c>
      <c r="K1515" s="24">
        <v>49</v>
      </c>
      <c r="L1515" s="106">
        <v>46107</v>
      </c>
      <c r="M1515" s="25" t="s">
        <v>359</v>
      </c>
      <c r="N1515" s="107" t="s">
        <v>353</v>
      </c>
      <c r="O1515" s="26">
        <v>3.58</v>
      </c>
      <c r="P1515" s="26" t="s">
        <v>295</v>
      </c>
    </row>
    <row r="1516" spans="1:16" x14ac:dyDescent="0.3">
      <c r="A1516" s="24">
        <v>49</v>
      </c>
      <c r="B1516" s="106">
        <v>46107</v>
      </c>
      <c r="C1516" s="25" t="s">
        <v>358</v>
      </c>
      <c r="D1516" s="107" t="s">
        <v>355</v>
      </c>
      <c r="E1516" s="26">
        <v>35.4</v>
      </c>
      <c r="F1516" s="26" t="s">
        <v>295</v>
      </c>
      <c r="K1516" s="24">
        <v>49</v>
      </c>
      <c r="L1516" s="106">
        <v>46107</v>
      </c>
      <c r="M1516" s="25" t="s">
        <v>359</v>
      </c>
      <c r="N1516" s="107" t="s">
        <v>355</v>
      </c>
      <c r="O1516" s="26">
        <v>18</v>
      </c>
      <c r="P1516" s="26" t="s">
        <v>295</v>
      </c>
    </row>
    <row r="1517" spans="1:16" x14ac:dyDescent="0.3">
      <c r="A1517" s="24">
        <v>49</v>
      </c>
      <c r="B1517" s="106">
        <v>46107</v>
      </c>
      <c r="C1517" s="25" t="s">
        <v>358</v>
      </c>
      <c r="D1517" s="107" t="s">
        <v>133</v>
      </c>
      <c r="E1517" s="26">
        <v>142</v>
      </c>
      <c r="F1517" s="26" t="s">
        <v>295</v>
      </c>
      <c r="K1517" s="24">
        <v>49</v>
      </c>
      <c r="L1517" s="106">
        <v>46107</v>
      </c>
      <c r="M1517" s="25" t="s">
        <v>359</v>
      </c>
      <c r="N1517" s="107" t="s">
        <v>133</v>
      </c>
      <c r="O1517" s="26">
        <v>123</v>
      </c>
      <c r="P1517" s="26" t="s">
        <v>295</v>
      </c>
    </row>
    <row r="1518" spans="1:16" x14ac:dyDescent="0.3">
      <c r="A1518" s="24">
        <v>49</v>
      </c>
      <c r="B1518" s="106">
        <v>46107</v>
      </c>
      <c r="C1518" s="25" t="s">
        <v>358</v>
      </c>
      <c r="D1518" s="107" t="s">
        <v>135</v>
      </c>
      <c r="E1518" s="26">
        <v>3.6</v>
      </c>
      <c r="F1518" s="26" t="s">
        <v>295</v>
      </c>
      <c r="K1518" s="24">
        <v>49</v>
      </c>
      <c r="L1518" s="106">
        <v>46107</v>
      </c>
      <c r="M1518" s="25" t="s">
        <v>359</v>
      </c>
      <c r="N1518" s="107" t="s">
        <v>135</v>
      </c>
      <c r="O1518" s="26">
        <v>6.4</v>
      </c>
      <c r="P1518" s="26" t="s">
        <v>295</v>
      </c>
    </row>
    <row r="1519" spans="1:16" x14ac:dyDescent="0.3">
      <c r="A1519" s="24">
        <v>49</v>
      </c>
      <c r="B1519" s="106">
        <v>46107</v>
      </c>
      <c r="C1519" s="25" t="s">
        <v>358</v>
      </c>
      <c r="D1519" s="107" t="s">
        <v>136</v>
      </c>
      <c r="E1519" s="26">
        <v>117</v>
      </c>
      <c r="F1519" s="26" t="s">
        <v>295</v>
      </c>
      <c r="K1519" s="24">
        <v>49</v>
      </c>
      <c r="L1519" s="106">
        <v>46107</v>
      </c>
      <c r="M1519" s="25" t="s">
        <v>359</v>
      </c>
      <c r="N1519" s="107" t="s">
        <v>136</v>
      </c>
      <c r="O1519" s="26">
        <v>98</v>
      </c>
      <c r="P1519" s="26" t="s">
        <v>295</v>
      </c>
    </row>
    <row r="1520" spans="1:16" x14ac:dyDescent="0.3">
      <c r="A1520" s="24">
        <v>50</v>
      </c>
      <c r="B1520" s="106">
        <v>46108</v>
      </c>
      <c r="C1520" s="25" t="s">
        <v>358</v>
      </c>
      <c r="D1520" s="107" t="s">
        <v>341</v>
      </c>
      <c r="E1520" s="26">
        <v>4.58</v>
      </c>
      <c r="F1520" s="26" t="s">
        <v>295</v>
      </c>
      <c r="K1520" s="24">
        <v>50</v>
      </c>
      <c r="L1520" s="106">
        <v>46108</v>
      </c>
      <c r="M1520" s="25" t="s">
        <v>359</v>
      </c>
      <c r="N1520" s="107" t="s">
        <v>341</v>
      </c>
      <c r="O1520" s="26">
        <v>1.1499999999999999</v>
      </c>
      <c r="P1520" s="26" t="s">
        <v>295</v>
      </c>
    </row>
    <row r="1521" spans="1:16" x14ac:dyDescent="0.3">
      <c r="A1521" s="24">
        <v>50</v>
      </c>
      <c r="B1521" s="106">
        <v>46108</v>
      </c>
      <c r="C1521" s="25" t="s">
        <v>358</v>
      </c>
      <c r="D1521" s="107" t="s">
        <v>118</v>
      </c>
      <c r="E1521" s="26">
        <v>4.5</v>
      </c>
      <c r="F1521" s="26" t="s">
        <v>295</v>
      </c>
      <c r="K1521" s="24">
        <v>50</v>
      </c>
      <c r="L1521" s="106">
        <v>46108</v>
      </c>
      <c r="M1521" s="25" t="s">
        <v>359</v>
      </c>
      <c r="N1521" s="107" t="s">
        <v>118</v>
      </c>
      <c r="O1521" s="26">
        <v>9.5</v>
      </c>
      <c r="P1521" s="26" t="s">
        <v>295</v>
      </c>
    </row>
    <row r="1522" spans="1:16" x14ac:dyDescent="0.3">
      <c r="A1522" s="24">
        <v>50</v>
      </c>
      <c r="B1522" s="106">
        <v>46108</v>
      </c>
      <c r="C1522" s="25" t="s">
        <v>358</v>
      </c>
      <c r="D1522" s="107" t="s">
        <v>130</v>
      </c>
      <c r="E1522" s="26">
        <v>3.82</v>
      </c>
      <c r="F1522" s="26" t="s">
        <v>295</v>
      </c>
      <c r="K1522" s="24">
        <v>50</v>
      </c>
      <c r="L1522" s="106">
        <v>46108</v>
      </c>
      <c r="M1522" s="25" t="s">
        <v>359</v>
      </c>
      <c r="N1522" s="107" t="s">
        <v>130</v>
      </c>
      <c r="O1522" s="26">
        <v>2.4</v>
      </c>
      <c r="P1522" s="26" t="s">
        <v>295</v>
      </c>
    </row>
    <row r="1523" spans="1:16" x14ac:dyDescent="0.3">
      <c r="A1523" s="24">
        <v>50</v>
      </c>
      <c r="B1523" s="106">
        <v>46108</v>
      </c>
      <c r="C1523" s="25" t="s">
        <v>358</v>
      </c>
      <c r="D1523" s="107" t="s">
        <v>343</v>
      </c>
      <c r="E1523" s="26">
        <v>0.3</v>
      </c>
      <c r="F1523" s="26" t="s">
        <v>295</v>
      </c>
      <c r="K1523" s="24">
        <v>50</v>
      </c>
      <c r="L1523" s="106">
        <v>46108</v>
      </c>
      <c r="M1523" s="25" t="s">
        <v>359</v>
      </c>
      <c r="N1523" s="107" t="s">
        <v>343</v>
      </c>
      <c r="O1523" s="26">
        <v>1.1100000000000001</v>
      </c>
      <c r="P1523" s="26" t="s">
        <v>295</v>
      </c>
    </row>
    <row r="1524" spans="1:16" x14ac:dyDescent="0.3">
      <c r="A1524" s="24">
        <v>50</v>
      </c>
      <c r="B1524" s="106">
        <v>46108</v>
      </c>
      <c r="C1524" s="25" t="s">
        <v>358</v>
      </c>
      <c r="D1524" s="107" t="s">
        <v>127</v>
      </c>
      <c r="E1524" s="26">
        <v>1.1599999999999999</v>
      </c>
      <c r="F1524" s="26" t="s">
        <v>295</v>
      </c>
      <c r="K1524" s="24">
        <v>50</v>
      </c>
      <c r="L1524" s="106">
        <v>46108</v>
      </c>
      <c r="M1524" s="25" t="s">
        <v>359</v>
      </c>
      <c r="N1524" s="107" t="s">
        <v>127</v>
      </c>
      <c r="O1524" s="26">
        <v>4.5199999999999996</v>
      </c>
      <c r="P1524" s="26" t="s">
        <v>295</v>
      </c>
    </row>
    <row r="1525" spans="1:16" x14ac:dyDescent="0.3">
      <c r="A1525" s="24">
        <v>50</v>
      </c>
      <c r="B1525" s="106">
        <v>46108</v>
      </c>
      <c r="C1525" s="25" t="s">
        <v>358</v>
      </c>
      <c r="D1525" s="107" t="s">
        <v>131</v>
      </c>
      <c r="E1525" s="26">
        <v>9</v>
      </c>
      <c r="F1525" s="26" t="s">
        <v>295</v>
      </c>
      <c r="K1525" s="24">
        <v>50</v>
      </c>
      <c r="L1525" s="106">
        <v>46108</v>
      </c>
      <c r="M1525" s="25" t="s">
        <v>359</v>
      </c>
      <c r="N1525" s="107" t="s">
        <v>131</v>
      </c>
      <c r="O1525" s="26">
        <v>12.2</v>
      </c>
      <c r="P1525" s="26" t="s">
        <v>295</v>
      </c>
    </row>
    <row r="1526" spans="1:16" x14ac:dyDescent="0.3">
      <c r="A1526" s="24">
        <v>50</v>
      </c>
      <c r="B1526" s="106">
        <v>46108</v>
      </c>
      <c r="C1526" s="25" t="s">
        <v>358</v>
      </c>
      <c r="D1526" s="107" t="s">
        <v>344</v>
      </c>
      <c r="E1526" s="26">
        <v>336</v>
      </c>
      <c r="F1526" s="26" t="s">
        <v>295</v>
      </c>
      <c r="K1526" s="24">
        <v>50</v>
      </c>
      <c r="L1526" s="106">
        <v>46108</v>
      </c>
      <c r="M1526" s="25" t="s">
        <v>359</v>
      </c>
      <c r="N1526" s="107" t="s">
        <v>344</v>
      </c>
      <c r="O1526" s="26">
        <v>210</v>
      </c>
      <c r="P1526" s="26" t="s">
        <v>295</v>
      </c>
    </row>
    <row r="1527" spans="1:16" x14ac:dyDescent="0.3">
      <c r="A1527" s="24">
        <v>50</v>
      </c>
      <c r="B1527" s="106">
        <v>46108</v>
      </c>
      <c r="C1527" s="25" t="s">
        <v>358</v>
      </c>
      <c r="D1527" s="107" t="s">
        <v>119</v>
      </c>
      <c r="E1527" s="26">
        <v>241</v>
      </c>
      <c r="F1527" s="26" t="s">
        <v>295</v>
      </c>
      <c r="K1527" s="24">
        <v>50</v>
      </c>
      <c r="L1527" s="106">
        <v>46108</v>
      </c>
      <c r="M1527" s="25" t="s">
        <v>359</v>
      </c>
      <c r="N1527" s="107" t="s">
        <v>119</v>
      </c>
      <c r="O1527" s="26">
        <v>91</v>
      </c>
      <c r="P1527" s="26" t="s">
        <v>295</v>
      </c>
    </row>
    <row r="1528" spans="1:16" x14ac:dyDescent="0.3">
      <c r="A1528" s="24">
        <v>50</v>
      </c>
      <c r="B1528" s="106">
        <v>46108</v>
      </c>
      <c r="C1528" s="25" t="s">
        <v>358</v>
      </c>
      <c r="D1528" s="107" t="s">
        <v>120</v>
      </c>
      <c r="E1528" s="26">
        <v>79</v>
      </c>
      <c r="F1528" s="26" t="s">
        <v>295</v>
      </c>
      <c r="K1528" s="24">
        <v>50</v>
      </c>
      <c r="L1528" s="106">
        <v>46108</v>
      </c>
      <c r="M1528" s="25" t="s">
        <v>359</v>
      </c>
      <c r="N1528" s="107" t="s">
        <v>120</v>
      </c>
      <c r="O1528" s="26">
        <v>27</v>
      </c>
      <c r="P1528" s="26" t="s">
        <v>295</v>
      </c>
    </row>
    <row r="1529" spans="1:16" x14ac:dyDescent="0.3">
      <c r="A1529" s="24">
        <v>50</v>
      </c>
      <c r="B1529" s="106">
        <v>46108</v>
      </c>
      <c r="C1529" s="25" t="s">
        <v>358</v>
      </c>
      <c r="D1529" s="107" t="s">
        <v>117</v>
      </c>
      <c r="E1529" s="26">
        <v>2.71</v>
      </c>
      <c r="F1529" s="26" t="s">
        <v>295</v>
      </c>
      <c r="K1529" s="24">
        <v>50</v>
      </c>
      <c r="L1529" s="106">
        <v>46108</v>
      </c>
      <c r="M1529" s="25" t="s">
        <v>359</v>
      </c>
      <c r="N1529" s="107" t="s">
        <v>117</v>
      </c>
      <c r="O1529" s="26">
        <v>6.17</v>
      </c>
      <c r="P1529" s="26" t="s">
        <v>295</v>
      </c>
    </row>
    <row r="1530" spans="1:16" x14ac:dyDescent="0.3">
      <c r="A1530" s="24">
        <v>50</v>
      </c>
      <c r="B1530" s="106">
        <v>46108</v>
      </c>
      <c r="C1530" s="25" t="s">
        <v>358</v>
      </c>
      <c r="D1530" s="107" t="s">
        <v>346</v>
      </c>
      <c r="E1530" s="26">
        <v>231</v>
      </c>
      <c r="F1530" s="26" t="s">
        <v>295</v>
      </c>
      <c r="K1530" s="24">
        <v>50</v>
      </c>
      <c r="L1530" s="106">
        <v>46108</v>
      </c>
      <c r="M1530" s="25" t="s">
        <v>359</v>
      </c>
      <c r="N1530" s="107" t="s">
        <v>346</v>
      </c>
      <c r="O1530" s="26">
        <v>68</v>
      </c>
      <c r="P1530" s="26" t="s">
        <v>295</v>
      </c>
    </row>
    <row r="1531" spans="1:16" x14ac:dyDescent="0.3">
      <c r="A1531" s="24">
        <v>50</v>
      </c>
      <c r="B1531" s="106">
        <v>46108</v>
      </c>
      <c r="C1531" s="25" t="s">
        <v>358</v>
      </c>
      <c r="D1531" s="107" t="s">
        <v>132</v>
      </c>
      <c r="E1531" s="26">
        <v>3.44</v>
      </c>
      <c r="F1531" s="26" t="s">
        <v>295</v>
      </c>
      <c r="K1531" s="24">
        <v>50</v>
      </c>
      <c r="L1531" s="106">
        <v>46108</v>
      </c>
      <c r="M1531" s="25" t="s">
        <v>359</v>
      </c>
      <c r="N1531" s="107" t="s">
        <v>132</v>
      </c>
      <c r="O1531" s="26">
        <v>7.19</v>
      </c>
      <c r="P1531" s="26" t="s">
        <v>295</v>
      </c>
    </row>
    <row r="1532" spans="1:16" x14ac:dyDescent="0.3">
      <c r="A1532" s="24">
        <v>50</v>
      </c>
      <c r="B1532" s="106">
        <v>46108</v>
      </c>
      <c r="C1532" s="25" t="s">
        <v>358</v>
      </c>
      <c r="D1532" s="107" t="s">
        <v>111</v>
      </c>
      <c r="E1532" s="26">
        <v>88</v>
      </c>
      <c r="F1532" s="26" t="s">
        <v>295</v>
      </c>
      <c r="K1532" s="24">
        <v>50</v>
      </c>
      <c r="L1532" s="106">
        <v>46108</v>
      </c>
      <c r="M1532" s="25" t="s">
        <v>359</v>
      </c>
      <c r="N1532" s="107" t="s">
        <v>111</v>
      </c>
      <c r="O1532" s="26">
        <v>281</v>
      </c>
      <c r="P1532" s="26" t="s">
        <v>295</v>
      </c>
    </row>
    <row r="1533" spans="1:16" x14ac:dyDescent="0.3">
      <c r="A1533" s="24">
        <v>50</v>
      </c>
      <c r="B1533" s="106">
        <v>46108</v>
      </c>
      <c r="C1533" s="25" t="s">
        <v>358</v>
      </c>
      <c r="D1533" s="107" t="s">
        <v>347</v>
      </c>
      <c r="E1533" s="26">
        <v>5.0999999999999996</v>
      </c>
      <c r="F1533" s="26" t="s">
        <v>295</v>
      </c>
      <c r="K1533" s="24">
        <v>50</v>
      </c>
      <c r="L1533" s="106">
        <v>46108</v>
      </c>
      <c r="M1533" s="25" t="s">
        <v>359</v>
      </c>
      <c r="N1533" s="107" t="s">
        <v>347</v>
      </c>
      <c r="O1533" s="26">
        <v>9.89</v>
      </c>
      <c r="P1533" s="26" t="s">
        <v>295</v>
      </c>
    </row>
    <row r="1534" spans="1:16" x14ac:dyDescent="0.3">
      <c r="A1534" s="24">
        <v>50</v>
      </c>
      <c r="B1534" s="106">
        <v>46108</v>
      </c>
      <c r="C1534" s="25" t="s">
        <v>358</v>
      </c>
      <c r="D1534" s="107" t="s">
        <v>349</v>
      </c>
      <c r="E1534" s="26">
        <v>2.17</v>
      </c>
      <c r="F1534" s="26" t="s">
        <v>295</v>
      </c>
      <c r="K1534" s="24">
        <v>50</v>
      </c>
      <c r="L1534" s="106">
        <v>46108</v>
      </c>
      <c r="M1534" s="25" t="s">
        <v>359</v>
      </c>
      <c r="N1534" s="107" t="s">
        <v>349</v>
      </c>
      <c r="O1534" s="26">
        <v>4.5</v>
      </c>
      <c r="P1534" s="26" t="s">
        <v>295</v>
      </c>
    </row>
    <row r="1535" spans="1:16" x14ac:dyDescent="0.3">
      <c r="A1535" s="24">
        <v>50</v>
      </c>
      <c r="B1535" s="106">
        <v>46108</v>
      </c>
      <c r="C1535" s="25" t="s">
        <v>358</v>
      </c>
      <c r="D1535" s="107" t="s">
        <v>128</v>
      </c>
      <c r="E1535" s="26">
        <v>6.8</v>
      </c>
      <c r="F1535" s="26" t="s">
        <v>295</v>
      </c>
      <c r="K1535" s="24">
        <v>50</v>
      </c>
      <c r="L1535" s="106">
        <v>46108</v>
      </c>
      <c r="M1535" s="25" t="s">
        <v>359</v>
      </c>
      <c r="N1535" s="107" t="s">
        <v>128</v>
      </c>
      <c r="O1535" s="26">
        <v>4.4000000000000004</v>
      </c>
      <c r="P1535" s="26" t="s">
        <v>295</v>
      </c>
    </row>
    <row r="1536" spans="1:16" x14ac:dyDescent="0.3">
      <c r="A1536" s="24">
        <v>50</v>
      </c>
      <c r="B1536" s="106">
        <v>46108</v>
      </c>
      <c r="C1536" s="25" t="s">
        <v>358</v>
      </c>
      <c r="D1536" s="107" t="s">
        <v>121</v>
      </c>
      <c r="E1536" s="26">
        <v>157</v>
      </c>
      <c r="F1536" s="26" t="s">
        <v>295</v>
      </c>
      <c r="K1536" s="24">
        <v>50</v>
      </c>
      <c r="L1536" s="106">
        <v>46108</v>
      </c>
      <c r="M1536" s="25" t="s">
        <v>359</v>
      </c>
      <c r="N1536" s="107" t="s">
        <v>121</v>
      </c>
      <c r="O1536" s="26">
        <v>78</v>
      </c>
      <c r="P1536" s="26" t="s">
        <v>295</v>
      </c>
    </row>
    <row r="1537" spans="1:16" x14ac:dyDescent="0.3">
      <c r="A1537" s="24">
        <v>50</v>
      </c>
      <c r="B1537" s="106">
        <v>46108</v>
      </c>
      <c r="C1537" s="25" t="s">
        <v>358</v>
      </c>
      <c r="D1537" s="107" t="s">
        <v>115</v>
      </c>
      <c r="E1537" s="26">
        <v>33</v>
      </c>
      <c r="F1537" s="26" t="s">
        <v>295</v>
      </c>
      <c r="K1537" s="24">
        <v>50</v>
      </c>
      <c r="L1537" s="106">
        <v>46108</v>
      </c>
      <c r="M1537" s="25" t="s">
        <v>359</v>
      </c>
      <c r="N1537" s="107" t="s">
        <v>115</v>
      </c>
      <c r="O1537" s="26">
        <v>95</v>
      </c>
      <c r="P1537" s="26" t="s">
        <v>295</v>
      </c>
    </row>
    <row r="1538" spans="1:16" x14ac:dyDescent="0.3">
      <c r="A1538" s="24">
        <v>50</v>
      </c>
      <c r="B1538" s="106">
        <v>46108</v>
      </c>
      <c r="C1538" s="25" t="s">
        <v>358</v>
      </c>
      <c r="D1538" s="107" t="s">
        <v>137</v>
      </c>
      <c r="E1538" s="26">
        <v>76</v>
      </c>
      <c r="F1538" s="26" t="s">
        <v>295</v>
      </c>
      <c r="K1538" s="24">
        <v>50</v>
      </c>
      <c r="L1538" s="106">
        <v>46108</v>
      </c>
      <c r="M1538" s="25" t="s">
        <v>359</v>
      </c>
      <c r="N1538" s="107" t="s">
        <v>137</v>
      </c>
      <c r="O1538" s="26">
        <v>486</v>
      </c>
      <c r="P1538" s="26" t="s">
        <v>295</v>
      </c>
    </row>
    <row r="1539" spans="1:16" x14ac:dyDescent="0.3">
      <c r="A1539" s="24">
        <v>50</v>
      </c>
      <c r="B1539" s="106">
        <v>46108</v>
      </c>
      <c r="C1539" s="25" t="s">
        <v>358</v>
      </c>
      <c r="D1539" s="107" t="s">
        <v>350</v>
      </c>
      <c r="E1539" s="26">
        <v>142</v>
      </c>
      <c r="F1539" s="26" t="s">
        <v>295</v>
      </c>
      <c r="K1539" s="24">
        <v>50</v>
      </c>
      <c r="L1539" s="106">
        <v>46108</v>
      </c>
      <c r="M1539" s="25" t="s">
        <v>359</v>
      </c>
      <c r="N1539" s="107" t="s">
        <v>350</v>
      </c>
      <c r="O1539" s="26">
        <v>429</v>
      </c>
      <c r="P1539" s="26" t="s">
        <v>295</v>
      </c>
    </row>
    <row r="1540" spans="1:16" x14ac:dyDescent="0.3">
      <c r="A1540" s="24">
        <v>50</v>
      </c>
      <c r="B1540" s="106">
        <v>46108</v>
      </c>
      <c r="C1540" s="25" t="s">
        <v>358</v>
      </c>
      <c r="D1540" s="107" t="s">
        <v>125</v>
      </c>
      <c r="E1540" s="26">
        <v>108</v>
      </c>
      <c r="F1540" s="26" t="s">
        <v>295</v>
      </c>
      <c r="K1540" s="24">
        <v>50</v>
      </c>
      <c r="L1540" s="106">
        <v>46108</v>
      </c>
      <c r="M1540" s="25" t="s">
        <v>359</v>
      </c>
      <c r="N1540" s="107" t="s">
        <v>125</v>
      </c>
      <c r="O1540" s="26">
        <v>399</v>
      </c>
      <c r="P1540" s="26" t="s">
        <v>295</v>
      </c>
    </row>
    <row r="1541" spans="1:16" x14ac:dyDescent="0.3">
      <c r="A1541" s="24">
        <v>50</v>
      </c>
      <c r="B1541" s="106">
        <v>46108</v>
      </c>
      <c r="C1541" s="25" t="s">
        <v>358</v>
      </c>
      <c r="D1541" s="107" t="s">
        <v>126</v>
      </c>
      <c r="E1541" s="26">
        <v>80</v>
      </c>
      <c r="F1541" s="26" t="s">
        <v>295</v>
      </c>
      <c r="K1541" s="24">
        <v>50</v>
      </c>
      <c r="L1541" s="106">
        <v>46108</v>
      </c>
      <c r="M1541" s="25" t="s">
        <v>359</v>
      </c>
      <c r="N1541" s="107" t="s">
        <v>126</v>
      </c>
      <c r="O1541" s="26">
        <v>154</v>
      </c>
      <c r="P1541" s="26" t="s">
        <v>295</v>
      </c>
    </row>
    <row r="1542" spans="1:16" x14ac:dyDescent="0.3">
      <c r="A1542" s="24">
        <v>50</v>
      </c>
      <c r="B1542" s="106">
        <v>46108</v>
      </c>
      <c r="C1542" s="25" t="s">
        <v>358</v>
      </c>
      <c r="D1542" s="107" t="s">
        <v>351</v>
      </c>
      <c r="E1542" s="26">
        <v>165</v>
      </c>
      <c r="F1542" s="26" t="s">
        <v>295</v>
      </c>
      <c r="K1542" s="24">
        <v>50</v>
      </c>
      <c r="L1542" s="106">
        <v>46108</v>
      </c>
      <c r="M1542" s="25" t="s">
        <v>359</v>
      </c>
      <c r="N1542" s="107" t="s">
        <v>351</v>
      </c>
      <c r="O1542" s="26">
        <v>369</v>
      </c>
      <c r="P1542" s="26" t="s">
        <v>295</v>
      </c>
    </row>
    <row r="1543" spans="1:16" x14ac:dyDescent="0.3">
      <c r="A1543" s="24">
        <v>50</v>
      </c>
      <c r="B1543" s="106">
        <v>46108</v>
      </c>
      <c r="C1543" s="25" t="s">
        <v>358</v>
      </c>
      <c r="D1543" s="107" t="s">
        <v>352</v>
      </c>
      <c r="E1543" s="26">
        <v>60</v>
      </c>
      <c r="F1543" s="26" t="s">
        <v>295</v>
      </c>
      <c r="K1543" s="24">
        <v>50</v>
      </c>
      <c r="L1543" s="106">
        <v>46108</v>
      </c>
      <c r="M1543" s="25" t="s">
        <v>359</v>
      </c>
      <c r="N1543" s="107" t="s">
        <v>352</v>
      </c>
      <c r="O1543" s="26">
        <v>89</v>
      </c>
      <c r="P1543" s="26" t="s">
        <v>295</v>
      </c>
    </row>
    <row r="1544" spans="1:16" x14ac:dyDescent="0.3">
      <c r="A1544" s="24">
        <v>50</v>
      </c>
      <c r="B1544" s="106">
        <v>46108</v>
      </c>
      <c r="C1544" s="25" t="s">
        <v>358</v>
      </c>
      <c r="D1544" s="107" t="s">
        <v>122</v>
      </c>
      <c r="E1544" s="26">
        <v>48</v>
      </c>
      <c r="F1544" s="26" t="s">
        <v>295</v>
      </c>
      <c r="K1544" s="24">
        <v>50</v>
      </c>
      <c r="L1544" s="106">
        <v>46108</v>
      </c>
      <c r="M1544" s="25" t="s">
        <v>359</v>
      </c>
      <c r="N1544" s="107" t="s">
        <v>122</v>
      </c>
      <c r="O1544" s="26">
        <v>215</v>
      </c>
      <c r="P1544" s="26" t="s">
        <v>295</v>
      </c>
    </row>
    <row r="1545" spans="1:16" x14ac:dyDescent="0.3">
      <c r="A1545" s="24">
        <v>50</v>
      </c>
      <c r="B1545" s="106">
        <v>46108</v>
      </c>
      <c r="C1545" s="25" t="s">
        <v>358</v>
      </c>
      <c r="D1545" s="107" t="s">
        <v>124</v>
      </c>
      <c r="E1545" s="26">
        <v>32</v>
      </c>
      <c r="F1545" s="26" t="s">
        <v>295</v>
      </c>
      <c r="K1545" s="24">
        <v>50</v>
      </c>
      <c r="L1545" s="106">
        <v>46108</v>
      </c>
      <c r="M1545" s="25" t="s">
        <v>359</v>
      </c>
      <c r="N1545" s="107" t="s">
        <v>124</v>
      </c>
      <c r="O1545" s="26">
        <v>109</v>
      </c>
      <c r="P1545" s="26" t="s">
        <v>295</v>
      </c>
    </row>
    <row r="1546" spans="1:16" x14ac:dyDescent="0.3">
      <c r="A1546" s="24">
        <v>50</v>
      </c>
      <c r="B1546" s="106">
        <v>46108</v>
      </c>
      <c r="C1546" s="25" t="s">
        <v>358</v>
      </c>
      <c r="D1546" s="107" t="s">
        <v>353</v>
      </c>
      <c r="E1546" s="26">
        <v>1.01</v>
      </c>
      <c r="F1546" s="26" t="s">
        <v>295</v>
      </c>
      <c r="K1546" s="24">
        <v>50</v>
      </c>
      <c r="L1546" s="106">
        <v>46108</v>
      </c>
      <c r="M1546" s="25" t="s">
        <v>359</v>
      </c>
      <c r="N1546" s="107" t="s">
        <v>353</v>
      </c>
      <c r="O1546" s="26">
        <v>3.74</v>
      </c>
      <c r="P1546" s="26" t="s">
        <v>295</v>
      </c>
    </row>
    <row r="1547" spans="1:16" x14ac:dyDescent="0.3">
      <c r="A1547" s="24">
        <v>50</v>
      </c>
      <c r="B1547" s="106">
        <v>46108</v>
      </c>
      <c r="C1547" s="25" t="s">
        <v>358</v>
      </c>
      <c r="D1547" s="107" t="s">
        <v>355</v>
      </c>
      <c r="E1547" s="26">
        <v>35.6</v>
      </c>
      <c r="F1547" s="26" t="s">
        <v>295</v>
      </c>
      <c r="K1547" s="24">
        <v>50</v>
      </c>
      <c r="L1547" s="106">
        <v>46108</v>
      </c>
      <c r="M1547" s="25" t="s">
        <v>359</v>
      </c>
      <c r="N1547" s="107" t="s">
        <v>355</v>
      </c>
      <c r="O1547" s="26">
        <v>19</v>
      </c>
      <c r="P1547" s="26" t="s">
        <v>295</v>
      </c>
    </row>
    <row r="1548" spans="1:16" x14ac:dyDescent="0.3">
      <c r="A1548" s="24">
        <v>50</v>
      </c>
      <c r="B1548" s="106">
        <v>46108</v>
      </c>
      <c r="C1548" s="25" t="s">
        <v>358</v>
      </c>
      <c r="D1548" s="107" t="s">
        <v>133</v>
      </c>
      <c r="E1548" s="26">
        <v>146</v>
      </c>
      <c r="F1548" s="26" t="s">
        <v>295</v>
      </c>
      <c r="K1548" s="24">
        <v>50</v>
      </c>
      <c r="L1548" s="106">
        <v>46108</v>
      </c>
      <c r="M1548" s="25" t="s">
        <v>359</v>
      </c>
      <c r="N1548" s="107" t="s">
        <v>133</v>
      </c>
      <c r="O1548" s="26">
        <v>126</v>
      </c>
      <c r="P1548" s="26" t="s">
        <v>295</v>
      </c>
    </row>
    <row r="1549" spans="1:16" x14ac:dyDescent="0.3">
      <c r="A1549" s="24">
        <v>50</v>
      </c>
      <c r="B1549" s="106">
        <v>46108</v>
      </c>
      <c r="C1549" s="25" t="s">
        <v>358</v>
      </c>
      <c r="D1549" s="107" t="s">
        <v>135</v>
      </c>
      <c r="E1549" s="26">
        <v>3.8</v>
      </c>
      <c r="F1549" s="26" t="s">
        <v>295</v>
      </c>
      <c r="K1549" s="24">
        <v>50</v>
      </c>
      <c r="L1549" s="106">
        <v>46108</v>
      </c>
      <c r="M1549" s="25" t="s">
        <v>359</v>
      </c>
      <c r="N1549" s="107" t="s">
        <v>135</v>
      </c>
      <c r="O1549" s="26">
        <v>6.5</v>
      </c>
      <c r="P1549" s="26" t="s">
        <v>295</v>
      </c>
    </row>
    <row r="1550" spans="1:16" x14ac:dyDescent="0.3">
      <c r="A1550" s="24">
        <v>50</v>
      </c>
      <c r="B1550" s="106">
        <v>46108</v>
      </c>
      <c r="C1550" s="25" t="s">
        <v>358</v>
      </c>
      <c r="D1550" s="107" t="s">
        <v>136</v>
      </c>
      <c r="E1550" s="26">
        <v>120</v>
      </c>
      <c r="F1550" s="26" t="s">
        <v>295</v>
      </c>
      <c r="K1550" s="24">
        <v>50</v>
      </c>
      <c r="L1550" s="106">
        <v>46108</v>
      </c>
      <c r="M1550" s="25" t="s">
        <v>359</v>
      </c>
      <c r="N1550" s="107" t="s">
        <v>136</v>
      </c>
      <c r="O1550" s="26">
        <v>97</v>
      </c>
      <c r="P1550" s="26" t="s">
        <v>295</v>
      </c>
    </row>
    <row r="1551" spans="1:16" x14ac:dyDescent="0.3">
      <c r="A1551" s="24">
        <v>51</v>
      </c>
      <c r="B1551" s="106">
        <v>46111</v>
      </c>
      <c r="C1551" s="25" t="s">
        <v>358</v>
      </c>
      <c r="D1551" s="107" t="s">
        <v>341</v>
      </c>
      <c r="E1551" s="26">
        <v>4.63</v>
      </c>
      <c r="F1551" s="26" t="s">
        <v>295</v>
      </c>
      <c r="K1551" s="24">
        <v>51</v>
      </c>
      <c r="L1551" s="106">
        <v>46111</v>
      </c>
      <c r="M1551" s="25" t="s">
        <v>359</v>
      </c>
      <c r="N1551" s="107" t="s">
        <v>341</v>
      </c>
      <c r="O1551" s="26">
        <v>1.07</v>
      </c>
      <c r="P1551" s="26" t="s">
        <v>295</v>
      </c>
    </row>
    <row r="1552" spans="1:16" x14ac:dyDescent="0.3">
      <c r="A1552" s="24">
        <v>51</v>
      </c>
      <c r="B1552" s="106">
        <v>46111</v>
      </c>
      <c r="C1552" s="25" t="s">
        <v>358</v>
      </c>
      <c r="D1552" s="107" t="s">
        <v>118</v>
      </c>
      <c r="E1552" s="26">
        <v>4.5999999999999996</v>
      </c>
      <c r="F1552" s="26" t="s">
        <v>295</v>
      </c>
      <c r="K1552" s="24">
        <v>51</v>
      </c>
      <c r="L1552" s="106">
        <v>46111</v>
      </c>
      <c r="M1552" s="25" t="s">
        <v>359</v>
      </c>
      <c r="N1552" s="107" t="s">
        <v>118</v>
      </c>
      <c r="O1552" s="26">
        <v>9.3000000000000007</v>
      </c>
      <c r="P1552" s="26" t="s">
        <v>295</v>
      </c>
    </row>
    <row r="1553" spans="1:16" x14ac:dyDescent="0.3">
      <c r="A1553" s="24">
        <v>51</v>
      </c>
      <c r="B1553" s="106">
        <v>46111</v>
      </c>
      <c r="C1553" s="25" t="s">
        <v>358</v>
      </c>
      <c r="D1553" s="107" t="s">
        <v>130</v>
      </c>
      <c r="E1553" s="26">
        <v>3.82</v>
      </c>
      <c r="F1553" s="26" t="s">
        <v>295</v>
      </c>
      <c r="K1553" s="24">
        <v>51</v>
      </c>
      <c r="L1553" s="106">
        <v>46111</v>
      </c>
      <c r="M1553" s="25" t="s">
        <v>359</v>
      </c>
      <c r="N1553" s="107" t="s">
        <v>130</v>
      </c>
      <c r="O1553" s="26">
        <v>2.39</v>
      </c>
      <c r="P1553" s="26" t="s">
        <v>295</v>
      </c>
    </row>
    <row r="1554" spans="1:16" x14ac:dyDescent="0.3">
      <c r="A1554" s="24">
        <v>51</v>
      </c>
      <c r="B1554" s="106">
        <v>46111</v>
      </c>
      <c r="C1554" s="25" t="s">
        <v>358</v>
      </c>
      <c r="D1554" s="107" t="s">
        <v>343</v>
      </c>
      <c r="E1554" s="26">
        <v>0.28999999999999998</v>
      </c>
      <c r="F1554" s="26" t="s">
        <v>295</v>
      </c>
      <c r="K1554" s="24">
        <v>51</v>
      </c>
      <c r="L1554" s="106">
        <v>46111</v>
      </c>
      <c r="M1554" s="25" t="s">
        <v>359</v>
      </c>
      <c r="N1554" s="107" t="s">
        <v>343</v>
      </c>
      <c r="O1554" s="26">
        <v>1.1000000000000001</v>
      </c>
      <c r="P1554" s="26" t="s">
        <v>295</v>
      </c>
    </row>
    <row r="1555" spans="1:16" x14ac:dyDescent="0.3">
      <c r="A1555" s="24">
        <v>51</v>
      </c>
      <c r="B1555" s="106">
        <v>46111</v>
      </c>
      <c r="C1555" s="25" t="s">
        <v>358</v>
      </c>
      <c r="D1555" s="107" t="s">
        <v>127</v>
      </c>
      <c r="E1555" s="26">
        <v>1.1399999999999999</v>
      </c>
      <c r="F1555" s="26" t="s">
        <v>295</v>
      </c>
      <c r="K1555" s="24">
        <v>51</v>
      </c>
      <c r="L1555" s="106">
        <v>46111</v>
      </c>
      <c r="M1555" s="25" t="s">
        <v>359</v>
      </c>
      <c r="N1555" s="107" t="s">
        <v>127</v>
      </c>
      <c r="O1555" s="26">
        <v>4.5</v>
      </c>
      <c r="P1555" s="26" t="s">
        <v>295</v>
      </c>
    </row>
    <row r="1556" spans="1:16" x14ac:dyDescent="0.3">
      <c r="A1556" s="24">
        <v>51</v>
      </c>
      <c r="B1556" s="106">
        <v>46111</v>
      </c>
      <c r="C1556" s="25" t="s">
        <v>358</v>
      </c>
      <c r="D1556" s="107" t="s">
        <v>131</v>
      </c>
      <c r="E1556" s="26">
        <v>9</v>
      </c>
      <c r="F1556" s="26" t="s">
        <v>295</v>
      </c>
      <c r="K1556" s="24">
        <v>51</v>
      </c>
      <c r="L1556" s="106">
        <v>46111</v>
      </c>
      <c r="M1556" s="25" t="s">
        <v>359</v>
      </c>
      <c r="N1556" s="107" t="s">
        <v>131</v>
      </c>
      <c r="O1556" s="26">
        <v>12.3</v>
      </c>
      <c r="P1556" s="26" t="s">
        <v>295</v>
      </c>
    </row>
    <row r="1557" spans="1:16" x14ac:dyDescent="0.3">
      <c r="A1557" s="24">
        <v>51</v>
      </c>
      <c r="B1557" s="106">
        <v>46111</v>
      </c>
      <c r="C1557" s="25" t="s">
        <v>358</v>
      </c>
      <c r="D1557" s="107" t="s">
        <v>344</v>
      </c>
      <c r="E1557" s="26">
        <v>342</v>
      </c>
      <c r="F1557" s="26" t="s">
        <v>295</v>
      </c>
      <c r="K1557" s="24">
        <v>51</v>
      </c>
      <c r="L1557" s="106">
        <v>46111</v>
      </c>
      <c r="M1557" s="25" t="s">
        <v>359</v>
      </c>
      <c r="N1557" s="107" t="s">
        <v>344</v>
      </c>
      <c r="O1557" s="26">
        <v>201</v>
      </c>
      <c r="P1557" s="26" t="s">
        <v>295</v>
      </c>
    </row>
    <row r="1558" spans="1:16" x14ac:dyDescent="0.3">
      <c r="A1558" s="24">
        <v>51</v>
      </c>
      <c r="B1558" s="106">
        <v>46111</v>
      </c>
      <c r="C1558" s="25" t="s">
        <v>358</v>
      </c>
      <c r="D1558" s="107" t="s">
        <v>119</v>
      </c>
      <c r="E1558" s="26">
        <v>238</v>
      </c>
      <c r="F1558" s="26" t="s">
        <v>295</v>
      </c>
      <c r="K1558" s="24">
        <v>51</v>
      </c>
      <c r="L1558" s="106">
        <v>46111</v>
      </c>
      <c r="M1558" s="25" t="s">
        <v>359</v>
      </c>
      <c r="N1558" s="107" t="s">
        <v>119</v>
      </c>
      <c r="O1558" s="26">
        <v>89</v>
      </c>
      <c r="P1558" s="26" t="s">
        <v>295</v>
      </c>
    </row>
    <row r="1559" spans="1:16" x14ac:dyDescent="0.3">
      <c r="A1559" s="24">
        <v>51</v>
      </c>
      <c r="B1559" s="106">
        <v>46111</v>
      </c>
      <c r="C1559" s="25" t="s">
        <v>358</v>
      </c>
      <c r="D1559" s="107" t="s">
        <v>120</v>
      </c>
      <c r="E1559" s="26">
        <v>77</v>
      </c>
      <c r="F1559" s="26" t="s">
        <v>295</v>
      </c>
      <c r="K1559" s="24">
        <v>51</v>
      </c>
      <c r="L1559" s="106">
        <v>46111</v>
      </c>
      <c r="M1559" s="25" t="s">
        <v>359</v>
      </c>
      <c r="N1559" s="107" t="s">
        <v>120</v>
      </c>
      <c r="O1559" s="26">
        <v>27</v>
      </c>
      <c r="P1559" s="26" t="s">
        <v>295</v>
      </c>
    </row>
    <row r="1560" spans="1:16" x14ac:dyDescent="0.3">
      <c r="A1560" s="24">
        <v>51</v>
      </c>
      <c r="B1560" s="106">
        <v>46111</v>
      </c>
      <c r="C1560" s="25" t="s">
        <v>358</v>
      </c>
      <c r="D1560" s="107" t="s">
        <v>117</v>
      </c>
      <c r="E1560" s="26">
        <v>2.82</v>
      </c>
      <c r="F1560" s="26" t="s">
        <v>295</v>
      </c>
      <c r="K1560" s="24">
        <v>51</v>
      </c>
      <c r="L1560" s="106">
        <v>46111</v>
      </c>
      <c r="M1560" s="25" t="s">
        <v>359</v>
      </c>
      <c r="N1560" s="107" t="s">
        <v>117</v>
      </c>
      <c r="O1560" s="26">
        <v>6.31</v>
      </c>
      <c r="P1560" s="26" t="s">
        <v>295</v>
      </c>
    </row>
    <row r="1561" spans="1:16" x14ac:dyDescent="0.3">
      <c r="A1561" s="24">
        <v>51</v>
      </c>
      <c r="B1561" s="106">
        <v>46111</v>
      </c>
      <c r="C1561" s="25" t="s">
        <v>358</v>
      </c>
      <c r="D1561" s="107" t="s">
        <v>346</v>
      </c>
      <c r="E1561" s="26">
        <v>232</v>
      </c>
      <c r="F1561" s="26" t="s">
        <v>295</v>
      </c>
      <c r="K1561" s="24">
        <v>51</v>
      </c>
      <c r="L1561" s="106">
        <v>46111</v>
      </c>
      <c r="M1561" s="25" t="s">
        <v>359</v>
      </c>
      <c r="N1561" s="107" t="s">
        <v>346</v>
      </c>
      <c r="O1561" s="26">
        <v>69</v>
      </c>
      <c r="P1561" s="26" t="s">
        <v>295</v>
      </c>
    </row>
    <row r="1562" spans="1:16" x14ac:dyDescent="0.3">
      <c r="A1562" s="24">
        <v>51</v>
      </c>
      <c r="B1562" s="106">
        <v>46111</v>
      </c>
      <c r="C1562" s="25" t="s">
        <v>358</v>
      </c>
      <c r="D1562" s="107" t="s">
        <v>132</v>
      </c>
      <c r="E1562" s="26">
        <v>3.56</v>
      </c>
      <c r="F1562" s="26" t="s">
        <v>295</v>
      </c>
      <c r="K1562" s="24">
        <v>51</v>
      </c>
      <c r="L1562" s="106">
        <v>46111</v>
      </c>
      <c r="M1562" s="25" t="s">
        <v>359</v>
      </c>
      <c r="N1562" s="107" t="s">
        <v>132</v>
      </c>
      <c r="O1562" s="26">
        <v>7.11</v>
      </c>
      <c r="P1562" s="26" t="s">
        <v>295</v>
      </c>
    </row>
    <row r="1563" spans="1:16" x14ac:dyDescent="0.3">
      <c r="A1563" s="24">
        <v>51</v>
      </c>
      <c r="B1563" s="106">
        <v>46111</v>
      </c>
      <c r="C1563" s="25" t="s">
        <v>358</v>
      </c>
      <c r="D1563" s="107" t="s">
        <v>111</v>
      </c>
      <c r="E1563" s="26">
        <v>87</v>
      </c>
      <c r="F1563" s="26" t="s">
        <v>295</v>
      </c>
      <c r="K1563" s="24">
        <v>51</v>
      </c>
      <c r="L1563" s="106">
        <v>46111</v>
      </c>
      <c r="M1563" s="25" t="s">
        <v>359</v>
      </c>
      <c r="N1563" s="107" t="s">
        <v>111</v>
      </c>
      <c r="O1563" s="26">
        <v>280</v>
      </c>
      <c r="P1563" s="26" t="s">
        <v>295</v>
      </c>
    </row>
    <row r="1564" spans="1:16" x14ac:dyDescent="0.3">
      <c r="A1564" s="24">
        <v>51</v>
      </c>
      <c r="B1564" s="106">
        <v>46111</v>
      </c>
      <c r="C1564" s="25" t="s">
        <v>358</v>
      </c>
      <c r="D1564" s="107" t="s">
        <v>347</v>
      </c>
      <c r="E1564" s="26">
        <v>5.08</v>
      </c>
      <c r="F1564" s="26" t="s">
        <v>295</v>
      </c>
      <c r="K1564" s="24">
        <v>51</v>
      </c>
      <c r="L1564" s="106">
        <v>46111</v>
      </c>
      <c r="M1564" s="25" t="s">
        <v>359</v>
      </c>
      <c r="N1564" s="107" t="s">
        <v>347</v>
      </c>
      <c r="O1564" s="26">
        <v>9.91</v>
      </c>
      <c r="P1564" s="26" t="s">
        <v>295</v>
      </c>
    </row>
    <row r="1565" spans="1:16" x14ac:dyDescent="0.3">
      <c r="A1565" s="24">
        <v>51</v>
      </c>
      <c r="B1565" s="106">
        <v>46111</v>
      </c>
      <c r="C1565" s="25" t="s">
        <v>358</v>
      </c>
      <c r="D1565" s="107" t="s">
        <v>349</v>
      </c>
      <c r="E1565" s="26">
        <v>2.2200000000000002</v>
      </c>
      <c r="F1565" s="26" t="s">
        <v>295</v>
      </c>
      <c r="K1565" s="24">
        <v>51</v>
      </c>
      <c r="L1565" s="106">
        <v>46111</v>
      </c>
      <c r="M1565" s="25" t="s">
        <v>359</v>
      </c>
      <c r="N1565" s="107" t="s">
        <v>349</v>
      </c>
      <c r="O1565" s="26">
        <v>4.72</v>
      </c>
      <c r="P1565" s="26" t="s">
        <v>295</v>
      </c>
    </row>
    <row r="1566" spans="1:16" x14ac:dyDescent="0.3">
      <c r="A1566" s="24">
        <v>51</v>
      </c>
      <c r="B1566" s="106">
        <v>46111</v>
      </c>
      <c r="C1566" s="25" t="s">
        <v>358</v>
      </c>
      <c r="D1566" s="107" t="s">
        <v>128</v>
      </c>
      <c r="E1566" s="26">
        <v>6.7</v>
      </c>
      <c r="F1566" s="26" t="s">
        <v>295</v>
      </c>
      <c r="K1566" s="24">
        <v>51</v>
      </c>
      <c r="L1566" s="106">
        <v>46111</v>
      </c>
      <c r="M1566" s="25" t="s">
        <v>359</v>
      </c>
      <c r="N1566" s="107" t="s">
        <v>128</v>
      </c>
      <c r="O1566" s="26">
        <v>4.3</v>
      </c>
      <c r="P1566" s="26" t="s">
        <v>295</v>
      </c>
    </row>
    <row r="1567" spans="1:16" x14ac:dyDescent="0.3">
      <c r="A1567" s="24">
        <v>51</v>
      </c>
      <c r="B1567" s="106">
        <v>46111</v>
      </c>
      <c r="C1567" s="25" t="s">
        <v>358</v>
      </c>
      <c r="D1567" s="107" t="s">
        <v>121</v>
      </c>
      <c r="E1567" s="26">
        <v>158</v>
      </c>
      <c r="F1567" s="26" t="s">
        <v>295</v>
      </c>
      <c r="K1567" s="24">
        <v>51</v>
      </c>
      <c r="L1567" s="106">
        <v>46111</v>
      </c>
      <c r="M1567" s="25" t="s">
        <v>359</v>
      </c>
      <c r="N1567" s="107" t="s">
        <v>121</v>
      </c>
      <c r="O1567" s="26">
        <v>81</v>
      </c>
      <c r="P1567" s="26" t="s">
        <v>295</v>
      </c>
    </row>
    <row r="1568" spans="1:16" x14ac:dyDescent="0.3">
      <c r="A1568" s="24">
        <v>51</v>
      </c>
      <c r="B1568" s="106">
        <v>46111</v>
      </c>
      <c r="C1568" s="25" t="s">
        <v>358</v>
      </c>
      <c r="D1568" s="107" t="s">
        <v>115</v>
      </c>
      <c r="E1568" s="26">
        <v>34</v>
      </c>
      <c r="F1568" s="26" t="s">
        <v>295</v>
      </c>
      <c r="K1568" s="24">
        <v>51</v>
      </c>
      <c r="L1568" s="106">
        <v>46111</v>
      </c>
      <c r="M1568" s="25" t="s">
        <v>359</v>
      </c>
      <c r="N1568" s="107" t="s">
        <v>115</v>
      </c>
      <c r="O1568" s="26">
        <v>95</v>
      </c>
      <c r="P1568" s="26" t="s">
        <v>295</v>
      </c>
    </row>
    <row r="1569" spans="1:16" x14ac:dyDescent="0.3">
      <c r="A1569" s="24">
        <v>51</v>
      </c>
      <c r="B1569" s="106">
        <v>46111</v>
      </c>
      <c r="C1569" s="25" t="s">
        <v>358</v>
      </c>
      <c r="D1569" s="107" t="s">
        <v>137</v>
      </c>
      <c r="E1569" s="26">
        <v>75</v>
      </c>
      <c r="F1569" s="26" t="s">
        <v>295</v>
      </c>
      <c r="K1569" s="24">
        <v>51</v>
      </c>
      <c r="L1569" s="106">
        <v>46111</v>
      </c>
      <c r="M1569" s="25" t="s">
        <v>359</v>
      </c>
      <c r="N1569" s="107" t="s">
        <v>137</v>
      </c>
      <c r="O1569" s="26">
        <v>476</v>
      </c>
      <c r="P1569" s="26" t="s">
        <v>295</v>
      </c>
    </row>
    <row r="1570" spans="1:16" x14ac:dyDescent="0.3">
      <c r="A1570" s="24">
        <v>51</v>
      </c>
      <c r="B1570" s="106">
        <v>46111</v>
      </c>
      <c r="C1570" s="25" t="s">
        <v>358</v>
      </c>
      <c r="D1570" s="107" t="s">
        <v>350</v>
      </c>
      <c r="E1570" s="26">
        <v>142</v>
      </c>
      <c r="F1570" s="26" t="s">
        <v>295</v>
      </c>
      <c r="K1570" s="24">
        <v>51</v>
      </c>
      <c r="L1570" s="106">
        <v>46111</v>
      </c>
      <c r="M1570" s="25" t="s">
        <v>359</v>
      </c>
      <c r="N1570" s="107" t="s">
        <v>350</v>
      </c>
      <c r="O1570" s="26">
        <v>429</v>
      </c>
      <c r="P1570" s="26" t="s">
        <v>295</v>
      </c>
    </row>
    <row r="1571" spans="1:16" x14ac:dyDescent="0.3">
      <c r="A1571" s="24">
        <v>51</v>
      </c>
      <c r="B1571" s="106">
        <v>46111</v>
      </c>
      <c r="C1571" s="25" t="s">
        <v>358</v>
      </c>
      <c r="D1571" s="107" t="s">
        <v>125</v>
      </c>
      <c r="E1571" s="26">
        <v>114</v>
      </c>
      <c r="F1571" s="26" t="s">
        <v>295</v>
      </c>
      <c r="K1571" s="24">
        <v>51</v>
      </c>
      <c r="L1571" s="106">
        <v>46111</v>
      </c>
      <c r="M1571" s="25" t="s">
        <v>359</v>
      </c>
      <c r="N1571" s="107" t="s">
        <v>125</v>
      </c>
      <c r="O1571" s="26">
        <v>427</v>
      </c>
      <c r="P1571" s="26" t="s">
        <v>295</v>
      </c>
    </row>
    <row r="1572" spans="1:16" x14ac:dyDescent="0.3">
      <c r="A1572" s="24">
        <v>51</v>
      </c>
      <c r="B1572" s="106">
        <v>46111</v>
      </c>
      <c r="C1572" s="25" t="s">
        <v>358</v>
      </c>
      <c r="D1572" s="107" t="s">
        <v>126</v>
      </c>
      <c r="E1572" s="26">
        <v>78</v>
      </c>
      <c r="F1572" s="26" t="s">
        <v>295</v>
      </c>
      <c r="K1572" s="24">
        <v>51</v>
      </c>
      <c r="L1572" s="106">
        <v>46111</v>
      </c>
      <c r="M1572" s="25" t="s">
        <v>359</v>
      </c>
      <c r="N1572" s="107" t="s">
        <v>126</v>
      </c>
      <c r="O1572" s="26">
        <v>150</v>
      </c>
      <c r="P1572" s="26" t="s">
        <v>295</v>
      </c>
    </row>
    <row r="1573" spans="1:16" x14ac:dyDescent="0.3">
      <c r="A1573" s="24">
        <v>51</v>
      </c>
      <c r="B1573" s="106">
        <v>46111</v>
      </c>
      <c r="C1573" s="25" t="s">
        <v>358</v>
      </c>
      <c r="D1573" s="107" t="s">
        <v>351</v>
      </c>
      <c r="E1573" s="26">
        <v>167</v>
      </c>
      <c r="F1573" s="26" t="s">
        <v>295</v>
      </c>
      <c r="K1573" s="24">
        <v>51</v>
      </c>
      <c r="L1573" s="106">
        <v>46111</v>
      </c>
      <c r="M1573" s="25" t="s">
        <v>359</v>
      </c>
      <c r="N1573" s="107" t="s">
        <v>351</v>
      </c>
      <c r="O1573" s="26">
        <v>381</v>
      </c>
      <c r="P1573" s="26" t="s">
        <v>295</v>
      </c>
    </row>
    <row r="1574" spans="1:16" x14ac:dyDescent="0.3">
      <c r="A1574" s="24">
        <v>51</v>
      </c>
      <c r="B1574" s="106">
        <v>46111</v>
      </c>
      <c r="C1574" s="25" t="s">
        <v>358</v>
      </c>
      <c r="D1574" s="107" t="s">
        <v>352</v>
      </c>
      <c r="E1574" s="26">
        <v>61</v>
      </c>
      <c r="F1574" s="26" t="s">
        <v>295</v>
      </c>
      <c r="K1574" s="24">
        <v>51</v>
      </c>
      <c r="L1574" s="106">
        <v>46111</v>
      </c>
      <c r="M1574" s="25" t="s">
        <v>359</v>
      </c>
      <c r="N1574" s="107" t="s">
        <v>352</v>
      </c>
      <c r="O1574" s="26">
        <v>84</v>
      </c>
      <c r="P1574" s="26" t="s">
        <v>295</v>
      </c>
    </row>
    <row r="1575" spans="1:16" x14ac:dyDescent="0.3">
      <c r="A1575" s="24">
        <v>51</v>
      </c>
      <c r="B1575" s="106">
        <v>46111</v>
      </c>
      <c r="C1575" s="25" t="s">
        <v>358</v>
      </c>
      <c r="D1575" s="107" t="s">
        <v>122</v>
      </c>
      <c r="E1575" s="26">
        <v>46</v>
      </c>
      <c r="F1575" s="26" t="s">
        <v>295</v>
      </c>
      <c r="K1575" s="24">
        <v>51</v>
      </c>
      <c r="L1575" s="106">
        <v>46111</v>
      </c>
      <c r="M1575" s="25" t="s">
        <v>359</v>
      </c>
      <c r="N1575" s="107" t="s">
        <v>122</v>
      </c>
      <c r="O1575" s="26">
        <v>210</v>
      </c>
      <c r="P1575" s="26" t="s">
        <v>295</v>
      </c>
    </row>
    <row r="1576" spans="1:16" x14ac:dyDescent="0.3">
      <c r="A1576" s="24">
        <v>51</v>
      </c>
      <c r="B1576" s="106">
        <v>46111</v>
      </c>
      <c r="C1576" s="25" t="s">
        <v>358</v>
      </c>
      <c r="D1576" s="107" t="s">
        <v>124</v>
      </c>
      <c r="E1576" s="26">
        <v>31</v>
      </c>
      <c r="F1576" s="26" t="s">
        <v>295</v>
      </c>
      <c r="K1576" s="24">
        <v>51</v>
      </c>
      <c r="L1576" s="106">
        <v>46111</v>
      </c>
      <c r="M1576" s="25" t="s">
        <v>359</v>
      </c>
      <c r="N1576" s="107" t="s">
        <v>124</v>
      </c>
      <c r="O1576" s="26">
        <v>102</v>
      </c>
      <c r="P1576" s="26" t="s">
        <v>295</v>
      </c>
    </row>
    <row r="1577" spans="1:16" x14ac:dyDescent="0.3">
      <c r="A1577" s="24">
        <v>51</v>
      </c>
      <c r="B1577" s="106">
        <v>46111</v>
      </c>
      <c r="C1577" s="25" t="s">
        <v>358</v>
      </c>
      <c r="D1577" s="107" t="s">
        <v>353</v>
      </c>
      <c r="E1577" s="26">
        <v>0.94</v>
      </c>
      <c r="F1577" s="26" t="s">
        <v>295</v>
      </c>
      <c r="K1577" s="24">
        <v>51</v>
      </c>
      <c r="L1577" s="106">
        <v>46111</v>
      </c>
      <c r="M1577" s="25" t="s">
        <v>359</v>
      </c>
      <c r="N1577" s="107" t="s">
        <v>353</v>
      </c>
      <c r="O1577" s="26">
        <v>3.65</v>
      </c>
      <c r="P1577" s="26" t="s">
        <v>295</v>
      </c>
    </row>
    <row r="1578" spans="1:16" x14ac:dyDescent="0.3">
      <c r="A1578" s="24">
        <v>51</v>
      </c>
      <c r="B1578" s="106">
        <v>46111</v>
      </c>
      <c r="C1578" s="25" t="s">
        <v>358</v>
      </c>
      <c r="D1578" s="107" t="s">
        <v>355</v>
      </c>
      <c r="E1578" s="26">
        <v>34.799999999999997</v>
      </c>
      <c r="F1578" s="26" t="s">
        <v>295</v>
      </c>
      <c r="K1578" s="24">
        <v>51</v>
      </c>
      <c r="L1578" s="106">
        <v>46111</v>
      </c>
      <c r="M1578" s="25" t="s">
        <v>359</v>
      </c>
      <c r="N1578" s="107" t="s">
        <v>355</v>
      </c>
      <c r="O1578" s="26">
        <v>17.600000000000001</v>
      </c>
      <c r="P1578" s="26" t="s">
        <v>295</v>
      </c>
    </row>
    <row r="1579" spans="1:16" x14ac:dyDescent="0.3">
      <c r="A1579" s="24">
        <v>51</v>
      </c>
      <c r="B1579" s="106">
        <v>46111</v>
      </c>
      <c r="C1579" s="25" t="s">
        <v>358</v>
      </c>
      <c r="D1579" s="107" t="s">
        <v>133</v>
      </c>
      <c r="E1579" s="26">
        <v>149</v>
      </c>
      <c r="F1579" s="26" t="s">
        <v>295</v>
      </c>
      <c r="K1579" s="24">
        <v>51</v>
      </c>
      <c r="L1579" s="106">
        <v>46111</v>
      </c>
      <c r="M1579" s="25" t="s">
        <v>359</v>
      </c>
      <c r="N1579" s="107" t="s">
        <v>133</v>
      </c>
      <c r="O1579" s="26">
        <v>129</v>
      </c>
      <c r="P1579" s="26" t="s">
        <v>295</v>
      </c>
    </row>
    <row r="1580" spans="1:16" x14ac:dyDescent="0.3">
      <c r="A1580" s="24">
        <v>51</v>
      </c>
      <c r="B1580" s="106">
        <v>46111</v>
      </c>
      <c r="C1580" s="25" t="s">
        <v>358</v>
      </c>
      <c r="D1580" s="107" t="s">
        <v>135</v>
      </c>
      <c r="E1580" s="26">
        <v>3.9</v>
      </c>
      <c r="F1580" s="26" t="s">
        <v>295</v>
      </c>
      <c r="K1580" s="24">
        <v>51</v>
      </c>
      <c r="L1580" s="106">
        <v>46111</v>
      </c>
      <c r="M1580" s="25" t="s">
        <v>359</v>
      </c>
      <c r="N1580" s="107" t="s">
        <v>135</v>
      </c>
      <c r="O1580" s="26">
        <v>6.6</v>
      </c>
      <c r="P1580" s="26" t="s">
        <v>295</v>
      </c>
    </row>
    <row r="1581" spans="1:16" x14ac:dyDescent="0.3">
      <c r="A1581" s="24">
        <v>51</v>
      </c>
      <c r="B1581" s="106">
        <v>46111</v>
      </c>
      <c r="C1581" s="25" t="s">
        <v>358</v>
      </c>
      <c r="D1581" s="107" t="s">
        <v>136</v>
      </c>
      <c r="E1581" s="26">
        <v>118</v>
      </c>
      <c r="F1581" s="26" t="s">
        <v>295</v>
      </c>
      <c r="K1581" s="24">
        <v>51</v>
      </c>
      <c r="L1581" s="106">
        <v>46111</v>
      </c>
      <c r="M1581" s="25" t="s">
        <v>359</v>
      </c>
      <c r="N1581" s="107" t="s">
        <v>136</v>
      </c>
      <c r="O1581" s="26">
        <v>95</v>
      </c>
      <c r="P1581" s="26" t="s">
        <v>295</v>
      </c>
    </row>
    <row r="1582" spans="1:16" x14ac:dyDescent="0.3">
      <c r="A1582" s="24">
        <v>52</v>
      </c>
      <c r="B1582" s="106">
        <v>46112</v>
      </c>
      <c r="C1582" s="25" t="s">
        <v>358</v>
      </c>
      <c r="D1582" s="107" t="s">
        <v>341</v>
      </c>
      <c r="E1582" s="26">
        <v>4.62</v>
      </c>
      <c r="F1582" s="26" t="s">
        <v>295</v>
      </c>
      <c r="K1582" s="24">
        <v>52</v>
      </c>
      <c r="L1582" s="106">
        <v>46112</v>
      </c>
      <c r="M1582" s="25" t="s">
        <v>359</v>
      </c>
      <c r="N1582" s="107" t="s">
        <v>341</v>
      </c>
      <c r="O1582" s="26">
        <v>1.07</v>
      </c>
      <c r="P1582" s="26" t="s">
        <v>295</v>
      </c>
    </row>
    <row r="1583" spans="1:16" x14ac:dyDescent="0.3">
      <c r="A1583" s="24">
        <v>52</v>
      </c>
      <c r="B1583" s="106">
        <v>46112</v>
      </c>
      <c r="C1583" s="25" t="s">
        <v>358</v>
      </c>
      <c r="D1583" s="107" t="s">
        <v>118</v>
      </c>
      <c r="E1583" s="26">
        <v>4.7</v>
      </c>
      <c r="F1583" s="26" t="s">
        <v>295</v>
      </c>
      <c r="K1583" s="24">
        <v>52</v>
      </c>
      <c r="L1583" s="106">
        <v>46112</v>
      </c>
      <c r="M1583" s="25" t="s">
        <v>359</v>
      </c>
      <c r="N1583" s="107" t="s">
        <v>118</v>
      </c>
      <c r="O1583" s="26">
        <v>9.6</v>
      </c>
      <c r="P1583" s="26" t="s">
        <v>295</v>
      </c>
    </row>
    <row r="1584" spans="1:16" x14ac:dyDescent="0.3">
      <c r="A1584" s="24">
        <v>52</v>
      </c>
      <c r="B1584" s="106">
        <v>46112</v>
      </c>
      <c r="C1584" s="25" t="s">
        <v>358</v>
      </c>
      <c r="D1584" s="107" t="s">
        <v>130</v>
      </c>
      <c r="E1584" s="26">
        <v>3.93</v>
      </c>
      <c r="F1584" s="26" t="s">
        <v>295</v>
      </c>
      <c r="K1584" s="24">
        <v>52</v>
      </c>
      <c r="L1584" s="106">
        <v>46112</v>
      </c>
      <c r="M1584" s="25" t="s">
        <v>359</v>
      </c>
      <c r="N1584" s="107" t="s">
        <v>130</v>
      </c>
      <c r="O1584" s="26">
        <v>2.41</v>
      </c>
      <c r="P1584" s="26" t="s">
        <v>295</v>
      </c>
    </row>
    <row r="1585" spans="1:16" x14ac:dyDescent="0.3">
      <c r="A1585" s="24">
        <v>52</v>
      </c>
      <c r="B1585" s="106">
        <v>46112</v>
      </c>
      <c r="C1585" s="25" t="s">
        <v>358</v>
      </c>
      <c r="D1585" s="107" t="s">
        <v>343</v>
      </c>
      <c r="E1585" s="26">
        <v>0.30399999999999999</v>
      </c>
      <c r="F1585" s="26" t="s">
        <v>295</v>
      </c>
      <c r="K1585" s="24">
        <v>52</v>
      </c>
      <c r="L1585" s="106">
        <v>46112</v>
      </c>
      <c r="M1585" s="25" t="s">
        <v>359</v>
      </c>
      <c r="N1585" s="107" t="s">
        <v>343</v>
      </c>
      <c r="O1585" s="26">
        <v>1.1100000000000001</v>
      </c>
      <c r="P1585" s="26" t="s">
        <v>295</v>
      </c>
    </row>
    <row r="1586" spans="1:16" x14ac:dyDescent="0.3">
      <c r="A1586" s="24">
        <v>52</v>
      </c>
      <c r="B1586" s="106">
        <v>46112</v>
      </c>
      <c r="C1586" s="25" t="s">
        <v>358</v>
      </c>
      <c r="D1586" s="107" t="s">
        <v>127</v>
      </c>
      <c r="E1586" s="26">
        <v>1.18</v>
      </c>
      <c r="F1586" s="26" t="s">
        <v>295</v>
      </c>
      <c r="K1586" s="24">
        <v>52</v>
      </c>
      <c r="L1586" s="106">
        <v>46112</v>
      </c>
      <c r="M1586" s="25" t="s">
        <v>359</v>
      </c>
      <c r="N1586" s="107" t="s">
        <v>127</v>
      </c>
      <c r="O1586" s="26">
        <v>4.58</v>
      </c>
      <c r="P1586" s="26" t="s">
        <v>295</v>
      </c>
    </row>
    <row r="1587" spans="1:16" x14ac:dyDescent="0.3">
      <c r="A1587" s="24">
        <v>52</v>
      </c>
      <c r="B1587" s="106">
        <v>46112</v>
      </c>
      <c r="C1587" s="25" t="s">
        <v>358</v>
      </c>
      <c r="D1587" s="107" t="s">
        <v>131</v>
      </c>
      <c r="E1587" s="26">
        <v>8.6999999999999993</v>
      </c>
      <c r="F1587" s="26" t="s">
        <v>295</v>
      </c>
      <c r="K1587" s="24">
        <v>52</v>
      </c>
      <c r="L1587" s="106">
        <v>46112</v>
      </c>
      <c r="M1587" s="25" t="s">
        <v>359</v>
      </c>
      <c r="N1587" s="107" t="s">
        <v>131</v>
      </c>
      <c r="O1587" s="26">
        <v>11.9</v>
      </c>
      <c r="P1587" s="26" t="s">
        <v>295</v>
      </c>
    </row>
    <row r="1588" spans="1:16" x14ac:dyDescent="0.3">
      <c r="A1588" s="24">
        <v>52</v>
      </c>
      <c r="B1588" s="106">
        <v>46112</v>
      </c>
      <c r="C1588" s="25" t="s">
        <v>358</v>
      </c>
      <c r="D1588" s="107" t="s">
        <v>344</v>
      </c>
      <c r="E1588" s="26">
        <v>333</v>
      </c>
      <c r="F1588" s="26" t="s">
        <v>295</v>
      </c>
      <c r="K1588" s="24">
        <v>52</v>
      </c>
      <c r="L1588" s="106">
        <v>46112</v>
      </c>
      <c r="M1588" s="25" t="s">
        <v>359</v>
      </c>
      <c r="N1588" s="107" t="s">
        <v>344</v>
      </c>
      <c r="O1588" s="26">
        <v>205</v>
      </c>
      <c r="P1588" s="26" t="s">
        <v>295</v>
      </c>
    </row>
    <row r="1589" spans="1:16" x14ac:dyDescent="0.3">
      <c r="A1589" s="24">
        <v>52</v>
      </c>
      <c r="B1589" s="106">
        <v>46112</v>
      </c>
      <c r="C1589" s="25" t="s">
        <v>358</v>
      </c>
      <c r="D1589" s="107" t="s">
        <v>119</v>
      </c>
      <c r="E1589" s="26">
        <v>243</v>
      </c>
      <c r="F1589" s="26" t="s">
        <v>295</v>
      </c>
      <c r="K1589" s="24">
        <v>52</v>
      </c>
      <c r="L1589" s="106">
        <v>46112</v>
      </c>
      <c r="M1589" s="25" t="s">
        <v>359</v>
      </c>
      <c r="N1589" s="107" t="s">
        <v>119</v>
      </c>
      <c r="O1589" s="26">
        <v>90</v>
      </c>
      <c r="P1589" s="26" t="s">
        <v>295</v>
      </c>
    </row>
    <row r="1590" spans="1:16" x14ac:dyDescent="0.3">
      <c r="A1590" s="24">
        <v>52</v>
      </c>
      <c r="B1590" s="106">
        <v>46112</v>
      </c>
      <c r="C1590" s="25" t="s">
        <v>358</v>
      </c>
      <c r="D1590" s="107" t="s">
        <v>120</v>
      </c>
      <c r="E1590" s="26">
        <v>80</v>
      </c>
      <c r="F1590" s="26" t="s">
        <v>295</v>
      </c>
      <c r="K1590" s="24">
        <v>52</v>
      </c>
      <c r="L1590" s="106">
        <v>46112</v>
      </c>
      <c r="M1590" s="25" t="s">
        <v>359</v>
      </c>
      <c r="N1590" s="107" t="s">
        <v>120</v>
      </c>
      <c r="O1590" s="26">
        <v>27</v>
      </c>
      <c r="P1590" s="26" t="s">
        <v>295</v>
      </c>
    </row>
    <row r="1591" spans="1:16" x14ac:dyDescent="0.3">
      <c r="A1591" s="24">
        <v>52</v>
      </c>
      <c r="B1591" s="106">
        <v>46112</v>
      </c>
      <c r="C1591" s="25" t="s">
        <v>358</v>
      </c>
      <c r="D1591" s="107" t="s">
        <v>117</v>
      </c>
      <c r="E1591" s="26">
        <v>2.65</v>
      </c>
      <c r="F1591" s="26" t="s">
        <v>295</v>
      </c>
      <c r="K1591" s="24">
        <v>52</v>
      </c>
      <c r="L1591" s="106">
        <v>46112</v>
      </c>
      <c r="M1591" s="25" t="s">
        <v>359</v>
      </c>
      <c r="N1591" s="107" t="s">
        <v>117</v>
      </c>
      <c r="O1591" s="26">
        <v>6.17</v>
      </c>
      <c r="P1591" s="26" t="s">
        <v>295</v>
      </c>
    </row>
    <row r="1592" spans="1:16" x14ac:dyDescent="0.3">
      <c r="A1592" s="24">
        <v>52</v>
      </c>
      <c r="B1592" s="106">
        <v>46112</v>
      </c>
      <c r="C1592" s="25" t="s">
        <v>358</v>
      </c>
      <c r="D1592" s="107" t="s">
        <v>346</v>
      </c>
      <c r="E1592" s="26">
        <v>234</v>
      </c>
      <c r="F1592" s="26" t="s">
        <v>295</v>
      </c>
      <c r="K1592" s="24">
        <v>52</v>
      </c>
      <c r="L1592" s="106">
        <v>46112</v>
      </c>
      <c r="M1592" s="25" t="s">
        <v>359</v>
      </c>
      <c r="N1592" s="107" t="s">
        <v>346</v>
      </c>
      <c r="O1592" s="26">
        <v>70</v>
      </c>
      <c r="P1592" s="26" t="s">
        <v>295</v>
      </c>
    </row>
    <row r="1593" spans="1:16" x14ac:dyDescent="0.3">
      <c r="A1593" s="24">
        <v>52</v>
      </c>
      <c r="B1593" s="106">
        <v>46112</v>
      </c>
      <c r="C1593" s="25" t="s">
        <v>358</v>
      </c>
      <c r="D1593" s="107" t="s">
        <v>132</v>
      </c>
      <c r="E1593" s="26">
        <v>3.36</v>
      </c>
      <c r="F1593" s="26" t="s">
        <v>295</v>
      </c>
      <c r="K1593" s="24">
        <v>52</v>
      </c>
      <c r="L1593" s="106">
        <v>46112</v>
      </c>
      <c r="M1593" s="25" t="s">
        <v>359</v>
      </c>
      <c r="N1593" s="107" t="s">
        <v>132</v>
      </c>
      <c r="O1593" s="26">
        <v>7.25</v>
      </c>
      <c r="P1593" s="26" t="s">
        <v>295</v>
      </c>
    </row>
    <row r="1594" spans="1:16" x14ac:dyDescent="0.3">
      <c r="A1594" s="24">
        <v>52</v>
      </c>
      <c r="B1594" s="106">
        <v>46112</v>
      </c>
      <c r="C1594" s="25" t="s">
        <v>358</v>
      </c>
      <c r="D1594" s="107" t="s">
        <v>111</v>
      </c>
      <c r="E1594" s="26">
        <v>89</v>
      </c>
      <c r="F1594" s="26" t="s">
        <v>295</v>
      </c>
      <c r="K1594" s="24">
        <v>52</v>
      </c>
      <c r="L1594" s="106">
        <v>46112</v>
      </c>
      <c r="M1594" s="25" t="s">
        <v>359</v>
      </c>
      <c r="N1594" s="107" t="s">
        <v>111</v>
      </c>
      <c r="O1594" s="26">
        <v>285</v>
      </c>
      <c r="P1594" s="26" t="s">
        <v>295</v>
      </c>
    </row>
    <row r="1595" spans="1:16" x14ac:dyDescent="0.3">
      <c r="A1595" s="24">
        <v>52</v>
      </c>
      <c r="B1595" s="106">
        <v>46112</v>
      </c>
      <c r="C1595" s="25" t="s">
        <v>358</v>
      </c>
      <c r="D1595" s="107" t="s">
        <v>347</v>
      </c>
      <c r="E1595" s="26">
        <v>5.0999999999999996</v>
      </c>
      <c r="F1595" s="26" t="s">
        <v>295</v>
      </c>
      <c r="K1595" s="24">
        <v>52</v>
      </c>
      <c r="L1595" s="106">
        <v>46112</v>
      </c>
      <c r="M1595" s="25" t="s">
        <v>359</v>
      </c>
      <c r="N1595" s="107" t="s">
        <v>347</v>
      </c>
      <c r="O1595" s="26">
        <v>9.9600000000000009</v>
      </c>
      <c r="P1595" s="26" t="s">
        <v>295</v>
      </c>
    </row>
    <row r="1596" spans="1:16" x14ac:dyDescent="0.3">
      <c r="A1596" s="24">
        <v>52</v>
      </c>
      <c r="B1596" s="106">
        <v>46112</v>
      </c>
      <c r="C1596" s="25" t="s">
        <v>358</v>
      </c>
      <c r="D1596" s="107" t="s">
        <v>349</v>
      </c>
      <c r="E1596" s="26">
        <v>2.12</v>
      </c>
      <c r="F1596" s="26" t="s">
        <v>295</v>
      </c>
      <c r="K1596" s="24">
        <v>52</v>
      </c>
      <c r="L1596" s="106">
        <v>46112</v>
      </c>
      <c r="M1596" s="25" t="s">
        <v>359</v>
      </c>
      <c r="N1596" s="107" t="s">
        <v>349</v>
      </c>
      <c r="O1596" s="26">
        <v>4.8499999999999996</v>
      </c>
      <c r="P1596" s="26" t="s">
        <v>295</v>
      </c>
    </row>
    <row r="1597" spans="1:16" x14ac:dyDescent="0.3">
      <c r="A1597" s="24">
        <v>52</v>
      </c>
      <c r="B1597" s="106">
        <v>46112</v>
      </c>
      <c r="C1597" s="25" t="s">
        <v>358</v>
      </c>
      <c r="D1597" s="107" t="s">
        <v>128</v>
      </c>
      <c r="E1597" s="26">
        <v>6.8</v>
      </c>
      <c r="F1597" s="26" t="s">
        <v>295</v>
      </c>
      <c r="K1597" s="24">
        <v>52</v>
      </c>
      <c r="L1597" s="106">
        <v>46112</v>
      </c>
      <c r="M1597" s="25" t="s">
        <v>359</v>
      </c>
      <c r="N1597" s="107" t="s">
        <v>128</v>
      </c>
      <c r="O1597" s="26">
        <v>4.3</v>
      </c>
      <c r="P1597" s="26" t="s">
        <v>295</v>
      </c>
    </row>
    <row r="1598" spans="1:16" x14ac:dyDescent="0.3">
      <c r="A1598" s="24">
        <v>52</v>
      </c>
      <c r="B1598" s="106">
        <v>46112</v>
      </c>
      <c r="C1598" s="25" t="s">
        <v>358</v>
      </c>
      <c r="D1598" s="107" t="s">
        <v>121</v>
      </c>
      <c r="E1598" s="26">
        <v>160</v>
      </c>
      <c r="F1598" s="26" t="s">
        <v>295</v>
      </c>
      <c r="K1598" s="24">
        <v>52</v>
      </c>
      <c r="L1598" s="106">
        <v>46112</v>
      </c>
      <c r="M1598" s="25" t="s">
        <v>359</v>
      </c>
      <c r="N1598" s="107" t="s">
        <v>121</v>
      </c>
      <c r="O1598" s="26">
        <v>80</v>
      </c>
      <c r="P1598" s="26" t="s">
        <v>295</v>
      </c>
    </row>
    <row r="1599" spans="1:16" x14ac:dyDescent="0.3">
      <c r="A1599" s="24">
        <v>52</v>
      </c>
      <c r="B1599" s="106">
        <v>46112</v>
      </c>
      <c r="C1599" s="25" t="s">
        <v>358</v>
      </c>
      <c r="D1599" s="107" t="s">
        <v>115</v>
      </c>
      <c r="E1599" s="26">
        <v>34</v>
      </c>
      <c r="F1599" s="26" t="s">
        <v>295</v>
      </c>
      <c r="K1599" s="24">
        <v>52</v>
      </c>
      <c r="L1599" s="106">
        <v>46112</v>
      </c>
      <c r="M1599" s="25" t="s">
        <v>359</v>
      </c>
      <c r="N1599" s="107" t="s">
        <v>115</v>
      </c>
      <c r="O1599" s="26">
        <v>97</v>
      </c>
      <c r="P1599" s="26" t="s">
        <v>295</v>
      </c>
    </row>
    <row r="1600" spans="1:16" x14ac:dyDescent="0.3">
      <c r="A1600" s="24">
        <v>52</v>
      </c>
      <c r="B1600" s="106">
        <v>46112</v>
      </c>
      <c r="C1600" s="25" t="s">
        <v>358</v>
      </c>
      <c r="D1600" s="107" t="s">
        <v>137</v>
      </c>
      <c r="E1600" s="26">
        <v>76</v>
      </c>
      <c r="F1600" s="26" t="s">
        <v>295</v>
      </c>
      <c r="K1600" s="24">
        <v>52</v>
      </c>
      <c r="L1600" s="106">
        <v>46112</v>
      </c>
      <c r="M1600" s="25" t="s">
        <v>359</v>
      </c>
      <c r="N1600" s="107" t="s">
        <v>137</v>
      </c>
      <c r="O1600" s="26">
        <v>488</v>
      </c>
      <c r="P1600" s="26" t="s">
        <v>295</v>
      </c>
    </row>
    <row r="1601" spans="1:16" x14ac:dyDescent="0.3">
      <c r="A1601" s="24">
        <v>52</v>
      </c>
      <c r="B1601" s="106">
        <v>46112</v>
      </c>
      <c r="C1601" s="25" t="s">
        <v>358</v>
      </c>
      <c r="D1601" s="107" t="s">
        <v>350</v>
      </c>
      <c r="E1601" s="26">
        <v>143</v>
      </c>
      <c r="F1601" s="26" t="s">
        <v>295</v>
      </c>
      <c r="K1601" s="24">
        <v>52</v>
      </c>
      <c r="L1601" s="106">
        <v>46112</v>
      </c>
      <c r="M1601" s="25" t="s">
        <v>359</v>
      </c>
      <c r="N1601" s="107" t="s">
        <v>350</v>
      </c>
      <c r="O1601" s="26">
        <v>432</v>
      </c>
      <c r="P1601" s="26" t="s">
        <v>295</v>
      </c>
    </row>
    <row r="1602" spans="1:16" x14ac:dyDescent="0.3">
      <c r="A1602" s="24">
        <v>52</v>
      </c>
      <c r="B1602" s="106">
        <v>46112</v>
      </c>
      <c r="C1602" s="25" t="s">
        <v>358</v>
      </c>
      <c r="D1602" s="107" t="s">
        <v>125</v>
      </c>
      <c r="E1602" s="26">
        <v>109</v>
      </c>
      <c r="F1602" s="26" t="s">
        <v>295</v>
      </c>
      <c r="K1602" s="24">
        <v>52</v>
      </c>
      <c r="L1602" s="106">
        <v>46112</v>
      </c>
      <c r="M1602" s="25" t="s">
        <v>359</v>
      </c>
      <c r="N1602" s="107" t="s">
        <v>125</v>
      </c>
      <c r="O1602" s="26">
        <v>413</v>
      </c>
      <c r="P1602" s="26" t="s">
        <v>295</v>
      </c>
    </row>
    <row r="1603" spans="1:16" x14ac:dyDescent="0.3">
      <c r="A1603" s="24">
        <v>52</v>
      </c>
      <c r="B1603" s="106">
        <v>46112</v>
      </c>
      <c r="C1603" s="25" t="s">
        <v>358</v>
      </c>
      <c r="D1603" s="107" t="s">
        <v>126</v>
      </c>
      <c r="E1603" s="26">
        <v>79</v>
      </c>
      <c r="F1603" s="26" t="s">
        <v>295</v>
      </c>
      <c r="K1603" s="24">
        <v>52</v>
      </c>
      <c r="L1603" s="106">
        <v>46112</v>
      </c>
      <c r="M1603" s="25" t="s">
        <v>359</v>
      </c>
      <c r="N1603" s="107" t="s">
        <v>126</v>
      </c>
      <c r="O1603" s="26">
        <v>147</v>
      </c>
      <c r="P1603" s="26" t="s">
        <v>295</v>
      </c>
    </row>
    <row r="1604" spans="1:16" x14ac:dyDescent="0.3">
      <c r="A1604" s="24">
        <v>52</v>
      </c>
      <c r="B1604" s="106">
        <v>46112</v>
      </c>
      <c r="C1604" s="25" t="s">
        <v>358</v>
      </c>
      <c r="D1604" s="107" t="s">
        <v>351</v>
      </c>
      <c r="E1604" s="26">
        <v>169</v>
      </c>
      <c r="F1604" s="26" t="s">
        <v>295</v>
      </c>
      <c r="K1604" s="24">
        <v>52</v>
      </c>
      <c r="L1604" s="106">
        <v>46112</v>
      </c>
      <c r="M1604" s="25" t="s">
        <v>359</v>
      </c>
      <c r="N1604" s="107" t="s">
        <v>351</v>
      </c>
      <c r="O1604" s="26">
        <v>381</v>
      </c>
      <c r="P1604" s="26" t="s">
        <v>295</v>
      </c>
    </row>
    <row r="1605" spans="1:16" x14ac:dyDescent="0.3">
      <c r="A1605" s="24">
        <v>52</v>
      </c>
      <c r="B1605" s="106">
        <v>46112</v>
      </c>
      <c r="C1605" s="25" t="s">
        <v>358</v>
      </c>
      <c r="D1605" s="107" t="s">
        <v>352</v>
      </c>
      <c r="E1605" s="26">
        <v>62</v>
      </c>
      <c r="F1605" s="26" t="s">
        <v>295</v>
      </c>
      <c r="K1605" s="24">
        <v>52</v>
      </c>
      <c r="L1605" s="106">
        <v>46112</v>
      </c>
      <c r="M1605" s="25" t="s">
        <v>359</v>
      </c>
      <c r="N1605" s="107" t="s">
        <v>352</v>
      </c>
      <c r="O1605" s="26">
        <v>86</v>
      </c>
      <c r="P1605" s="26" t="s">
        <v>295</v>
      </c>
    </row>
    <row r="1606" spans="1:16" x14ac:dyDescent="0.3">
      <c r="A1606" s="24">
        <v>52</v>
      </c>
      <c r="B1606" s="106">
        <v>46112</v>
      </c>
      <c r="C1606" s="25" t="s">
        <v>358</v>
      </c>
      <c r="D1606" s="107" t="s">
        <v>122</v>
      </c>
      <c r="E1606" s="26">
        <v>46</v>
      </c>
      <c r="F1606" s="26" t="s">
        <v>295</v>
      </c>
      <c r="K1606" s="24">
        <v>52</v>
      </c>
      <c r="L1606" s="106">
        <v>46112</v>
      </c>
      <c r="M1606" s="25" t="s">
        <v>359</v>
      </c>
      <c r="N1606" s="107" t="s">
        <v>122</v>
      </c>
      <c r="O1606" s="26">
        <v>218</v>
      </c>
      <c r="P1606" s="26" t="s">
        <v>295</v>
      </c>
    </row>
    <row r="1607" spans="1:16" x14ac:dyDescent="0.3">
      <c r="A1607" s="24">
        <v>52</v>
      </c>
      <c r="B1607" s="106">
        <v>46112</v>
      </c>
      <c r="C1607" s="25" t="s">
        <v>358</v>
      </c>
      <c r="D1607" s="107" t="s">
        <v>124</v>
      </c>
      <c r="E1607" s="26">
        <v>32</v>
      </c>
      <c r="F1607" s="26" t="s">
        <v>295</v>
      </c>
      <c r="K1607" s="24">
        <v>52</v>
      </c>
      <c r="L1607" s="106">
        <v>46112</v>
      </c>
      <c r="M1607" s="25" t="s">
        <v>359</v>
      </c>
      <c r="N1607" s="107" t="s">
        <v>124</v>
      </c>
      <c r="O1607" s="26">
        <v>109</v>
      </c>
      <c r="P1607" s="26" t="s">
        <v>295</v>
      </c>
    </row>
    <row r="1608" spans="1:16" x14ac:dyDescent="0.3">
      <c r="A1608" s="24">
        <v>52</v>
      </c>
      <c r="B1608" s="106">
        <v>46112</v>
      </c>
      <c r="C1608" s="25" t="s">
        <v>358</v>
      </c>
      <c r="D1608" s="107" t="s">
        <v>353</v>
      </c>
      <c r="E1608" s="26">
        <v>0.98</v>
      </c>
      <c r="F1608" s="26" t="s">
        <v>295</v>
      </c>
      <c r="K1608" s="24">
        <v>52</v>
      </c>
      <c r="L1608" s="106">
        <v>46112</v>
      </c>
      <c r="M1608" s="25" t="s">
        <v>359</v>
      </c>
      <c r="N1608" s="107" t="s">
        <v>353</v>
      </c>
      <c r="O1608" s="26">
        <v>3.62</v>
      </c>
      <c r="P1608" s="26" t="s">
        <v>295</v>
      </c>
    </row>
    <row r="1609" spans="1:16" x14ac:dyDescent="0.3">
      <c r="A1609" s="24">
        <v>52</v>
      </c>
      <c r="B1609" s="106">
        <v>46112</v>
      </c>
      <c r="C1609" s="25" t="s">
        <v>358</v>
      </c>
      <c r="D1609" s="107" t="s">
        <v>355</v>
      </c>
      <c r="E1609" s="26">
        <v>39.799999999999997</v>
      </c>
      <c r="F1609" s="26" t="s">
        <v>295</v>
      </c>
      <c r="K1609" s="24">
        <v>52</v>
      </c>
      <c r="L1609" s="106">
        <v>46112</v>
      </c>
      <c r="M1609" s="25" t="s">
        <v>359</v>
      </c>
      <c r="N1609" s="107" t="s">
        <v>355</v>
      </c>
      <c r="O1609" s="26">
        <v>22.7</v>
      </c>
      <c r="P1609" s="26" t="s">
        <v>295</v>
      </c>
    </row>
    <row r="1610" spans="1:16" x14ac:dyDescent="0.3">
      <c r="A1610" s="24">
        <v>52</v>
      </c>
      <c r="B1610" s="106">
        <v>46112</v>
      </c>
      <c r="C1610" s="25" t="s">
        <v>358</v>
      </c>
      <c r="D1610" s="107" t="s">
        <v>133</v>
      </c>
      <c r="E1610" s="26">
        <v>146</v>
      </c>
      <c r="F1610" s="26" t="s">
        <v>295</v>
      </c>
      <c r="K1610" s="24">
        <v>52</v>
      </c>
      <c r="L1610" s="106">
        <v>46112</v>
      </c>
      <c r="M1610" s="25" t="s">
        <v>359</v>
      </c>
      <c r="N1610" s="107" t="s">
        <v>133</v>
      </c>
      <c r="O1610" s="26">
        <v>130</v>
      </c>
      <c r="P1610" s="26" t="s">
        <v>295</v>
      </c>
    </row>
    <row r="1611" spans="1:16" x14ac:dyDescent="0.3">
      <c r="A1611" s="24">
        <v>52</v>
      </c>
      <c r="B1611" s="106">
        <v>46112</v>
      </c>
      <c r="C1611" s="25" t="s">
        <v>358</v>
      </c>
      <c r="D1611" s="107" t="s">
        <v>135</v>
      </c>
      <c r="E1611" s="26">
        <v>3.9</v>
      </c>
      <c r="F1611" s="26" t="s">
        <v>295</v>
      </c>
      <c r="K1611" s="24">
        <v>52</v>
      </c>
      <c r="L1611" s="106">
        <v>46112</v>
      </c>
      <c r="M1611" s="25" t="s">
        <v>359</v>
      </c>
      <c r="N1611" s="107" t="s">
        <v>135</v>
      </c>
      <c r="O1611" s="26">
        <v>6.6</v>
      </c>
      <c r="P1611" s="26" t="s">
        <v>295</v>
      </c>
    </row>
    <row r="1612" spans="1:16" x14ac:dyDescent="0.3">
      <c r="A1612" s="24">
        <v>52</v>
      </c>
      <c r="B1612" s="106">
        <v>46112</v>
      </c>
      <c r="C1612" s="25" t="s">
        <v>358</v>
      </c>
      <c r="D1612" s="107" t="s">
        <v>136</v>
      </c>
      <c r="E1612" s="26">
        <v>116</v>
      </c>
      <c r="F1612" s="26" t="s">
        <v>295</v>
      </c>
      <c r="K1612" s="24">
        <v>52</v>
      </c>
      <c r="L1612" s="106">
        <v>46112</v>
      </c>
      <c r="M1612" s="25" t="s">
        <v>359</v>
      </c>
      <c r="N1612" s="107" t="s">
        <v>136</v>
      </c>
      <c r="O1612" s="26">
        <v>96</v>
      </c>
      <c r="P1612" s="26" t="s">
        <v>295</v>
      </c>
    </row>
    <row r="1613" spans="1:16" x14ac:dyDescent="0.3">
      <c r="A1613" s="24">
        <v>53</v>
      </c>
      <c r="B1613" s="106">
        <v>46113</v>
      </c>
      <c r="C1613" s="25" t="s">
        <v>358</v>
      </c>
      <c r="D1613" s="107" t="s">
        <v>341</v>
      </c>
      <c r="E1613" s="26">
        <v>4.7</v>
      </c>
      <c r="F1613" s="26" t="s">
        <v>295</v>
      </c>
      <c r="K1613" s="24">
        <v>53</v>
      </c>
      <c r="L1613" s="106">
        <v>46113</v>
      </c>
      <c r="M1613" s="25" t="s">
        <v>359</v>
      </c>
      <c r="N1613" s="107" t="s">
        <v>341</v>
      </c>
      <c r="O1613" s="26">
        <v>1.1599999999999999</v>
      </c>
      <c r="P1613" s="26" t="s">
        <v>295</v>
      </c>
    </row>
    <row r="1614" spans="1:16" x14ac:dyDescent="0.3">
      <c r="A1614" s="24">
        <v>53</v>
      </c>
      <c r="B1614" s="106">
        <v>46113</v>
      </c>
      <c r="C1614" s="25" t="s">
        <v>358</v>
      </c>
      <c r="D1614" s="107" t="s">
        <v>118</v>
      </c>
      <c r="E1614" s="26">
        <v>4.7</v>
      </c>
      <c r="F1614" s="26" t="s">
        <v>295</v>
      </c>
      <c r="K1614" s="24">
        <v>53</v>
      </c>
      <c r="L1614" s="106">
        <v>46113</v>
      </c>
      <c r="M1614" s="25" t="s">
        <v>359</v>
      </c>
      <c r="N1614" s="107" t="s">
        <v>118</v>
      </c>
      <c r="O1614" s="26">
        <v>9.8000000000000007</v>
      </c>
      <c r="P1614" s="26" t="s">
        <v>295</v>
      </c>
    </row>
    <row r="1615" spans="1:16" x14ac:dyDescent="0.3">
      <c r="A1615" s="24">
        <v>53</v>
      </c>
      <c r="B1615" s="106">
        <v>46113</v>
      </c>
      <c r="C1615" s="25" t="s">
        <v>358</v>
      </c>
      <c r="D1615" s="107" t="s">
        <v>130</v>
      </c>
      <c r="E1615" s="26">
        <v>3.75</v>
      </c>
      <c r="F1615" s="26" t="s">
        <v>295</v>
      </c>
      <c r="K1615" s="24">
        <v>53</v>
      </c>
      <c r="L1615" s="106">
        <v>46113</v>
      </c>
      <c r="M1615" s="25" t="s">
        <v>359</v>
      </c>
      <c r="N1615" s="107" t="s">
        <v>130</v>
      </c>
      <c r="O1615" s="26">
        <v>2.4</v>
      </c>
      <c r="P1615" s="26" t="s">
        <v>295</v>
      </c>
    </row>
    <row r="1616" spans="1:16" x14ac:dyDescent="0.3">
      <c r="A1616" s="24">
        <v>53</v>
      </c>
      <c r="B1616" s="106">
        <v>46113</v>
      </c>
      <c r="C1616" s="25" t="s">
        <v>358</v>
      </c>
      <c r="D1616" s="107" t="s">
        <v>343</v>
      </c>
      <c r="E1616" s="26">
        <v>0.29799999999999999</v>
      </c>
      <c r="F1616" s="26" t="s">
        <v>295</v>
      </c>
      <c r="K1616" s="24">
        <v>53</v>
      </c>
      <c r="L1616" s="106">
        <v>46113</v>
      </c>
      <c r="M1616" s="25" t="s">
        <v>359</v>
      </c>
      <c r="N1616" s="107" t="s">
        <v>343</v>
      </c>
      <c r="O1616" s="26">
        <v>1.105</v>
      </c>
      <c r="P1616" s="26" t="s">
        <v>295</v>
      </c>
    </row>
    <row r="1617" spans="1:16" x14ac:dyDescent="0.3">
      <c r="A1617" s="24">
        <v>53</v>
      </c>
      <c r="B1617" s="106">
        <v>46113</v>
      </c>
      <c r="C1617" s="25" t="s">
        <v>358</v>
      </c>
      <c r="D1617" s="107" t="s">
        <v>127</v>
      </c>
      <c r="E1617" s="26">
        <v>1.1379999999999999</v>
      </c>
      <c r="F1617" s="26" t="s">
        <v>295</v>
      </c>
      <c r="K1617" s="24">
        <v>53</v>
      </c>
      <c r="L1617" s="106">
        <v>46113</v>
      </c>
      <c r="M1617" s="25" t="s">
        <v>359</v>
      </c>
      <c r="N1617" s="107" t="s">
        <v>127</v>
      </c>
      <c r="O1617" s="26">
        <v>4.6150000000000002</v>
      </c>
      <c r="P1617" s="26" t="s">
        <v>295</v>
      </c>
    </row>
    <row r="1618" spans="1:16" x14ac:dyDescent="0.3">
      <c r="A1618" s="24">
        <v>53</v>
      </c>
      <c r="B1618" s="106">
        <v>46113</v>
      </c>
      <c r="C1618" s="25" t="s">
        <v>358</v>
      </c>
      <c r="D1618" s="107" t="s">
        <v>131</v>
      </c>
      <c r="E1618" s="26">
        <v>9</v>
      </c>
      <c r="F1618" s="26" t="s">
        <v>295</v>
      </c>
      <c r="K1618" s="24">
        <v>53</v>
      </c>
      <c r="L1618" s="106">
        <v>46113</v>
      </c>
      <c r="M1618" s="25" t="s">
        <v>359</v>
      </c>
      <c r="N1618" s="107" t="s">
        <v>131</v>
      </c>
      <c r="O1618" s="26">
        <v>12.4</v>
      </c>
      <c r="P1618" s="26" t="s">
        <v>295</v>
      </c>
    </row>
    <row r="1619" spans="1:16" x14ac:dyDescent="0.3">
      <c r="A1619" s="24">
        <v>53</v>
      </c>
      <c r="B1619" s="106">
        <v>46113</v>
      </c>
      <c r="C1619" s="25" t="s">
        <v>358</v>
      </c>
      <c r="D1619" s="107" t="s">
        <v>344</v>
      </c>
      <c r="E1619" s="26">
        <v>335</v>
      </c>
      <c r="F1619" s="26" t="s">
        <v>295</v>
      </c>
      <c r="K1619" s="24">
        <v>53</v>
      </c>
      <c r="L1619" s="106">
        <v>46113</v>
      </c>
      <c r="M1619" s="25" t="s">
        <v>359</v>
      </c>
      <c r="N1619" s="107" t="s">
        <v>344</v>
      </c>
      <c r="O1619" s="26">
        <v>203</v>
      </c>
      <c r="P1619" s="26" t="s">
        <v>295</v>
      </c>
    </row>
    <row r="1620" spans="1:16" x14ac:dyDescent="0.3">
      <c r="A1620" s="24">
        <v>53</v>
      </c>
      <c r="B1620" s="106">
        <v>46113</v>
      </c>
      <c r="C1620" s="25" t="s">
        <v>358</v>
      </c>
      <c r="D1620" s="107" t="s">
        <v>119</v>
      </c>
      <c r="E1620" s="26">
        <v>239</v>
      </c>
      <c r="F1620" s="26" t="s">
        <v>295</v>
      </c>
      <c r="K1620" s="24">
        <v>53</v>
      </c>
      <c r="L1620" s="106">
        <v>46113</v>
      </c>
      <c r="M1620" s="25" t="s">
        <v>359</v>
      </c>
      <c r="N1620" s="107" t="s">
        <v>119</v>
      </c>
      <c r="O1620" s="26">
        <v>91</v>
      </c>
      <c r="P1620" s="26" t="s">
        <v>295</v>
      </c>
    </row>
    <row r="1621" spans="1:16" x14ac:dyDescent="0.3">
      <c r="A1621" s="24">
        <v>53</v>
      </c>
      <c r="B1621" s="106">
        <v>46113</v>
      </c>
      <c r="C1621" s="25" t="s">
        <v>358</v>
      </c>
      <c r="D1621" s="107" t="s">
        <v>120</v>
      </c>
      <c r="E1621" s="26">
        <v>78</v>
      </c>
      <c r="F1621" s="26" t="s">
        <v>295</v>
      </c>
      <c r="K1621" s="24">
        <v>53</v>
      </c>
      <c r="L1621" s="106">
        <v>46113</v>
      </c>
      <c r="M1621" s="25" t="s">
        <v>359</v>
      </c>
      <c r="N1621" s="107" t="s">
        <v>120</v>
      </c>
      <c r="O1621" s="26">
        <v>26</v>
      </c>
      <c r="P1621" s="26" t="s">
        <v>295</v>
      </c>
    </row>
    <row r="1622" spans="1:16" x14ac:dyDescent="0.3">
      <c r="A1622" s="24">
        <v>53</v>
      </c>
      <c r="B1622" s="106">
        <v>46113</v>
      </c>
      <c r="C1622" s="25" t="s">
        <v>358</v>
      </c>
      <c r="D1622" s="107" t="s">
        <v>117</v>
      </c>
      <c r="E1622" s="26">
        <v>2.64</v>
      </c>
      <c r="F1622" s="26" t="s">
        <v>295</v>
      </c>
      <c r="K1622" s="24">
        <v>53</v>
      </c>
      <c r="L1622" s="106">
        <v>46113</v>
      </c>
      <c r="M1622" s="25" t="s">
        <v>359</v>
      </c>
      <c r="N1622" s="107" t="s">
        <v>117</v>
      </c>
      <c r="O1622" s="26">
        <v>6.21</v>
      </c>
      <c r="P1622" s="26" t="s">
        <v>295</v>
      </c>
    </row>
    <row r="1623" spans="1:16" x14ac:dyDescent="0.3">
      <c r="A1623" s="24">
        <v>53</v>
      </c>
      <c r="B1623" s="106">
        <v>46113</v>
      </c>
      <c r="C1623" s="25" t="s">
        <v>358</v>
      </c>
      <c r="D1623" s="107" t="s">
        <v>346</v>
      </c>
      <c r="E1623" s="26">
        <v>236</v>
      </c>
      <c r="F1623" s="26" t="s">
        <v>295</v>
      </c>
      <c r="K1623" s="24">
        <v>53</v>
      </c>
      <c r="L1623" s="106">
        <v>46113</v>
      </c>
      <c r="M1623" s="25" t="s">
        <v>359</v>
      </c>
      <c r="N1623" s="107" t="s">
        <v>346</v>
      </c>
      <c r="O1623" s="26">
        <v>70</v>
      </c>
      <c r="P1623" s="26" t="s">
        <v>295</v>
      </c>
    </row>
    <row r="1624" spans="1:16" x14ac:dyDescent="0.3">
      <c r="A1624" s="24">
        <v>53</v>
      </c>
      <c r="B1624" s="106">
        <v>46113</v>
      </c>
      <c r="C1624" s="25" t="s">
        <v>358</v>
      </c>
      <c r="D1624" s="107" t="s">
        <v>132</v>
      </c>
      <c r="E1624" s="26">
        <v>3.53</v>
      </c>
      <c r="F1624" s="26" t="s">
        <v>295</v>
      </c>
      <c r="K1624" s="24">
        <v>53</v>
      </c>
      <c r="L1624" s="106">
        <v>46113</v>
      </c>
      <c r="M1624" s="25" t="s">
        <v>359</v>
      </c>
      <c r="N1624" s="107" t="s">
        <v>132</v>
      </c>
      <c r="O1624" s="26">
        <v>7.27</v>
      </c>
      <c r="P1624" s="26" t="s">
        <v>295</v>
      </c>
    </row>
    <row r="1625" spans="1:16" x14ac:dyDescent="0.3">
      <c r="A1625" s="24">
        <v>53</v>
      </c>
      <c r="B1625" s="106">
        <v>46113</v>
      </c>
      <c r="C1625" s="25" t="s">
        <v>358</v>
      </c>
      <c r="D1625" s="107" t="s">
        <v>111</v>
      </c>
      <c r="E1625" s="26">
        <v>90</v>
      </c>
      <c r="F1625" s="26" t="s">
        <v>295</v>
      </c>
      <c r="K1625" s="24">
        <v>53</v>
      </c>
      <c r="L1625" s="106">
        <v>46113</v>
      </c>
      <c r="M1625" s="25" t="s">
        <v>359</v>
      </c>
      <c r="N1625" s="107" t="s">
        <v>111</v>
      </c>
      <c r="O1625" s="26">
        <v>286</v>
      </c>
      <c r="P1625" s="26" t="s">
        <v>295</v>
      </c>
    </row>
    <row r="1626" spans="1:16" x14ac:dyDescent="0.3">
      <c r="A1626" s="24">
        <v>53</v>
      </c>
      <c r="B1626" s="106">
        <v>46113</v>
      </c>
      <c r="C1626" s="25" t="s">
        <v>358</v>
      </c>
      <c r="D1626" s="107" t="s">
        <v>347</v>
      </c>
      <c r="E1626" s="26">
        <v>4.9000000000000004</v>
      </c>
      <c r="F1626" s="26" t="s">
        <v>295</v>
      </c>
      <c r="K1626" s="24">
        <v>53</v>
      </c>
      <c r="L1626" s="106">
        <v>46113</v>
      </c>
      <c r="M1626" s="25" t="s">
        <v>359</v>
      </c>
      <c r="N1626" s="107" t="s">
        <v>347</v>
      </c>
      <c r="O1626" s="26">
        <v>9.84</v>
      </c>
      <c r="P1626" s="26" t="s">
        <v>295</v>
      </c>
    </row>
    <row r="1627" spans="1:16" x14ac:dyDescent="0.3">
      <c r="A1627" s="24">
        <v>53</v>
      </c>
      <c r="B1627" s="106">
        <v>46113</v>
      </c>
      <c r="C1627" s="25" t="s">
        <v>358</v>
      </c>
      <c r="D1627" s="107" t="s">
        <v>349</v>
      </c>
      <c r="E1627" s="26">
        <v>2.1</v>
      </c>
      <c r="F1627" s="26" t="s">
        <v>295</v>
      </c>
      <c r="K1627" s="24">
        <v>53</v>
      </c>
      <c r="L1627" s="106">
        <v>46113</v>
      </c>
      <c r="M1627" s="25" t="s">
        <v>359</v>
      </c>
      <c r="N1627" s="107" t="s">
        <v>349</v>
      </c>
      <c r="O1627" s="26">
        <v>4.83</v>
      </c>
      <c r="P1627" s="26" t="s">
        <v>295</v>
      </c>
    </row>
    <row r="1628" spans="1:16" x14ac:dyDescent="0.3">
      <c r="A1628" s="24">
        <v>53</v>
      </c>
      <c r="B1628" s="106">
        <v>46113</v>
      </c>
      <c r="C1628" s="25" t="s">
        <v>358</v>
      </c>
      <c r="D1628" s="107" t="s">
        <v>128</v>
      </c>
      <c r="E1628" s="26">
        <v>6.7</v>
      </c>
      <c r="F1628" s="26" t="s">
        <v>295</v>
      </c>
      <c r="K1628" s="24">
        <v>53</v>
      </c>
      <c r="L1628" s="106">
        <v>46113</v>
      </c>
      <c r="M1628" s="25" t="s">
        <v>359</v>
      </c>
      <c r="N1628" s="107" t="s">
        <v>128</v>
      </c>
      <c r="O1628" s="26">
        <v>4.3</v>
      </c>
      <c r="P1628" s="26" t="s">
        <v>295</v>
      </c>
    </row>
    <row r="1629" spans="1:16" x14ac:dyDescent="0.3">
      <c r="A1629" s="24">
        <v>53</v>
      </c>
      <c r="B1629" s="106">
        <v>46113</v>
      </c>
      <c r="C1629" s="25" t="s">
        <v>358</v>
      </c>
      <c r="D1629" s="107" t="s">
        <v>121</v>
      </c>
      <c r="E1629" s="26">
        <v>165</v>
      </c>
      <c r="F1629" s="26" t="s">
        <v>295</v>
      </c>
      <c r="K1629" s="24">
        <v>53</v>
      </c>
      <c r="L1629" s="106">
        <v>46113</v>
      </c>
      <c r="M1629" s="25" t="s">
        <v>359</v>
      </c>
      <c r="N1629" s="107" t="s">
        <v>121</v>
      </c>
      <c r="O1629" s="26">
        <v>80</v>
      </c>
      <c r="P1629" s="26" t="s">
        <v>295</v>
      </c>
    </row>
    <row r="1630" spans="1:16" x14ac:dyDescent="0.3">
      <c r="A1630" s="24">
        <v>53</v>
      </c>
      <c r="B1630" s="106">
        <v>46113</v>
      </c>
      <c r="C1630" s="25" t="s">
        <v>358</v>
      </c>
      <c r="D1630" s="107" t="s">
        <v>115</v>
      </c>
      <c r="E1630" s="26">
        <v>34</v>
      </c>
      <c r="F1630" s="26" t="s">
        <v>295</v>
      </c>
      <c r="K1630" s="24">
        <v>53</v>
      </c>
      <c r="L1630" s="106">
        <v>46113</v>
      </c>
      <c r="M1630" s="25" t="s">
        <v>359</v>
      </c>
      <c r="N1630" s="107" t="s">
        <v>115</v>
      </c>
      <c r="O1630" s="26">
        <v>97</v>
      </c>
      <c r="P1630" s="26" t="s">
        <v>295</v>
      </c>
    </row>
    <row r="1631" spans="1:16" x14ac:dyDescent="0.3">
      <c r="A1631" s="24">
        <v>53</v>
      </c>
      <c r="B1631" s="106">
        <v>46113</v>
      </c>
      <c r="C1631" s="25" t="s">
        <v>358</v>
      </c>
      <c r="D1631" s="107" t="s">
        <v>137</v>
      </c>
      <c r="E1631" s="26">
        <v>76</v>
      </c>
      <c r="F1631" s="26" t="s">
        <v>295</v>
      </c>
      <c r="K1631" s="24">
        <v>53</v>
      </c>
      <c r="L1631" s="106">
        <v>46113</v>
      </c>
      <c r="M1631" s="25" t="s">
        <v>359</v>
      </c>
      <c r="N1631" s="107" t="s">
        <v>137</v>
      </c>
      <c r="O1631" s="26">
        <v>488</v>
      </c>
      <c r="P1631" s="26" t="s">
        <v>295</v>
      </c>
    </row>
    <row r="1632" spans="1:16" x14ac:dyDescent="0.3">
      <c r="A1632" s="24">
        <v>53</v>
      </c>
      <c r="B1632" s="106">
        <v>46113</v>
      </c>
      <c r="C1632" s="25" t="s">
        <v>358</v>
      </c>
      <c r="D1632" s="107" t="s">
        <v>350</v>
      </c>
      <c r="E1632" s="26">
        <v>144</v>
      </c>
      <c r="F1632" s="26" t="s">
        <v>295</v>
      </c>
      <c r="K1632" s="24">
        <v>53</v>
      </c>
      <c r="L1632" s="106">
        <v>46113</v>
      </c>
      <c r="M1632" s="25" t="s">
        <v>359</v>
      </c>
      <c r="N1632" s="107" t="s">
        <v>350</v>
      </c>
      <c r="O1632" s="26">
        <v>437</v>
      </c>
      <c r="P1632" s="26" t="s">
        <v>295</v>
      </c>
    </row>
    <row r="1633" spans="1:16" x14ac:dyDescent="0.3">
      <c r="A1633" s="24">
        <v>53</v>
      </c>
      <c r="B1633" s="106">
        <v>46113</v>
      </c>
      <c r="C1633" s="25" t="s">
        <v>358</v>
      </c>
      <c r="D1633" s="107" t="s">
        <v>125</v>
      </c>
      <c r="E1633" s="26">
        <v>113</v>
      </c>
      <c r="F1633" s="26" t="s">
        <v>295</v>
      </c>
      <c r="K1633" s="24">
        <v>53</v>
      </c>
      <c r="L1633" s="106">
        <v>46113</v>
      </c>
      <c r="M1633" s="25" t="s">
        <v>359</v>
      </c>
      <c r="N1633" s="107" t="s">
        <v>125</v>
      </c>
      <c r="O1633" s="26">
        <v>431</v>
      </c>
      <c r="P1633" s="26" t="s">
        <v>295</v>
      </c>
    </row>
    <row r="1634" spans="1:16" x14ac:dyDescent="0.3">
      <c r="A1634" s="24">
        <v>53</v>
      </c>
      <c r="B1634" s="106">
        <v>46113</v>
      </c>
      <c r="C1634" s="25" t="s">
        <v>358</v>
      </c>
      <c r="D1634" s="107" t="s">
        <v>126</v>
      </c>
      <c r="E1634" s="26">
        <v>81</v>
      </c>
      <c r="F1634" s="26" t="s">
        <v>295</v>
      </c>
      <c r="K1634" s="24">
        <v>53</v>
      </c>
      <c r="L1634" s="106">
        <v>46113</v>
      </c>
      <c r="M1634" s="25" t="s">
        <v>359</v>
      </c>
      <c r="N1634" s="107" t="s">
        <v>126</v>
      </c>
      <c r="O1634" s="26">
        <v>155</v>
      </c>
      <c r="P1634" s="26" t="s">
        <v>295</v>
      </c>
    </row>
    <row r="1635" spans="1:16" x14ac:dyDescent="0.3">
      <c r="A1635" s="24">
        <v>53</v>
      </c>
      <c r="B1635" s="106">
        <v>46113</v>
      </c>
      <c r="C1635" s="25" t="s">
        <v>358</v>
      </c>
      <c r="D1635" s="107" t="s">
        <v>351</v>
      </c>
      <c r="E1635" s="26">
        <v>159</v>
      </c>
      <c r="F1635" s="26" t="s">
        <v>295</v>
      </c>
      <c r="K1635" s="24">
        <v>53</v>
      </c>
      <c r="L1635" s="106">
        <v>46113</v>
      </c>
      <c r="M1635" s="25" t="s">
        <v>359</v>
      </c>
      <c r="N1635" s="107" t="s">
        <v>351</v>
      </c>
      <c r="O1635" s="26">
        <v>378</v>
      </c>
      <c r="P1635" s="26" t="s">
        <v>295</v>
      </c>
    </row>
    <row r="1636" spans="1:16" x14ac:dyDescent="0.3">
      <c r="A1636" s="24">
        <v>53</v>
      </c>
      <c r="B1636" s="106">
        <v>46113</v>
      </c>
      <c r="C1636" s="25" t="s">
        <v>358</v>
      </c>
      <c r="D1636" s="107" t="s">
        <v>352</v>
      </c>
      <c r="E1636" s="26">
        <v>61</v>
      </c>
      <c r="F1636" s="26" t="s">
        <v>295</v>
      </c>
      <c r="K1636" s="24">
        <v>53</v>
      </c>
      <c r="L1636" s="106">
        <v>46113</v>
      </c>
      <c r="M1636" s="25" t="s">
        <v>359</v>
      </c>
      <c r="N1636" s="107" t="s">
        <v>352</v>
      </c>
      <c r="O1636" s="26">
        <v>88</v>
      </c>
      <c r="P1636" s="26" t="s">
        <v>295</v>
      </c>
    </row>
    <row r="1637" spans="1:16" x14ac:dyDescent="0.3">
      <c r="A1637" s="24">
        <v>53</v>
      </c>
      <c r="B1637" s="106">
        <v>46113</v>
      </c>
      <c r="C1637" s="25" t="s">
        <v>358</v>
      </c>
      <c r="D1637" s="107" t="s">
        <v>122</v>
      </c>
      <c r="E1637" s="26">
        <v>46</v>
      </c>
      <c r="F1637" s="26" t="s">
        <v>295</v>
      </c>
      <c r="K1637" s="24">
        <v>53</v>
      </c>
      <c r="L1637" s="106">
        <v>46113</v>
      </c>
      <c r="M1637" s="25" t="s">
        <v>359</v>
      </c>
      <c r="N1637" s="107" t="s">
        <v>122</v>
      </c>
      <c r="O1637" s="26">
        <v>224</v>
      </c>
      <c r="P1637" s="26" t="s">
        <v>295</v>
      </c>
    </row>
    <row r="1638" spans="1:16" x14ac:dyDescent="0.3">
      <c r="A1638" s="24">
        <v>53</v>
      </c>
      <c r="B1638" s="106">
        <v>46113</v>
      </c>
      <c r="C1638" s="25" t="s">
        <v>358</v>
      </c>
      <c r="D1638" s="107" t="s">
        <v>124</v>
      </c>
      <c r="E1638" s="26">
        <v>32</v>
      </c>
      <c r="F1638" s="26" t="s">
        <v>295</v>
      </c>
      <c r="K1638" s="24">
        <v>53</v>
      </c>
      <c r="L1638" s="106">
        <v>46113</v>
      </c>
      <c r="M1638" s="25" t="s">
        <v>359</v>
      </c>
      <c r="N1638" s="107" t="s">
        <v>124</v>
      </c>
      <c r="O1638" s="26">
        <v>106</v>
      </c>
      <c r="P1638" s="26" t="s">
        <v>295</v>
      </c>
    </row>
    <row r="1639" spans="1:16" x14ac:dyDescent="0.3">
      <c r="A1639" s="24">
        <v>53</v>
      </c>
      <c r="B1639" s="106">
        <v>46113</v>
      </c>
      <c r="C1639" s="25" t="s">
        <v>358</v>
      </c>
      <c r="D1639" s="107" t="s">
        <v>353</v>
      </c>
      <c r="E1639" s="26">
        <v>0.98</v>
      </c>
      <c r="F1639" s="26" t="s">
        <v>295</v>
      </c>
      <c r="K1639" s="24">
        <v>53</v>
      </c>
      <c r="L1639" s="106">
        <v>46113</v>
      </c>
      <c r="M1639" s="25" t="s">
        <v>359</v>
      </c>
      <c r="N1639" s="107" t="s">
        <v>353</v>
      </c>
      <c r="O1639" s="26">
        <v>3.56</v>
      </c>
      <c r="P1639" s="26" t="s">
        <v>295</v>
      </c>
    </row>
    <row r="1640" spans="1:16" x14ac:dyDescent="0.3">
      <c r="A1640" s="24">
        <v>53</v>
      </c>
      <c r="B1640" s="106">
        <v>46113</v>
      </c>
      <c r="C1640" s="25" t="s">
        <v>358</v>
      </c>
      <c r="D1640" s="107" t="s">
        <v>355</v>
      </c>
      <c r="E1640" s="26">
        <v>36.1</v>
      </c>
      <c r="F1640" s="26" t="s">
        <v>295</v>
      </c>
      <c r="K1640" s="24">
        <v>53</v>
      </c>
      <c r="L1640" s="106">
        <v>46113</v>
      </c>
      <c r="M1640" s="25" t="s">
        <v>359</v>
      </c>
      <c r="N1640" s="107" t="s">
        <v>355</v>
      </c>
      <c r="O1640" s="26">
        <v>18.8</v>
      </c>
      <c r="P1640" s="26" t="s">
        <v>295</v>
      </c>
    </row>
    <row r="1641" spans="1:16" x14ac:dyDescent="0.3">
      <c r="A1641" s="24">
        <v>53</v>
      </c>
      <c r="B1641" s="106">
        <v>46113</v>
      </c>
      <c r="C1641" s="25" t="s">
        <v>358</v>
      </c>
      <c r="D1641" s="107" t="s">
        <v>133</v>
      </c>
      <c r="E1641" s="26">
        <v>149</v>
      </c>
      <c r="F1641" s="26" t="s">
        <v>295</v>
      </c>
      <c r="K1641" s="24">
        <v>53</v>
      </c>
      <c r="L1641" s="106">
        <v>46113</v>
      </c>
      <c r="M1641" s="25" t="s">
        <v>359</v>
      </c>
      <c r="N1641" s="107" t="s">
        <v>133</v>
      </c>
      <c r="O1641" s="26">
        <v>129</v>
      </c>
      <c r="P1641" s="26" t="s">
        <v>295</v>
      </c>
    </row>
    <row r="1642" spans="1:16" x14ac:dyDescent="0.3">
      <c r="A1642" s="24">
        <v>53</v>
      </c>
      <c r="B1642" s="106">
        <v>46113</v>
      </c>
      <c r="C1642" s="25" t="s">
        <v>358</v>
      </c>
      <c r="D1642" s="107" t="s">
        <v>135</v>
      </c>
      <c r="E1642" s="26">
        <v>3.9</v>
      </c>
      <c r="F1642" s="26" t="s">
        <v>295</v>
      </c>
      <c r="K1642" s="24">
        <v>53</v>
      </c>
      <c r="L1642" s="106">
        <v>46113</v>
      </c>
      <c r="M1642" s="25" t="s">
        <v>359</v>
      </c>
      <c r="N1642" s="107" t="s">
        <v>135</v>
      </c>
      <c r="O1642" s="26">
        <v>6.6</v>
      </c>
      <c r="P1642" s="26" t="s">
        <v>295</v>
      </c>
    </row>
    <row r="1643" spans="1:16" x14ac:dyDescent="0.3">
      <c r="A1643" s="24">
        <v>53</v>
      </c>
      <c r="B1643" s="106">
        <v>46113</v>
      </c>
      <c r="C1643" s="25" t="s">
        <v>358</v>
      </c>
      <c r="D1643" s="107" t="s">
        <v>136</v>
      </c>
      <c r="E1643" s="26">
        <v>117</v>
      </c>
      <c r="F1643" s="26" t="s">
        <v>295</v>
      </c>
      <c r="K1643" s="24">
        <v>53</v>
      </c>
      <c r="L1643" s="106">
        <v>46113</v>
      </c>
      <c r="M1643" s="25" t="s">
        <v>359</v>
      </c>
      <c r="N1643" s="107" t="s">
        <v>136</v>
      </c>
      <c r="O1643" s="26">
        <v>98</v>
      </c>
      <c r="P1643" s="26" t="s">
        <v>295</v>
      </c>
    </row>
    <row r="1644" spans="1:16" x14ac:dyDescent="0.3">
      <c r="A1644" s="24">
        <v>54</v>
      </c>
      <c r="B1644" s="106">
        <v>46114</v>
      </c>
      <c r="C1644" s="25" t="s">
        <v>358</v>
      </c>
      <c r="D1644" s="107" t="s">
        <v>341</v>
      </c>
      <c r="E1644" s="26">
        <v>4.6900000000000004</v>
      </c>
      <c r="F1644" s="26" t="s">
        <v>295</v>
      </c>
      <c r="K1644" s="24">
        <v>54</v>
      </c>
      <c r="L1644" s="106">
        <v>46114</v>
      </c>
      <c r="M1644" s="25" t="s">
        <v>359</v>
      </c>
      <c r="N1644" s="107" t="s">
        <v>341</v>
      </c>
      <c r="O1644" s="26">
        <v>1.18</v>
      </c>
      <c r="P1644" s="26" t="s">
        <v>295</v>
      </c>
    </row>
    <row r="1645" spans="1:16" x14ac:dyDescent="0.3">
      <c r="A1645" s="24">
        <v>54</v>
      </c>
      <c r="B1645" s="106">
        <v>46114</v>
      </c>
      <c r="C1645" s="25" t="s">
        <v>358</v>
      </c>
      <c r="D1645" s="107" t="s">
        <v>118</v>
      </c>
      <c r="E1645" s="26">
        <v>4.5999999999999996</v>
      </c>
      <c r="F1645" s="26" t="s">
        <v>295</v>
      </c>
      <c r="K1645" s="24">
        <v>54</v>
      </c>
      <c r="L1645" s="106">
        <v>46114</v>
      </c>
      <c r="M1645" s="25" t="s">
        <v>359</v>
      </c>
      <c r="N1645" s="107" t="s">
        <v>118</v>
      </c>
      <c r="O1645" s="26">
        <v>9.6</v>
      </c>
      <c r="P1645" s="26" t="s">
        <v>295</v>
      </c>
    </row>
    <row r="1646" spans="1:16" x14ac:dyDescent="0.3">
      <c r="A1646" s="24">
        <v>54</v>
      </c>
      <c r="B1646" s="106">
        <v>46114</v>
      </c>
      <c r="C1646" s="25" t="s">
        <v>358</v>
      </c>
      <c r="D1646" s="107" t="s">
        <v>130</v>
      </c>
      <c r="E1646" s="26">
        <v>3.79</v>
      </c>
      <c r="F1646" s="26" t="s">
        <v>295</v>
      </c>
      <c r="K1646" s="24">
        <v>54</v>
      </c>
      <c r="L1646" s="106">
        <v>46114</v>
      </c>
      <c r="M1646" s="25" t="s">
        <v>359</v>
      </c>
      <c r="N1646" s="107" t="s">
        <v>130</v>
      </c>
      <c r="O1646" s="26">
        <v>2.4</v>
      </c>
      <c r="P1646" s="26" t="s">
        <v>295</v>
      </c>
    </row>
    <row r="1647" spans="1:16" x14ac:dyDescent="0.3">
      <c r="A1647" s="24">
        <v>54</v>
      </c>
      <c r="B1647" s="106">
        <v>46114</v>
      </c>
      <c r="C1647" s="25" t="s">
        <v>358</v>
      </c>
      <c r="D1647" s="107" t="s">
        <v>343</v>
      </c>
      <c r="E1647" s="26">
        <v>0.308</v>
      </c>
      <c r="F1647" s="26" t="s">
        <v>295</v>
      </c>
      <c r="K1647" s="24">
        <v>54</v>
      </c>
      <c r="L1647" s="106">
        <v>46114</v>
      </c>
      <c r="M1647" s="25" t="s">
        <v>359</v>
      </c>
      <c r="N1647" s="107" t="s">
        <v>343</v>
      </c>
      <c r="O1647" s="26">
        <v>1.1200000000000001</v>
      </c>
      <c r="P1647" s="26" t="s">
        <v>295</v>
      </c>
    </row>
    <row r="1648" spans="1:16" x14ac:dyDescent="0.3">
      <c r="A1648" s="24">
        <v>54</v>
      </c>
      <c r="B1648" s="106">
        <v>46114</v>
      </c>
      <c r="C1648" s="25" t="s">
        <v>358</v>
      </c>
      <c r="D1648" s="107" t="s">
        <v>127</v>
      </c>
      <c r="E1648" s="26">
        <v>1.18</v>
      </c>
      <c r="F1648" s="26" t="s">
        <v>295</v>
      </c>
      <c r="K1648" s="24">
        <v>54</v>
      </c>
      <c r="L1648" s="106">
        <v>46114</v>
      </c>
      <c r="M1648" s="25" t="s">
        <v>359</v>
      </c>
      <c r="N1648" s="107" t="s">
        <v>127</v>
      </c>
      <c r="O1648" s="26">
        <v>4.7</v>
      </c>
      <c r="P1648" s="26" t="s">
        <v>295</v>
      </c>
    </row>
    <row r="1649" spans="1:16" x14ac:dyDescent="0.3">
      <c r="A1649" s="24">
        <v>54</v>
      </c>
      <c r="B1649" s="106">
        <v>46114</v>
      </c>
      <c r="C1649" s="25" t="s">
        <v>358</v>
      </c>
      <c r="D1649" s="107" t="s">
        <v>131</v>
      </c>
      <c r="E1649" s="26">
        <v>8.8000000000000007</v>
      </c>
      <c r="F1649" s="26" t="s">
        <v>295</v>
      </c>
      <c r="K1649" s="24">
        <v>54</v>
      </c>
      <c r="L1649" s="106">
        <v>46114</v>
      </c>
      <c r="M1649" s="25" t="s">
        <v>359</v>
      </c>
      <c r="N1649" s="107" t="s">
        <v>131</v>
      </c>
      <c r="O1649" s="26">
        <v>12.3</v>
      </c>
      <c r="P1649" s="26" t="s">
        <v>295</v>
      </c>
    </row>
    <row r="1650" spans="1:16" x14ac:dyDescent="0.3">
      <c r="A1650" s="24">
        <v>54</v>
      </c>
      <c r="B1650" s="106">
        <v>46114</v>
      </c>
      <c r="C1650" s="25" t="s">
        <v>358</v>
      </c>
      <c r="D1650" s="107" t="s">
        <v>344</v>
      </c>
      <c r="E1650" s="26">
        <v>319</v>
      </c>
      <c r="F1650" s="26" t="s">
        <v>295</v>
      </c>
      <c r="K1650" s="24">
        <v>54</v>
      </c>
      <c r="L1650" s="106">
        <v>46114</v>
      </c>
      <c r="M1650" s="25" t="s">
        <v>359</v>
      </c>
      <c r="N1650" s="107" t="s">
        <v>344</v>
      </c>
      <c r="O1650" s="26">
        <v>189</v>
      </c>
      <c r="P1650" s="26" t="s">
        <v>295</v>
      </c>
    </row>
    <row r="1651" spans="1:16" x14ac:dyDescent="0.3">
      <c r="A1651" s="24">
        <v>54</v>
      </c>
      <c r="B1651" s="106">
        <v>46114</v>
      </c>
      <c r="C1651" s="25" t="s">
        <v>358</v>
      </c>
      <c r="D1651" s="107" t="s">
        <v>119</v>
      </c>
      <c r="E1651" s="26">
        <v>235</v>
      </c>
      <c r="F1651" s="26" t="s">
        <v>295</v>
      </c>
      <c r="K1651" s="24">
        <v>54</v>
      </c>
      <c r="L1651" s="106">
        <v>46114</v>
      </c>
      <c r="M1651" s="25" t="s">
        <v>359</v>
      </c>
      <c r="N1651" s="107" t="s">
        <v>119</v>
      </c>
      <c r="O1651" s="26">
        <v>87</v>
      </c>
      <c r="P1651" s="26" t="s">
        <v>295</v>
      </c>
    </row>
    <row r="1652" spans="1:16" x14ac:dyDescent="0.3">
      <c r="A1652" s="24">
        <v>54</v>
      </c>
      <c r="B1652" s="106">
        <v>46114</v>
      </c>
      <c r="C1652" s="25" t="s">
        <v>358</v>
      </c>
      <c r="D1652" s="107" t="s">
        <v>120</v>
      </c>
      <c r="E1652" s="26">
        <v>81</v>
      </c>
      <c r="F1652" s="26" t="s">
        <v>295</v>
      </c>
      <c r="K1652" s="24">
        <v>54</v>
      </c>
      <c r="L1652" s="106">
        <v>46114</v>
      </c>
      <c r="M1652" s="25" t="s">
        <v>359</v>
      </c>
      <c r="N1652" s="107" t="s">
        <v>120</v>
      </c>
      <c r="O1652" s="26">
        <v>27</v>
      </c>
      <c r="P1652" s="26" t="s">
        <v>295</v>
      </c>
    </row>
    <row r="1653" spans="1:16" x14ac:dyDescent="0.3">
      <c r="A1653" s="24">
        <v>54</v>
      </c>
      <c r="B1653" s="106">
        <v>46114</v>
      </c>
      <c r="C1653" s="25" t="s">
        <v>358</v>
      </c>
      <c r="D1653" s="107" t="s">
        <v>117</v>
      </c>
      <c r="E1653" s="26">
        <v>2.73</v>
      </c>
      <c r="F1653" s="26" t="s">
        <v>295</v>
      </c>
      <c r="K1653" s="24">
        <v>54</v>
      </c>
      <c r="L1653" s="106">
        <v>46114</v>
      </c>
      <c r="M1653" s="25" t="s">
        <v>359</v>
      </c>
      <c r="N1653" s="107" t="s">
        <v>117</v>
      </c>
      <c r="O1653" s="26">
        <v>6.41</v>
      </c>
      <c r="P1653" s="26" t="s">
        <v>295</v>
      </c>
    </row>
    <row r="1654" spans="1:16" x14ac:dyDescent="0.3">
      <c r="A1654" s="24">
        <v>54</v>
      </c>
      <c r="B1654" s="106">
        <v>46114</v>
      </c>
      <c r="C1654" s="25" t="s">
        <v>358</v>
      </c>
      <c r="D1654" s="107" t="s">
        <v>346</v>
      </c>
      <c r="E1654" s="26">
        <v>233</v>
      </c>
      <c r="F1654" s="26" t="s">
        <v>295</v>
      </c>
      <c r="K1654" s="24">
        <v>54</v>
      </c>
      <c r="L1654" s="106">
        <v>46114</v>
      </c>
      <c r="M1654" s="25" t="s">
        <v>359</v>
      </c>
      <c r="N1654" s="107" t="s">
        <v>346</v>
      </c>
      <c r="O1654" s="26">
        <v>69</v>
      </c>
      <c r="P1654" s="26" t="s">
        <v>295</v>
      </c>
    </row>
    <row r="1655" spans="1:16" x14ac:dyDescent="0.3">
      <c r="A1655" s="24">
        <v>54</v>
      </c>
      <c r="B1655" s="106">
        <v>46114</v>
      </c>
      <c r="C1655" s="25" t="s">
        <v>358</v>
      </c>
      <c r="D1655" s="107" t="s">
        <v>132</v>
      </c>
      <c r="E1655" s="26">
        <v>3.33</v>
      </c>
      <c r="F1655" s="26" t="s">
        <v>295</v>
      </c>
      <c r="K1655" s="24">
        <v>54</v>
      </c>
      <c r="L1655" s="106">
        <v>46114</v>
      </c>
      <c r="M1655" s="25" t="s">
        <v>359</v>
      </c>
      <c r="N1655" s="107" t="s">
        <v>132</v>
      </c>
      <c r="O1655" s="26">
        <v>7.17</v>
      </c>
      <c r="P1655" s="26" t="s">
        <v>295</v>
      </c>
    </row>
    <row r="1656" spans="1:16" x14ac:dyDescent="0.3">
      <c r="A1656" s="24">
        <v>54</v>
      </c>
      <c r="B1656" s="106">
        <v>46114</v>
      </c>
      <c r="C1656" s="25" t="s">
        <v>358</v>
      </c>
      <c r="D1656" s="107" t="s">
        <v>111</v>
      </c>
      <c r="E1656" s="26">
        <v>88</v>
      </c>
      <c r="F1656" s="26" t="s">
        <v>295</v>
      </c>
      <c r="K1656" s="24">
        <v>54</v>
      </c>
      <c r="L1656" s="106">
        <v>46114</v>
      </c>
      <c r="M1656" s="25" t="s">
        <v>359</v>
      </c>
      <c r="N1656" s="107" t="s">
        <v>111</v>
      </c>
      <c r="O1656" s="26">
        <v>279</v>
      </c>
      <c r="P1656" s="26" t="s">
        <v>295</v>
      </c>
    </row>
    <row r="1657" spans="1:16" x14ac:dyDescent="0.3">
      <c r="A1657" s="24">
        <v>54</v>
      </c>
      <c r="B1657" s="106">
        <v>46114</v>
      </c>
      <c r="C1657" s="25" t="s">
        <v>358</v>
      </c>
      <c r="D1657" s="107" t="s">
        <v>347</v>
      </c>
      <c r="E1657" s="26">
        <v>4.9800000000000004</v>
      </c>
      <c r="F1657" s="26" t="s">
        <v>295</v>
      </c>
      <c r="K1657" s="24">
        <v>54</v>
      </c>
      <c r="L1657" s="106">
        <v>46114</v>
      </c>
      <c r="M1657" s="25" t="s">
        <v>359</v>
      </c>
      <c r="N1657" s="107" t="s">
        <v>347</v>
      </c>
      <c r="O1657" s="26">
        <v>9.99</v>
      </c>
      <c r="P1657" s="26" t="s">
        <v>295</v>
      </c>
    </row>
    <row r="1658" spans="1:16" x14ac:dyDescent="0.3">
      <c r="A1658" s="24">
        <v>54</v>
      </c>
      <c r="B1658" s="106">
        <v>46114</v>
      </c>
      <c r="C1658" s="25" t="s">
        <v>358</v>
      </c>
      <c r="D1658" s="107" t="s">
        <v>349</v>
      </c>
      <c r="E1658" s="26">
        <v>2.21</v>
      </c>
      <c r="F1658" s="26" t="s">
        <v>295</v>
      </c>
      <c r="K1658" s="24">
        <v>54</v>
      </c>
      <c r="L1658" s="106">
        <v>46114</v>
      </c>
      <c r="M1658" s="25" t="s">
        <v>359</v>
      </c>
      <c r="N1658" s="107" t="s">
        <v>349</v>
      </c>
      <c r="O1658" s="26">
        <v>4.75</v>
      </c>
      <c r="P1658" s="26" t="s">
        <v>295</v>
      </c>
    </row>
    <row r="1659" spans="1:16" x14ac:dyDescent="0.3">
      <c r="A1659" s="24">
        <v>54</v>
      </c>
      <c r="B1659" s="106">
        <v>46114</v>
      </c>
      <c r="C1659" s="25" t="s">
        <v>358</v>
      </c>
      <c r="D1659" s="107" t="s">
        <v>128</v>
      </c>
      <c r="E1659" s="26">
        <v>6.8</v>
      </c>
      <c r="F1659" s="26" t="s">
        <v>295</v>
      </c>
      <c r="K1659" s="24">
        <v>54</v>
      </c>
      <c r="L1659" s="106">
        <v>46114</v>
      </c>
      <c r="M1659" s="25" t="s">
        <v>359</v>
      </c>
      <c r="N1659" s="107" t="s">
        <v>128</v>
      </c>
      <c r="O1659" s="26">
        <v>4.4000000000000004</v>
      </c>
      <c r="P1659" s="26" t="s">
        <v>295</v>
      </c>
    </row>
    <row r="1660" spans="1:16" x14ac:dyDescent="0.3">
      <c r="A1660" s="24">
        <v>54</v>
      </c>
      <c r="B1660" s="106">
        <v>46114</v>
      </c>
      <c r="C1660" s="25" t="s">
        <v>358</v>
      </c>
      <c r="D1660" s="107" t="s">
        <v>121</v>
      </c>
      <c r="E1660" s="26">
        <v>166</v>
      </c>
      <c r="F1660" s="26" t="s">
        <v>295</v>
      </c>
      <c r="K1660" s="24">
        <v>54</v>
      </c>
      <c r="L1660" s="106">
        <v>46114</v>
      </c>
      <c r="M1660" s="25" t="s">
        <v>359</v>
      </c>
      <c r="N1660" s="107" t="s">
        <v>121</v>
      </c>
      <c r="O1660" s="26">
        <v>77</v>
      </c>
      <c r="P1660" s="26" t="s">
        <v>295</v>
      </c>
    </row>
    <row r="1661" spans="1:16" x14ac:dyDescent="0.3">
      <c r="A1661" s="24">
        <v>54</v>
      </c>
      <c r="B1661" s="106">
        <v>46114</v>
      </c>
      <c r="C1661" s="25" t="s">
        <v>358</v>
      </c>
      <c r="D1661" s="107" t="s">
        <v>115</v>
      </c>
      <c r="E1661" s="26">
        <v>33</v>
      </c>
      <c r="F1661" s="26" t="s">
        <v>295</v>
      </c>
      <c r="K1661" s="24">
        <v>54</v>
      </c>
      <c r="L1661" s="106">
        <v>46114</v>
      </c>
      <c r="M1661" s="25" t="s">
        <v>359</v>
      </c>
      <c r="N1661" s="107" t="s">
        <v>115</v>
      </c>
      <c r="O1661" s="26">
        <v>94</v>
      </c>
      <c r="P1661" s="26" t="s">
        <v>295</v>
      </c>
    </row>
    <row r="1662" spans="1:16" x14ac:dyDescent="0.3">
      <c r="A1662" s="24">
        <v>54</v>
      </c>
      <c r="B1662" s="106">
        <v>46114</v>
      </c>
      <c r="C1662" s="25" t="s">
        <v>358</v>
      </c>
      <c r="D1662" s="107" t="s">
        <v>137</v>
      </c>
      <c r="E1662" s="26">
        <v>75</v>
      </c>
      <c r="F1662" s="26" t="s">
        <v>295</v>
      </c>
      <c r="K1662" s="24">
        <v>54</v>
      </c>
      <c r="L1662" s="106">
        <v>46114</v>
      </c>
      <c r="M1662" s="25" t="s">
        <v>359</v>
      </c>
      <c r="N1662" s="107" t="s">
        <v>137</v>
      </c>
      <c r="O1662" s="26">
        <v>485</v>
      </c>
      <c r="P1662" s="26" t="s">
        <v>295</v>
      </c>
    </row>
    <row r="1663" spans="1:16" x14ac:dyDescent="0.3">
      <c r="A1663" s="24">
        <v>54</v>
      </c>
      <c r="B1663" s="106">
        <v>46114</v>
      </c>
      <c r="C1663" s="25" t="s">
        <v>358</v>
      </c>
      <c r="D1663" s="107" t="s">
        <v>350</v>
      </c>
      <c r="E1663" s="26">
        <v>143</v>
      </c>
      <c r="F1663" s="26" t="s">
        <v>295</v>
      </c>
      <c r="K1663" s="24">
        <v>54</v>
      </c>
      <c r="L1663" s="106">
        <v>46114</v>
      </c>
      <c r="M1663" s="25" t="s">
        <v>359</v>
      </c>
      <c r="N1663" s="107" t="s">
        <v>350</v>
      </c>
      <c r="O1663" s="26">
        <v>432</v>
      </c>
      <c r="P1663" s="26" t="s">
        <v>295</v>
      </c>
    </row>
    <row r="1664" spans="1:16" x14ac:dyDescent="0.3">
      <c r="A1664" s="24">
        <v>54</v>
      </c>
      <c r="B1664" s="106">
        <v>46114</v>
      </c>
      <c r="C1664" s="25" t="s">
        <v>358</v>
      </c>
      <c r="D1664" s="107" t="s">
        <v>125</v>
      </c>
      <c r="E1664" s="26">
        <v>108</v>
      </c>
      <c r="F1664" s="26" t="s">
        <v>295</v>
      </c>
      <c r="K1664" s="24">
        <v>54</v>
      </c>
      <c r="L1664" s="106">
        <v>46114</v>
      </c>
      <c r="M1664" s="25" t="s">
        <v>359</v>
      </c>
      <c r="N1664" s="107" t="s">
        <v>125</v>
      </c>
      <c r="O1664" s="26">
        <v>407</v>
      </c>
      <c r="P1664" s="26" t="s">
        <v>295</v>
      </c>
    </row>
    <row r="1665" spans="1:16" x14ac:dyDescent="0.3">
      <c r="A1665" s="24">
        <v>54</v>
      </c>
      <c r="B1665" s="106">
        <v>46114</v>
      </c>
      <c r="C1665" s="25" t="s">
        <v>358</v>
      </c>
      <c r="D1665" s="107" t="s">
        <v>126</v>
      </c>
      <c r="E1665" s="26">
        <v>79</v>
      </c>
      <c r="F1665" s="26" t="s">
        <v>295</v>
      </c>
      <c r="K1665" s="24">
        <v>54</v>
      </c>
      <c r="L1665" s="106">
        <v>46114</v>
      </c>
      <c r="M1665" s="25" t="s">
        <v>359</v>
      </c>
      <c r="N1665" s="107" t="s">
        <v>126</v>
      </c>
      <c r="O1665" s="26">
        <v>153</v>
      </c>
      <c r="P1665" s="26" t="s">
        <v>295</v>
      </c>
    </row>
    <row r="1666" spans="1:16" x14ac:dyDescent="0.3">
      <c r="A1666" s="24">
        <v>54</v>
      </c>
      <c r="B1666" s="106">
        <v>46114</v>
      </c>
      <c r="C1666" s="25" t="s">
        <v>358</v>
      </c>
      <c r="D1666" s="107" t="s">
        <v>351</v>
      </c>
      <c r="E1666" s="26">
        <v>148</v>
      </c>
      <c r="F1666" s="26" t="s">
        <v>295</v>
      </c>
      <c r="K1666" s="24">
        <v>54</v>
      </c>
      <c r="L1666" s="106">
        <v>46114</v>
      </c>
      <c r="M1666" s="25" t="s">
        <v>359</v>
      </c>
      <c r="N1666" s="107" t="s">
        <v>351</v>
      </c>
      <c r="O1666" s="26">
        <v>360</v>
      </c>
      <c r="P1666" s="26" t="s">
        <v>295</v>
      </c>
    </row>
    <row r="1667" spans="1:16" x14ac:dyDescent="0.3">
      <c r="A1667" s="24">
        <v>54</v>
      </c>
      <c r="B1667" s="106">
        <v>46114</v>
      </c>
      <c r="C1667" s="25" t="s">
        <v>358</v>
      </c>
      <c r="D1667" s="107" t="s">
        <v>352</v>
      </c>
      <c r="E1667" s="26">
        <v>63</v>
      </c>
      <c r="F1667" s="26" t="s">
        <v>295</v>
      </c>
      <c r="K1667" s="24">
        <v>54</v>
      </c>
      <c r="L1667" s="106">
        <v>46114</v>
      </c>
      <c r="M1667" s="25" t="s">
        <v>359</v>
      </c>
      <c r="N1667" s="107" t="s">
        <v>352</v>
      </c>
      <c r="O1667" s="26">
        <v>89</v>
      </c>
      <c r="P1667" s="26" t="s">
        <v>295</v>
      </c>
    </row>
    <row r="1668" spans="1:16" x14ac:dyDescent="0.3">
      <c r="A1668" s="24">
        <v>54</v>
      </c>
      <c r="B1668" s="106">
        <v>46114</v>
      </c>
      <c r="C1668" s="25" t="s">
        <v>358</v>
      </c>
      <c r="D1668" s="107" t="s">
        <v>122</v>
      </c>
      <c r="E1668" s="26">
        <v>46</v>
      </c>
      <c r="F1668" s="26" t="s">
        <v>295</v>
      </c>
      <c r="K1668" s="24">
        <v>54</v>
      </c>
      <c r="L1668" s="106">
        <v>46114</v>
      </c>
      <c r="M1668" s="25" t="s">
        <v>359</v>
      </c>
      <c r="N1668" s="107" t="s">
        <v>122</v>
      </c>
      <c r="O1668" s="26">
        <v>215</v>
      </c>
      <c r="P1668" s="26" t="s">
        <v>295</v>
      </c>
    </row>
    <row r="1669" spans="1:16" x14ac:dyDescent="0.3">
      <c r="A1669" s="24">
        <v>54</v>
      </c>
      <c r="B1669" s="106">
        <v>46114</v>
      </c>
      <c r="C1669" s="25" t="s">
        <v>358</v>
      </c>
      <c r="D1669" s="107" t="s">
        <v>124</v>
      </c>
      <c r="E1669" s="26">
        <v>32</v>
      </c>
      <c r="F1669" s="26" t="s">
        <v>295</v>
      </c>
      <c r="K1669" s="24">
        <v>54</v>
      </c>
      <c r="L1669" s="106">
        <v>46114</v>
      </c>
      <c r="M1669" s="25" t="s">
        <v>359</v>
      </c>
      <c r="N1669" s="107" t="s">
        <v>124</v>
      </c>
      <c r="O1669" s="26">
        <v>109</v>
      </c>
      <c r="P1669" s="26" t="s">
        <v>295</v>
      </c>
    </row>
    <row r="1670" spans="1:16" x14ac:dyDescent="0.3">
      <c r="A1670" s="24">
        <v>54</v>
      </c>
      <c r="B1670" s="106">
        <v>46114</v>
      </c>
      <c r="C1670" s="25" t="s">
        <v>358</v>
      </c>
      <c r="D1670" s="107" t="s">
        <v>353</v>
      </c>
      <c r="E1670" s="26">
        <v>0.99</v>
      </c>
      <c r="F1670" s="26" t="s">
        <v>295</v>
      </c>
      <c r="K1670" s="24">
        <v>54</v>
      </c>
      <c r="L1670" s="106">
        <v>46114</v>
      </c>
      <c r="M1670" s="25" t="s">
        <v>359</v>
      </c>
      <c r="N1670" s="107" t="s">
        <v>353</v>
      </c>
      <c r="O1670" s="26">
        <v>3.6</v>
      </c>
      <c r="P1670" s="26" t="s">
        <v>295</v>
      </c>
    </row>
    <row r="1671" spans="1:16" x14ac:dyDescent="0.3">
      <c r="A1671" s="24">
        <v>54</v>
      </c>
      <c r="B1671" s="106">
        <v>46114</v>
      </c>
      <c r="C1671" s="25" t="s">
        <v>358</v>
      </c>
      <c r="D1671" s="107" t="s">
        <v>355</v>
      </c>
      <c r="E1671" s="26">
        <v>34.5</v>
      </c>
      <c r="F1671" s="26" t="s">
        <v>295</v>
      </c>
      <c r="K1671" s="24">
        <v>54</v>
      </c>
      <c r="L1671" s="106">
        <v>46114</v>
      </c>
      <c r="M1671" s="25" t="s">
        <v>359</v>
      </c>
      <c r="N1671" s="107" t="s">
        <v>355</v>
      </c>
      <c r="O1671" s="26">
        <v>18.5</v>
      </c>
      <c r="P1671" s="26" t="s">
        <v>295</v>
      </c>
    </row>
    <row r="1672" spans="1:16" x14ac:dyDescent="0.3">
      <c r="A1672" s="24">
        <v>54</v>
      </c>
      <c r="B1672" s="106">
        <v>46114</v>
      </c>
      <c r="C1672" s="25" t="s">
        <v>358</v>
      </c>
      <c r="D1672" s="107" t="s">
        <v>133</v>
      </c>
      <c r="E1672" s="26">
        <v>147</v>
      </c>
      <c r="F1672" s="26" t="s">
        <v>295</v>
      </c>
      <c r="K1672" s="24">
        <v>54</v>
      </c>
      <c r="L1672" s="106">
        <v>46114</v>
      </c>
      <c r="M1672" s="25" t="s">
        <v>359</v>
      </c>
      <c r="N1672" s="107" t="s">
        <v>133</v>
      </c>
      <c r="O1672" s="26">
        <v>127</v>
      </c>
      <c r="P1672" s="26" t="s">
        <v>295</v>
      </c>
    </row>
    <row r="1673" spans="1:16" x14ac:dyDescent="0.3">
      <c r="A1673" s="24">
        <v>54</v>
      </c>
      <c r="B1673" s="106">
        <v>46114</v>
      </c>
      <c r="C1673" s="25" t="s">
        <v>358</v>
      </c>
      <c r="D1673" s="107" t="s">
        <v>135</v>
      </c>
      <c r="E1673" s="26">
        <v>3.8</v>
      </c>
      <c r="F1673" s="26" t="s">
        <v>295</v>
      </c>
      <c r="K1673" s="24">
        <v>54</v>
      </c>
      <c r="L1673" s="106">
        <v>46114</v>
      </c>
      <c r="M1673" s="25" t="s">
        <v>359</v>
      </c>
      <c r="N1673" s="107" t="s">
        <v>135</v>
      </c>
      <c r="O1673" s="26">
        <v>6.5</v>
      </c>
      <c r="P1673" s="26" t="s">
        <v>295</v>
      </c>
    </row>
    <row r="1674" spans="1:16" x14ac:dyDescent="0.3">
      <c r="A1674" s="24">
        <v>54</v>
      </c>
      <c r="B1674" s="106">
        <v>46114</v>
      </c>
      <c r="C1674" s="25" t="s">
        <v>358</v>
      </c>
      <c r="D1674" s="107" t="s">
        <v>136</v>
      </c>
      <c r="E1674" s="26">
        <v>116</v>
      </c>
      <c r="F1674" s="26" t="s">
        <v>295</v>
      </c>
      <c r="K1674" s="24">
        <v>54</v>
      </c>
      <c r="L1674" s="106">
        <v>46114</v>
      </c>
      <c r="M1674" s="25" t="s">
        <v>359</v>
      </c>
      <c r="N1674" s="107" t="s">
        <v>136</v>
      </c>
      <c r="O1674" s="26">
        <v>94</v>
      </c>
      <c r="P1674" s="26" t="s">
        <v>295</v>
      </c>
    </row>
    <row r="1675" spans="1:16" x14ac:dyDescent="0.3">
      <c r="A1675" s="24">
        <v>55</v>
      </c>
      <c r="B1675" s="106">
        <v>46118</v>
      </c>
      <c r="C1675" s="25" t="s">
        <v>358</v>
      </c>
      <c r="D1675" s="107" t="s">
        <v>341</v>
      </c>
      <c r="E1675" s="26">
        <v>4.59</v>
      </c>
      <c r="F1675" s="26" t="s">
        <v>295</v>
      </c>
      <c r="K1675" s="24">
        <v>55</v>
      </c>
      <c r="L1675" s="106">
        <v>46118</v>
      </c>
      <c r="M1675" s="25" t="s">
        <v>359</v>
      </c>
      <c r="N1675" s="107" t="s">
        <v>341</v>
      </c>
      <c r="O1675" s="26">
        <v>1.1200000000000001</v>
      </c>
      <c r="P1675" s="26" t="s">
        <v>295</v>
      </c>
    </row>
    <row r="1676" spans="1:16" x14ac:dyDescent="0.3">
      <c r="A1676" s="24">
        <v>55</v>
      </c>
      <c r="B1676" s="106">
        <v>46118</v>
      </c>
      <c r="C1676" s="25" t="s">
        <v>358</v>
      </c>
      <c r="D1676" s="107" t="s">
        <v>118</v>
      </c>
      <c r="E1676" s="26">
        <v>4.5</v>
      </c>
      <c r="F1676" s="26" t="s">
        <v>295</v>
      </c>
      <c r="K1676" s="24">
        <v>55</v>
      </c>
      <c r="L1676" s="106">
        <v>46118</v>
      </c>
      <c r="M1676" s="25" t="s">
        <v>359</v>
      </c>
      <c r="N1676" s="107" t="s">
        <v>118</v>
      </c>
      <c r="O1676" s="26">
        <v>9.8000000000000007</v>
      </c>
      <c r="P1676" s="26" t="s">
        <v>295</v>
      </c>
    </row>
    <row r="1677" spans="1:16" x14ac:dyDescent="0.3">
      <c r="A1677" s="24">
        <v>55</v>
      </c>
      <c r="B1677" s="106">
        <v>46118</v>
      </c>
      <c r="C1677" s="25" t="s">
        <v>358</v>
      </c>
      <c r="D1677" s="107" t="s">
        <v>130</v>
      </c>
      <c r="E1677" s="26">
        <v>3.83</v>
      </c>
      <c r="F1677" s="26" t="s">
        <v>295</v>
      </c>
      <c r="K1677" s="24">
        <v>55</v>
      </c>
      <c r="L1677" s="106">
        <v>46118</v>
      </c>
      <c r="M1677" s="25" t="s">
        <v>359</v>
      </c>
      <c r="N1677" s="107" t="s">
        <v>130</v>
      </c>
      <c r="O1677" s="26">
        <v>2.4300000000000002</v>
      </c>
      <c r="P1677" s="26" t="s">
        <v>295</v>
      </c>
    </row>
    <row r="1678" spans="1:16" x14ac:dyDescent="0.3">
      <c r="A1678" s="24">
        <v>55</v>
      </c>
      <c r="B1678" s="106">
        <v>46118</v>
      </c>
      <c r="C1678" s="25" t="s">
        <v>358</v>
      </c>
      <c r="D1678" s="107" t="s">
        <v>343</v>
      </c>
      <c r="E1678" s="26">
        <v>0.28999999999999998</v>
      </c>
      <c r="F1678" s="26" t="s">
        <v>295</v>
      </c>
      <c r="K1678" s="24">
        <v>55</v>
      </c>
      <c r="L1678" s="106">
        <v>46118</v>
      </c>
      <c r="M1678" s="25" t="s">
        <v>359</v>
      </c>
      <c r="N1678" s="107" t="s">
        <v>343</v>
      </c>
      <c r="O1678" s="26">
        <v>1.07</v>
      </c>
      <c r="P1678" s="26" t="s">
        <v>295</v>
      </c>
    </row>
    <row r="1679" spans="1:16" x14ac:dyDescent="0.3">
      <c r="A1679" s="24">
        <v>55</v>
      </c>
      <c r="B1679" s="106">
        <v>46118</v>
      </c>
      <c r="C1679" s="25" t="s">
        <v>358</v>
      </c>
      <c r="D1679" s="107" t="s">
        <v>127</v>
      </c>
      <c r="E1679" s="26">
        <v>1.2</v>
      </c>
      <c r="F1679" s="26" t="s">
        <v>295</v>
      </c>
      <c r="K1679" s="24">
        <v>55</v>
      </c>
      <c r="L1679" s="106">
        <v>46118</v>
      </c>
      <c r="M1679" s="25" t="s">
        <v>359</v>
      </c>
      <c r="N1679" s="107" t="s">
        <v>127</v>
      </c>
      <c r="O1679" s="26">
        <v>4.6100000000000003</v>
      </c>
      <c r="P1679" s="26" t="s">
        <v>295</v>
      </c>
    </row>
    <row r="1680" spans="1:16" x14ac:dyDescent="0.3">
      <c r="A1680" s="24">
        <v>55</v>
      </c>
      <c r="B1680" s="106">
        <v>46118</v>
      </c>
      <c r="C1680" s="25" t="s">
        <v>358</v>
      </c>
      <c r="D1680" s="107" t="s">
        <v>131</v>
      </c>
      <c r="E1680" s="26">
        <v>9</v>
      </c>
      <c r="F1680" s="26" t="s">
        <v>295</v>
      </c>
      <c r="K1680" s="24">
        <v>55</v>
      </c>
      <c r="L1680" s="106">
        <v>46118</v>
      </c>
      <c r="M1680" s="25" t="s">
        <v>359</v>
      </c>
      <c r="N1680" s="107" t="s">
        <v>131</v>
      </c>
      <c r="O1680" s="26">
        <v>12.4</v>
      </c>
      <c r="P1680" s="26" t="s">
        <v>295</v>
      </c>
    </row>
    <row r="1681" spans="1:16" x14ac:dyDescent="0.3">
      <c r="A1681" s="24">
        <v>55</v>
      </c>
      <c r="B1681" s="106">
        <v>46118</v>
      </c>
      <c r="C1681" s="25" t="s">
        <v>358</v>
      </c>
      <c r="D1681" s="107" t="s">
        <v>344</v>
      </c>
      <c r="E1681" s="26">
        <v>332</v>
      </c>
      <c r="F1681" s="26" t="s">
        <v>295</v>
      </c>
      <c r="K1681" s="24">
        <v>55</v>
      </c>
      <c r="L1681" s="106">
        <v>46118</v>
      </c>
      <c r="M1681" s="25" t="s">
        <v>359</v>
      </c>
      <c r="N1681" s="107" t="s">
        <v>344</v>
      </c>
      <c r="O1681" s="26">
        <v>192</v>
      </c>
      <c r="P1681" s="26" t="s">
        <v>295</v>
      </c>
    </row>
    <row r="1682" spans="1:16" x14ac:dyDescent="0.3">
      <c r="A1682" s="24">
        <v>55</v>
      </c>
      <c r="B1682" s="106">
        <v>46118</v>
      </c>
      <c r="C1682" s="25" t="s">
        <v>358</v>
      </c>
      <c r="D1682" s="107" t="s">
        <v>119</v>
      </c>
      <c r="E1682" s="26">
        <v>250</v>
      </c>
      <c r="F1682" s="26" t="s">
        <v>295</v>
      </c>
      <c r="K1682" s="24">
        <v>55</v>
      </c>
      <c r="L1682" s="106">
        <v>46118</v>
      </c>
      <c r="M1682" s="25" t="s">
        <v>359</v>
      </c>
      <c r="N1682" s="107" t="s">
        <v>119</v>
      </c>
      <c r="O1682" s="26">
        <v>93</v>
      </c>
      <c r="P1682" s="26" t="s">
        <v>295</v>
      </c>
    </row>
    <row r="1683" spans="1:16" x14ac:dyDescent="0.3">
      <c r="A1683" s="24">
        <v>55</v>
      </c>
      <c r="B1683" s="106">
        <v>46118</v>
      </c>
      <c r="C1683" s="25" t="s">
        <v>358</v>
      </c>
      <c r="D1683" s="107" t="s">
        <v>120</v>
      </c>
      <c r="E1683" s="26">
        <v>78</v>
      </c>
      <c r="F1683" s="26" t="s">
        <v>295</v>
      </c>
      <c r="K1683" s="24">
        <v>55</v>
      </c>
      <c r="L1683" s="106">
        <v>46118</v>
      </c>
      <c r="M1683" s="25" t="s">
        <v>359</v>
      </c>
      <c r="N1683" s="107" t="s">
        <v>120</v>
      </c>
      <c r="O1683" s="26">
        <v>27</v>
      </c>
      <c r="P1683" s="26" t="s">
        <v>295</v>
      </c>
    </row>
    <row r="1684" spans="1:16" x14ac:dyDescent="0.3">
      <c r="A1684" s="24">
        <v>55</v>
      </c>
      <c r="B1684" s="106">
        <v>46118</v>
      </c>
      <c r="C1684" s="25" t="s">
        <v>358</v>
      </c>
      <c r="D1684" s="107" t="s">
        <v>117</v>
      </c>
      <c r="E1684" s="26">
        <v>2.87</v>
      </c>
      <c r="F1684" s="26" t="s">
        <v>295</v>
      </c>
      <c r="K1684" s="24">
        <v>55</v>
      </c>
      <c r="L1684" s="106">
        <v>46118</v>
      </c>
      <c r="M1684" s="25" t="s">
        <v>359</v>
      </c>
      <c r="N1684" s="107" t="s">
        <v>117</v>
      </c>
      <c r="O1684" s="26">
        <v>6.45</v>
      </c>
      <c r="P1684" s="26" t="s">
        <v>295</v>
      </c>
    </row>
    <row r="1685" spans="1:16" x14ac:dyDescent="0.3">
      <c r="A1685" s="24">
        <v>55</v>
      </c>
      <c r="B1685" s="106">
        <v>46118</v>
      </c>
      <c r="C1685" s="25" t="s">
        <v>358</v>
      </c>
      <c r="D1685" s="107" t="s">
        <v>346</v>
      </c>
      <c r="E1685" s="26">
        <v>233</v>
      </c>
      <c r="F1685" s="26" t="s">
        <v>295</v>
      </c>
      <c r="K1685" s="24">
        <v>55</v>
      </c>
      <c r="L1685" s="106">
        <v>46118</v>
      </c>
      <c r="M1685" s="25" t="s">
        <v>359</v>
      </c>
      <c r="N1685" s="107" t="s">
        <v>346</v>
      </c>
      <c r="O1685" s="26">
        <v>70</v>
      </c>
      <c r="P1685" s="26" t="s">
        <v>295</v>
      </c>
    </row>
    <row r="1686" spans="1:16" x14ac:dyDescent="0.3">
      <c r="A1686" s="24">
        <v>55</v>
      </c>
      <c r="B1686" s="106">
        <v>46118</v>
      </c>
      <c r="C1686" s="25" t="s">
        <v>358</v>
      </c>
      <c r="D1686" s="107" t="s">
        <v>132</v>
      </c>
      <c r="E1686" s="26">
        <v>3.47</v>
      </c>
      <c r="F1686" s="26" t="s">
        <v>295</v>
      </c>
      <c r="K1686" s="24">
        <v>55</v>
      </c>
      <c r="L1686" s="106">
        <v>46118</v>
      </c>
      <c r="M1686" s="25" t="s">
        <v>359</v>
      </c>
      <c r="N1686" s="107" t="s">
        <v>132</v>
      </c>
      <c r="O1686" s="26">
        <v>7.31</v>
      </c>
      <c r="P1686" s="26" t="s">
        <v>295</v>
      </c>
    </row>
    <row r="1687" spans="1:16" x14ac:dyDescent="0.3">
      <c r="A1687" s="24">
        <v>55</v>
      </c>
      <c r="B1687" s="106">
        <v>46118</v>
      </c>
      <c r="C1687" s="25" t="s">
        <v>358</v>
      </c>
      <c r="D1687" s="107" t="s">
        <v>111</v>
      </c>
      <c r="E1687" s="26">
        <v>90</v>
      </c>
      <c r="F1687" s="26" t="s">
        <v>295</v>
      </c>
      <c r="K1687" s="24">
        <v>55</v>
      </c>
      <c r="L1687" s="106">
        <v>46118</v>
      </c>
      <c r="M1687" s="25" t="s">
        <v>359</v>
      </c>
      <c r="N1687" s="107" t="s">
        <v>111</v>
      </c>
      <c r="O1687" s="26">
        <v>288</v>
      </c>
      <c r="P1687" s="26" t="s">
        <v>295</v>
      </c>
    </row>
    <row r="1688" spans="1:16" x14ac:dyDescent="0.3">
      <c r="A1688" s="24">
        <v>55</v>
      </c>
      <c r="B1688" s="106">
        <v>46118</v>
      </c>
      <c r="C1688" s="25" t="s">
        <v>358</v>
      </c>
      <c r="D1688" s="107" t="s">
        <v>347</v>
      </c>
      <c r="E1688" s="26">
        <v>5.0199999999999996</v>
      </c>
      <c r="F1688" s="26" t="s">
        <v>295</v>
      </c>
      <c r="K1688" s="24">
        <v>55</v>
      </c>
      <c r="L1688" s="106">
        <v>46118</v>
      </c>
      <c r="M1688" s="25" t="s">
        <v>359</v>
      </c>
      <c r="N1688" s="107" t="s">
        <v>347</v>
      </c>
      <c r="O1688" s="26">
        <v>9.89</v>
      </c>
      <c r="P1688" s="26" t="s">
        <v>295</v>
      </c>
    </row>
    <row r="1689" spans="1:16" x14ac:dyDescent="0.3">
      <c r="A1689" s="24">
        <v>55</v>
      </c>
      <c r="B1689" s="106">
        <v>46118</v>
      </c>
      <c r="C1689" s="25" t="s">
        <v>358</v>
      </c>
      <c r="D1689" s="107" t="s">
        <v>349</v>
      </c>
      <c r="E1689" s="26">
        <v>2.29</v>
      </c>
      <c r="F1689" s="26" t="s">
        <v>295</v>
      </c>
      <c r="K1689" s="24">
        <v>55</v>
      </c>
      <c r="L1689" s="106">
        <v>46118</v>
      </c>
      <c r="M1689" s="25" t="s">
        <v>359</v>
      </c>
      <c r="N1689" s="107" t="s">
        <v>349</v>
      </c>
      <c r="O1689" s="26">
        <v>5.01</v>
      </c>
      <c r="P1689" s="26" t="s">
        <v>295</v>
      </c>
    </row>
    <row r="1690" spans="1:16" x14ac:dyDescent="0.3">
      <c r="A1690" s="24">
        <v>55</v>
      </c>
      <c r="B1690" s="106">
        <v>46118</v>
      </c>
      <c r="C1690" s="25" t="s">
        <v>358</v>
      </c>
      <c r="D1690" s="107" t="s">
        <v>128</v>
      </c>
      <c r="E1690" s="26">
        <v>6.7</v>
      </c>
      <c r="F1690" s="26" t="s">
        <v>295</v>
      </c>
      <c r="K1690" s="24">
        <v>55</v>
      </c>
      <c r="L1690" s="106">
        <v>46118</v>
      </c>
      <c r="M1690" s="25" t="s">
        <v>359</v>
      </c>
      <c r="N1690" s="107" t="s">
        <v>128</v>
      </c>
      <c r="O1690" s="26">
        <v>4.4000000000000004</v>
      </c>
      <c r="P1690" s="26" t="s">
        <v>295</v>
      </c>
    </row>
    <row r="1691" spans="1:16" x14ac:dyDescent="0.3">
      <c r="A1691" s="24">
        <v>55</v>
      </c>
      <c r="B1691" s="106">
        <v>46118</v>
      </c>
      <c r="C1691" s="25" t="s">
        <v>358</v>
      </c>
      <c r="D1691" s="107" t="s">
        <v>121</v>
      </c>
      <c r="E1691" s="26">
        <v>159</v>
      </c>
      <c r="F1691" s="26" t="s">
        <v>295</v>
      </c>
      <c r="K1691" s="24">
        <v>55</v>
      </c>
      <c r="L1691" s="106">
        <v>46118</v>
      </c>
      <c r="M1691" s="25" t="s">
        <v>359</v>
      </c>
      <c r="N1691" s="107" t="s">
        <v>121</v>
      </c>
      <c r="O1691" s="26">
        <v>82</v>
      </c>
      <c r="P1691" s="26" t="s">
        <v>295</v>
      </c>
    </row>
    <row r="1692" spans="1:16" x14ac:dyDescent="0.3">
      <c r="A1692" s="24">
        <v>55</v>
      </c>
      <c r="B1692" s="106">
        <v>46118</v>
      </c>
      <c r="C1692" s="25" t="s">
        <v>358</v>
      </c>
      <c r="D1692" s="107" t="s">
        <v>115</v>
      </c>
      <c r="E1692" s="26">
        <v>34</v>
      </c>
      <c r="F1692" s="26" t="s">
        <v>295</v>
      </c>
      <c r="K1692" s="24">
        <v>55</v>
      </c>
      <c r="L1692" s="106">
        <v>46118</v>
      </c>
      <c r="M1692" s="25" t="s">
        <v>359</v>
      </c>
      <c r="N1692" s="107" t="s">
        <v>115</v>
      </c>
      <c r="O1692" s="26">
        <v>94</v>
      </c>
      <c r="P1692" s="26" t="s">
        <v>295</v>
      </c>
    </row>
    <row r="1693" spans="1:16" x14ac:dyDescent="0.3">
      <c r="A1693" s="24">
        <v>55</v>
      </c>
      <c r="B1693" s="106">
        <v>46118</v>
      </c>
      <c r="C1693" s="25" t="s">
        <v>358</v>
      </c>
      <c r="D1693" s="107" t="s">
        <v>137</v>
      </c>
      <c r="E1693" s="26">
        <v>75</v>
      </c>
      <c r="F1693" s="26" t="s">
        <v>295</v>
      </c>
      <c r="K1693" s="24">
        <v>55</v>
      </c>
      <c r="L1693" s="106">
        <v>46118</v>
      </c>
      <c r="M1693" s="25" t="s">
        <v>359</v>
      </c>
      <c r="N1693" s="107" t="s">
        <v>137</v>
      </c>
      <c r="O1693" s="26">
        <v>486</v>
      </c>
      <c r="P1693" s="26" t="s">
        <v>295</v>
      </c>
    </row>
    <row r="1694" spans="1:16" x14ac:dyDescent="0.3">
      <c r="A1694" s="24">
        <v>55</v>
      </c>
      <c r="B1694" s="106">
        <v>46118</v>
      </c>
      <c r="C1694" s="25" t="s">
        <v>358</v>
      </c>
      <c r="D1694" s="107" t="s">
        <v>350</v>
      </c>
      <c r="E1694" s="26">
        <v>140</v>
      </c>
      <c r="F1694" s="26" t="s">
        <v>295</v>
      </c>
      <c r="K1694" s="24">
        <v>55</v>
      </c>
      <c r="L1694" s="106">
        <v>46118</v>
      </c>
      <c r="M1694" s="25" t="s">
        <v>359</v>
      </c>
      <c r="N1694" s="107" t="s">
        <v>350</v>
      </c>
      <c r="O1694" s="26">
        <v>433</v>
      </c>
      <c r="P1694" s="26" t="s">
        <v>295</v>
      </c>
    </row>
    <row r="1695" spans="1:16" x14ac:dyDescent="0.3">
      <c r="A1695" s="24">
        <v>55</v>
      </c>
      <c r="B1695" s="106">
        <v>46118</v>
      </c>
      <c r="C1695" s="25" t="s">
        <v>358</v>
      </c>
      <c r="D1695" s="107" t="s">
        <v>125</v>
      </c>
      <c r="E1695" s="26">
        <v>116</v>
      </c>
      <c r="F1695" s="26" t="s">
        <v>295</v>
      </c>
      <c r="K1695" s="24">
        <v>55</v>
      </c>
      <c r="L1695" s="106">
        <v>46118</v>
      </c>
      <c r="M1695" s="25" t="s">
        <v>359</v>
      </c>
      <c r="N1695" s="107" t="s">
        <v>125</v>
      </c>
      <c r="O1695" s="26">
        <v>438</v>
      </c>
      <c r="P1695" s="26" t="s">
        <v>295</v>
      </c>
    </row>
    <row r="1696" spans="1:16" x14ac:dyDescent="0.3">
      <c r="A1696" s="24">
        <v>55</v>
      </c>
      <c r="B1696" s="106">
        <v>46118</v>
      </c>
      <c r="C1696" s="25" t="s">
        <v>358</v>
      </c>
      <c r="D1696" s="107" t="s">
        <v>126</v>
      </c>
      <c r="E1696" s="26">
        <v>81</v>
      </c>
      <c r="F1696" s="26" t="s">
        <v>295</v>
      </c>
      <c r="K1696" s="24">
        <v>55</v>
      </c>
      <c r="L1696" s="106">
        <v>46118</v>
      </c>
      <c r="M1696" s="25" t="s">
        <v>359</v>
      </c>
      <c r="N1696" s="107" t="s">
        <v>126</v>
      </c>
      <c r="O1696" s="26">
        <v>157</v>
      </c>
      <c r="P1696" s="26" t="s">
        <v>295</v>
      </c>
    </row>
    <row r="1697" spans="1:16" x14ac:dyDescent="0.3">
      <c r="A1697" s="24">
        <v>55</v>
      </c>
      <c r="B1697" s="106">
        <v>46118</v>
      </c>
      <c r="C1697" s="25" t="s">
        <v>358</v>
      </c>
      <c r="D1697" s="107" t="s">
        <v>351</v>
      </c>
      <c r="E1697" s="26">
        <v>168</v>
      </c>
      <c r="F1697" s="26" t="s">
        <v>295</v>
      </c>
      <c r="K1697" s="24">
        <v>55</v>
      </c>
      <c r="L1697" s="106">
        <v>46118</v>
      </c>
      <c r="M1697" s="25" t="s">
        <v>359</v>
      </c>
      <c r="N1697" s="107" t="s">
        <v>351</v>
      </c>
      <c r="O1697" s="26">
        <v>395</v>
      </c>
      <c r="P1697" s="26" t="s">
        <v>295</v>
      </c>
    </row>
    <row r="1698" spans="1:16" x14ac:dyDescent="0.3">
      <c r="A1698" s="24">
        <v>55</v>
      </c>
      <c r="B1698" s="106">
        <v>46118</v>
      </c>
      <c r="C1698" s="25" t="s">
        <v>358</v>
      </c>
      <c r="D1698" s="107" t="s">
        <v>352</v>
      </c>
      <c r="E1698" s="26">
        <v>61</v>
      </c>
      <c r="F1698" s="26" t="s">
        <v>295</v>
      </c>
      <c r="K1698" s="24">
        <v>55</v>
      </c>
      <c r="L1698" s="106">
        <v>46118</v>
      </c>
      <c r="M1698" s="25" t="s">
        <v>359</v>
      </c>
      <c r="N1698" s="107" t="s">
        <v>352</v>
      </c>
      <c r="O1698" s="26">
        <v>90</v>
      </c>
      <c r="P1698" s="26" t="s">
        <v>295</v>
      </c>
    </row>
    <row r="1699" spans="1:16" x14ac:dyDescent="0.3">
      <c r="A1699" s="24">
        <v>55</v>
      </c>
      <c r="B1699" s="106">
        <v>46118</v>
      </c>
      <c r="C1699" s="25" t="s">
        <v>358</v>
      </c>
      <c r="D1699" s="107" t="s">
        <v>122</v>
      </c>
      <c r="E1699" s="26">
        <v>48</v>
      </c>
      <c r="F1699" s="26" t="s">
        <v>295</v>
      </c>
      <c r="K1699" s="24">
        <v>55</v>
      </c>
      <c r="L1699" s="106">
        <v>46118</v>
      </c>
      <c r="M1699" s="25" t="s">
        <v>359</v>
      </c>
      <c r="N1699" s="107" t="s">
        <v>122</v>
      </c>
      <c r="O1699" s="26">
        <v>220</v>
      </c>
      <c r="P1699" s="26" t="s">
        <v>295</v>
      </c>
    </row>
    <row r="1700" spans="1:16" x14ac:dyDescent="0.3">
      <c r="A1700" s="24">
        <v>55</v>
      </c>
      <c r="B1700" s="106">
        <v>46118</v>
      </c>
      <c r="C1700" s="25" t="s">
        <v>358</v>
      </c>
      <c r="D1700" s="107" t="s">
        <v>124</v>
      </c>
      <c r="E1700" s="26">
        <v>30</v>
      </c>
      <c r="F1700" s="26" t="s">
        <v>295</v>
      </c>
      <c r="K1700" s="24">
        <v>55</v>
      </c>
      <c r="L1700" s="106">
        <v>46118</v>
      </c>
      <c r="M1700" s="25" t="s">
        <v>359</v>
      </c>
      <c r="N1700" s="107" t="s">
        <v>124</v>
      </c>
      <c r="O1700" s="26">
        <v>105</v>
      </c>
      <c r="P1700" s="26" t="s">
        <v>295</v>
      </c>
    </row>
    <row r="1701" spans="1:16" x14ac:dyDescent="0.3">
      <c r="A1701" s="24">
        <v>55</v>
      </c>
      <c r="B1701" s="106">
        <v>46118</v>
      </c>
      <c r="C1701" s="25" t="s">
        <v>358</v>
      </c>
      <c r="D1701" s="107" t="s">
        <v>353</v>
      </c>
      <c r="E1701" s="26">
        <v>0.96</v>
      </c>
      <c r="F1701" s="26" t="s">
        <v>295</v>
      </c>
      <c r="K1701" s="24">
        <v>55</v>
      </c>
      <c r="L1701" s="106">
        <v>46118</v>
      </c>
      <c r="M1701" s="25" t="s">
        <v>359</v>
      </c>
      <c r="N1701" s="107" t="s">
        <v>353</v>
      </c>
      <c r="O1701" s="26">
        <v>3.61</v>
      </c>
      <c r="P1701" s="26" t="s">
        <v>295</v>
      </c>
    </row>
    <row r="1702" spans="1:16" x14ac:dyDescent="0.3">
      <c r="A1702" s="24">
        <v>55</v>
      </c>
      <c r="B1702" s="106">
        <v>46118</v>
      </c>
      <c r="C1702" s="25" t="s">
        <v>358</v>
      </c>
      <c r="D1702" s="107" t="s">
        <v>355</v>
      </c>
      <c r="E1702" s="26">
        <v>33.1</v>
      </c>
      <c r="F1702" s="26" t="s">
        <v>295</v>
      </c>
      <c r="K1702" s="24">
        <v>55</v>
      </c>
      <c r="L1702" s="106">
        <v>46118</v>
      </c>
      <c r="M1702" s="25" t="s">
        <v>359</v>
      </c>
      <c r="N1702" s="107" t="s">
        <v>355</v>
      </c>
      <c r="O1702" s="26">
        <v>16.2</v>
      </c>
      <c r="P1702" s="26" t="s">
        <v>295</v>
      </c>
    </row>
    <row r="1703" spans="1:16" x14ac:dyDescent="0.3">
      <c r="A1703" s="24">
        <v>55</v>
      </c>
      <c r="B1703" s="106">
        <v>46118</v>
      </c>
      <c r="C1703" s="25" t="s">
        <v>358</v>
      </c>
      <c r="D1703" s="107" t="s">
        <v>133</v>
      </c>
      <c r="E1703" s="26">
        <v>149</v>
      </c>
      <c r="F1703" s="26" t="s">
        <v>295</v>
      </c>
      <c r="K1703" s="24">
        <v>55</v>
      </c>
      <c r="L1703" s="106">
        <v>46118</v>
      </c>
      <c r="M1703" s="25" t="s">
        <v>359</v>
      </c>
      <c r="N1703" s="107" t="s">
        <v>133</v>
      </c>
      <c r="O1703" s="26">
        <v>129</v>
      </c>
      <c r="P1703" s="26" t="s">
        <v>295</v>
      </c>
    </row>
    <row r="1704" spans="1:16" x14ac:dyDescent="0.3">
      <c r="A1704" s="24">
        <v>55</v>
      </c>
      <c r="B1704" s="106">
        <v>46118</v>
      </c>
      <c r="C1704" s="25" t="s">
        <v>358</v>
      </c>
      <c r="D1704" s="107" t="s">
        <v>135</v>
      </c>
      <c r="E1704" s="26">
        <v>3.9</v>
      </c>
      <c r="F1704" s="26" t="s">
        <v>295</v>
      </c>
      <c r="K1704" s="24">
        <v>55</v>
      </c>
      <c r="L1704" s="106">
        <v>46118</v>
      </c>
      <c r="M1704" s="25" t="s">
        <v>359</v>
      </c>
      <c r="N1704" s="107" t="s">
        <v>135</v>
      </c>
      <c r="O1704" s="26">
        <v>6.7</v>
      </c>
      <c r="P1704" s="26" t="s">
        <v>295</v>
      </c>
    </row>
    <row r="1705" spans="1:16" x14ac:dyDescent="0.3">
      <c r="A1705" s="24">
        <v>55</v>
      </c>
      <c r="B1705" s="106">
        <v>46118</v>
      </c>
      <c r="C1705" s="25" t="s">
        <v>358</v>
      </c>
      <c r="D1705" s="107" t="s">
        <v>136</v>
      </c>
      <c r="E1705" s="26">
        <v>117</v>
      </c>
      <c r="F1705" s="26" t="s">
        <v>295</v>
      </c>
      <c r="K1705" s="24">
        <v>55</v>
      </c>
      <c r="L1705" s="106">
        <v>46118</v>
      </c>
      <c r="M1705" s="25" t="s">
        <v>359</v>
      </c>
      <c r="N1705" s="107" t="s">
        <v>136</v>
      </c>
      <c r="O1705" s="26">
        <v>95</v>
      </c>
      <c r="P1705" s="26" t="s">
        <v>295</v>
      </c>
    </row>
    <row r="1706" spans="1:16" x14ac:dyDescent="0.3">
      <c r="A1706" s="24">
        <v>56</v>
      </c>
      <c r="B1706" s="106">
        <v>46119</v>
      </c>
      <c r="C1706" s="25" t="s">
        <v>358</v>
      </c>
      <c r="D1706" s="107" t="s">
        <v>341</v>
      </c>
      <c r="E1706" s="26">
        <v>4.63</v>
      </c>
      <c r="F1706" s="26" t="s">
        <v>295</v>
      </c>
      <c r="K1706" s="24">
        <v>56</v>
      </c>
      <c r="L1706" s="106">
        <v>46119</v>
      </c>
      <c r="M1706" s="25" t="s">
        <v>359</v>
      </c>
      <c r="N1706" s="107" t="s">
        <v>341</v>
      </c>
      <c r="O1706" s="26">
        <v>1.17</v>
      </c>
      <c r="P1706" s="26" t="s">
        <v>295</v>
      </c>
    </row>
    <row r="1707" spans="1:16" x14ac:dyDescent="0.3">
      <c r="A1707" s="24">
        <v>56</v>
      </c>
      <c r="B1707" s="106">
        <v>46119</v>
      </c>
      <c r="C1707" s="25" t="s">
        <v>358</v>
      </c>
      <c r="D1707" s="107" t="s">
        <v>118</v>
      </c>
      <c r="E1707" s="26">
        <v>4.5999999999999996</v>
      </c>
      <c r="F1707" s="26" t="s">
        <v>295</v>
      </c>
      <c r="K1707" s="24">
        <v>56</v>
      </c>
      <c r="L1707" s="106">
        <v>46119</v>
      </c>
      <c r="M1707" s="25" t="s">
        <v>359</v>
      </c>
      <c r="N1707" s="107" t="s">
        <v>118</v>
      </c>
      <c r="O1707" s="26">
        <v>9.6999999999999993</v>
      </c>
      <c r="P1707" s="26" t="s">
        <v>295</v>
      </c>
    </row>
    <row r="1708" spans="1:16" x14ac:dyDescent="0.3">
      <c r="A1708" s="24">
        <v>56</v>
      </c>
      <c r="B1708" s="106">
        <v>46119</v>
      </c>
      <c r="C1708" s="25" t="s">
        <v>358</v>
      </c>
      <c r="D1708" s="107" t="s">
        <v>130</v>
      </c>
      <c r="E1708" s="26">
        <v>3.77</v>
      </c>
      <c r="F1708" s="26" t="s">
        <v>295</v>
      </c>
      <c r="K1708" s="24">
        <v>56</v>
      </c>
      <c r="L1708" s="106">
        <v>46119</v>
      </c>
      <c r="M1708" s="25" t="s">
        <v>359</v>
      </c>
      <c r="N1708" s="107" t="s">
        <v>130</v>
      </c>
      <c r="O1708" s="26">
        <v>2.44</v>
      </c>
      <c r="P1708" s="26" t="s">
        <v>295</v>
      </c>
    </row>
    <row r="1709" spans="1:16" x14ac:dyDescent="0.3">
      <c r="A1709" s="24">
        <v>56</v>
      </c>
      <c r="B1709" s="106">
        <v>46119</v>
      </c>
      <c r="C1709" s="25" t="s">
        <v>358</v>
      </c>
      <c r="D1709" s="107" t="s">
        <v>343</v>
      </c>
      <c r="E1709" s="26">
        <v>0.28000000000000003</v>
      </c>
      <c r="F1709" s="26" t="s">
        <v>295</v>
      </c>
      <c r="K1709" s="24">
        <v>56</v>
      </c>
      <c r="L1709" s="106">
        <v>46119</v>
      </c>
      <c r="M1709" s="25" t="s">
        <v>359</v>
      </c>
      <c r="N1709" s="107" t="s">
        <v>343</v>
      </c>
      <c r="O1709" s="26">
        <v>1.07</v>
      </c>
      <c r="P1709" s="26" t="s">
        <v>295</v>
      </c>
    </row>
    <row r="1710" spans="1:16" x14ac:dyDescent="0.3">
      <c r="A1710" s="24">
        <v>56</v>
      </c>
      <c r="B1710" s="106">
        <v>46119</v>
      </c>
      <c r="C1710" s="25" t="s">
        <v>358</v>
      </c>
      <c r="D1710" s="107" t="s">
        <v>127</v>
      </c>
      <c r="E1710" s="26">
        <v>1.17</v>
      </c>
      <c r="F1710" s="26" t="s">
        <v>295</v>
      </c>
      <c r="K1710" s="24">
        <v>56</v>
      </c>
      <c r="L1710" s="106">
        <v>46119</v>
      </c>
      <c r="M1710" s="25" t="s">
        <v>359</v>
      </c>
      <c r="N1710" s="107" t="s">
        <v>127</v>
      </c>
      <c r="O1710" s="26">
        <v>4.62</v>
      </c>
      <c r="P1710" s="26" t="s">
        <v>295</v>
      </c>
    </row>
    <row r="1711" spans="1:16" x14ac:dyDescent="0.3">
      <c r="A1711" s="24">
        <v>56</v>
      </c>
      <c r="B1711" s="106">
        <v>46119</v>
      </c>
      <c r="C1711" s="25" t="s">
        <v>358</v>
      </c>
      <c r="D1711" s="107" t="s">
        <v>131</v>
      </c>
      <c r="E1711" s="26">
        <v>8.9</v>
      </c>
      <c r="F1711" s="26" t="s">
        <v>295</v>
      </c>
      <c r="K1711" s="24">
        <v>56</v>
      </c>
      <c r="L1711" s="106">
        <v>46119</v>
      </c>
      <c r="M1711" s="25" t="s">
        <v>359</v>
      </c>
      <c r="N1711" s="107" t="s">
        <v>131</v>
      </c>
      <c r="O1711" s="26">
        <v>12.3</v>
      </c>
      <c r="P1711" s="26" t="s">
        <v>295</v>
      </c>
    </row>
    <row r="1712" spans="1:16" x14ac:dyDescent="0.3">
      <c r="A1712" s="24">
        <v>56</v>
      </c>
      <c r="B1712" s="106">
        <v>46119</v>
      </c>
      <c r="C1712" s="25" t="s">
        <v>358</v>
      </c>
      <c r="D1712" s="107" t="s">
        <v>344</v>
      </c>
      <c r="E1712" s="26">
        <v>339</v>
      </c>
      <c r="F1712" s="26" t="s">
        <v>295</v>
      </c>
      <c r="K1712" s="24">
        <v>56</v>
      </c>
      <c r="L1712" s="106">
        <v>46119</v>
      </c>
      <c r="M1712" s="25" t="s">
        <v>359</v>
      </c>
      <c r="N1712" s="107" t="s">
        <v>344</v>
      </c>
      <c r="O1712" s="26">
        <v>200</v>
      </c>
      <c r="P1712" s="26" t="s">
        <v>295</v>
      </c>
    </row>
    <row r="1713" spans="1:16" x14ac:dyDescent="0.3">
      <c r="A1713" s="24">
        <v>56</v>
      </c>
      <c r="B1713" s="106">
        <v>46119</v>
      </c>
      <c r="C1713" s="25" t="s">
        <v>358</v>
      </c>
      <c r="D1713" s="107" t="s">
        <v>119</v>
      </c>
      <c r="E1713" s="26">
        <v>236</v>
      </c>
      <c r="F1713" s="26" t="s">
        <v>295</v>
      </c>
      <c r="K1713" s="24">
        <v>56</v>
      </c>
      <c r="L1713" s="106">
        <v>46119</v>
      </c>
      <c r="M1713" s="25" t="s">
        <v>359</v>
      </c>
      <c r="N1713" s="107" t="s">
        <v>119</v>
      </c>
      <c r="O1713" s="26">
        <v>89</v>
      </c>
      <c r="P1713" s="26" t="s">
        <v>295</v>
      </c>
    </row>
    <row r="1714" spans="1:16" x14ac:dyDescent="0.3">
      <c r="A1714" s="24">
        <v>56</v>
      </c>
      <c r="B1714" s="106">
        <v>46119</v>
      </c>
      <c r="C1714" s="25" t="s">
        <v>358</v>
      </c>
      <c r="D1714" s="107" t="s">
        <v>120</v>
      </c>
      <c r="E1714" s="26">
        <v>76</v>
      </c>
      <c r="F1714" s="26" t="s">
        <v>295</v>
      </c>
      <c r="K1714" s="24">
        <v>56</v>
      </c>
      <c r="L1714" s="106">
        <v>46119</v>
      </c>
      <c r="M1714" s="25" t="s">
        <v>359</v>
      </c>
      <c r="N1714" s="107" t="s">
        <v>120</v>
      </c>
      <c r="O1714" s="26">
        <v>27</v>
      </c>
      <c r="P1714" s="26" t="s">
        <v>295</v>
      </c>
    </row>
    <row r="1715" spans="1:16" x14ac:dyDescent="0.3">
      <c r="A1715" s="24">
        <v>56</v>
      </c>
      <c r="B1715" s="106">
        <v>46119</v>
      </c>
      <c r="C1715" s="25" t="s">
        <v>358</v>
      </c>
      <c r="D1715" s="107" t="s">
        <v>117</v>
      </c>
      <c r="E1715" s="26">
        <v>2.64</v>
      </c>
      <c r="F1715" s="26" t="s">
        <v>295</v>
      </c>
      <c r="K1715" s="24">
        <v>56</v>
      </c>
      <c r="L1715" s="106">
        <v>46119</v>
      </c>
      <c r="M1715" s="25" t="s">
        <v>359</v>
      </c>
      <c r="N1715" s="107" t="s">
        <v>117</v>
      </c>
      <c r="O1715" s="26">
        <v>6.34</v>
      </c>
      <c r="P1715" s="26" t="s">
        <v>295</v>
      </c>
    </row>
    <row r="1716" spans="1:16" x14ac:dyDescent="0.3">
      <c r="A1716" s="24">
        <v>56</v>
      </c>
      <c r="B1716" s="106">
        <v>46119</v>
      </c>
      <c r="C1716" s="25" t="s">
        <v>358</v>
      </c>
      <c r="D1716" s="107" t="s">
        <v>346</v>
      </c>
      <c r="E1716" s="26">
        <v>230</v>
      </c>
      <c r="F1716" s="26" t="s">
        <v>295</v>
      </c>
      <c r="K1716" s="24">
        <v>56</v>
      </c>
      <c r="L1716" s="106">
        <v>46119</v>
      </c>
      <c r="M1716" s="25" t="s">
        <v>359</v>
      </c>
      <c r="N1716" s="107" t="s">
        <v>346</v>
      </c>
      <c r="O1716" s="26">
        <v>70</v>
      </c>
      <c r="P1716" s="26" t="s">
        <v>295</v>
      </c>
    </row>
    <row r="1717" spans="1:16" x14ac:dyDescent="0.3">
      <c r="A1717" s="24">
        <v>56</v>
      </c>
      <c r="B1717" s="106">
        <v>46119</v>
      </c>
      <c r="C1717" s="25" t="s">
        <v>358</v>
      </c>
      <c r="D1717" s="107" t="s">
        <v>132</v>
      </c>
      <c r="E1717" s="26">
        <v>3.45</v>
      </c>
      <c r="F1717" s="26" t="s">
        <v>295</v>
      </c>
      <c r="K1717" s="24">
        <v>56</v>
      </c>
      <c r="L1717" s="106">
        <v>46119</v>
      </c>
      <c r="M1717" s="25" t="s">
        <v>359</v>
      </c>
      <c r="N1717" s="107" t="s">
        <v>132</v>
      </c>
      <c r="O1717" s="26">
        <v>7.15</v>
      </c>
      <c r="P1717" s="26" t="s">
        <v>295</v>
      </c>
    </row>
    <row r="1718" spans="1:16" x14ac:dyDescent="0.3">
      <c r="A1718" s="24">
        <v>56</v>
      </c>
      <c r="B1718" s="106">
        <v>46119</v>
      </c>
      <c r="C1718" s="25" t="s">
        <v>358</v>
      </c>
      <c r="D1718" s="107" t="s">
        <v>111</v>
      </c>
      <c r="E1718" s="26">
        <v>88</v>
      </c>
      <c r="F1718" s="26" t="s">
        <v>295</v>
      </c>
      <c r="K1718" s="24">
        <v>56</v>
      </c>
      <c r="L1718" s="106">
        <v>46119</v>
      </c>
      <c r="M1718" s="25" t="s">
        <v>359</v>
      </c>
      <c r="N1718" s="107" t="s">
        <v>111</v>
      </c>
      <c r="O1718" s="26">
        <v>286</v>
      </c>
      <c r="P1718" s="26" t="s">
        <v>295</v>
      </c>
    </row>
    <row r="1719" spans="1:16" x14ac:dyDescent="0.3">
      <c r="A1719" s="24">
        <v>56</v>
      </c>
      <c r="B1719" s="106">
        <v>46119</v>
      </c>
      <c r="C1719" s="25" t="s">
        <v>358</v>
      </c>
      <c r="D1719" s="107" t="s">
        <v>347</v>
      </c>
      <c r="E1719" s="26">
        <v>5.12</v>
      </c>
      <c r="F1719" s="26" t="s">
        <v>295</v>
      </c>
      <c r="K1719" s="24">
        <v>56</v>
      </c>
      <c r="L1719" s="106">
        <v>46119</v>
      </c>
      <c r="M1719" s="25" t="s">
        <v>359</v>
      </c>
      <c r="N1719" s="107" t="s">
        <v>347</v>
      </c>
      <c r="O1719" s="26">
        <v>9.9</v>
      </c>
      <c r="P1719" s="26" t="s">
        <v>295</v>
      </c>
    </row>
    <row r="1720" spans="1:16" x14ac:dyDescent="0.3">
      <c r="A1720" s="24">
        <v>56</v>
      </c>
      <c r="B1720" s="106">
        <v>46119</v>
      </c>
      <c r="C1720" s="25" t="s">
        <v>358</v>
      </c>
      <c r="D1720" s="107" t="s">
        <v>349</v>
      </c>
      <c r="E1720" s="26">
        <v>2.08</v>
      </c>
      <c r="F1720" s="26" t="s">
        <v>295</v>
      </c>
      <c r="K1720" s="24">
        <v>56</v>
      </c>
      <c r="L1720" s="106">
        <v>46119</v>
      </c>
      <c r="M1720" s="25" t="s">
        <v>359</v>
      </c>
      <c r="N1720" s="107" t="s">
        <v>349</v>
      </c>
      <c r="O1720" s="26">
        <v>5.01</v>
      </c>
      <c r="P1720" s="26" t="s">
        <v>295</v>
      </c>
    </row>
    <row r="1721" spans="1:16" x14ac:dyDescent="0.3">
      <c r="A1721" s="24">
        <v>56</v>
      </c>
      <c r="B1721" s="106">
        <v>46119</v>
      </c>
      <c r="C1721" s="25" t="s">
        <v>358</v>
      </c>
      <c r="D1721" s="107" t="s">
        <v>128</v>
      </c>
      <c r="E1721" s="26">
        <v>6.7</v>
      </c>
      <c r="F1721" s="26" t="s">
        <v>295</v>
      </c>
      <c r="K1721" s="24">
        <v>56</v>
      </c>
      <c r="L1721" s="106">
        <v>46119</v>
      </c>
      <c r="M1721" s="25" t="s">
        <v>359</v>
      </c>
      <c r="N1721" s="107" t="s">
        <v>128</v>
      </c>
      <c r="O1721" s="26">
        <v>4.4000000000000004</v>
      </c>
      <c r="P1721" s="26" t="s">
        <v>295</v>
      </c>
    </row>
    <row r="1722" spans="1:16" x14ac:dyDescent="0.3">
      <c r="A1722" s="24">
        <v>56</v>
      </c>
      <c r="B1722" s="106">
        <v>46119</v>
      </c>
      <c r="C1722" s="25" t="s">
        <v>358</v>
      </c>
      <c r="D1722" s="107" t="s">
        <v>121</v>
      </c>
      <c r="E1722" s="26">
        <v>156</v>
      </c>
      <c r="F1722" s="26" t="s">
        <v>295</v>
      </c>
      <c r="K1722" s="24">
        <v>56</v>
      </c>
      <c r="L1722" s="106">
        <v>46119</v>
      </c>
      <c r="M1722" s="25" t="s">
        <v>359</v>
      </c>
      <c r="N1722" s="107" t="s">
        <v>121</v>
      </c>
      <c r="O1722" s="26">
        <v>81</v>
      </c>
      <c r="P1722" s="26" t="s">
        <v>295</v>
      </c>
    </row>
    <row r="1723" spans="1:16" x14ac:dyDescent="0.3">
      <c r="A1723" s="24">
        <v>56</v>
      </c>
      <c r="B1723" s="106">
        <v>46119</v>
      </c>
      <c r="C1723" s="25" t="s">
        <v>358</v>
      </c>
      <c r="D1723" s="107" t="s">
        <v>115</v>
      </c>
      <c r="E1723" s="26">
        <v>32</v>
      </c>
      <c r="F1723" s="26" t="s">
        <v>295</v>
      </c>
      <c r="K1723" s="24">
        <v>56</v>
      </c>
      <c r="L1723" s="106">
        <v>46119</v>
      </c>
      <c r="M1723" s="25" t="s">
        <v>359</v>
      </c>
      <c r="N1723" s="107" t="s">
        <v>115</v>
      </c>
      <c r="O1723" s="26">
        <v>94</v>
      </c>
      <c r="P1723" s="26" t="s">
        <v>295</v>
      </c>
    </row>
    <row r="1724" spans="1:16" x14ac:dyDescent="0.3">
      <c r="A1724" s="24">
        <v>56</v>
      </c>
      <c r="B1724" s="106">
        <v>46119</v>
      </c>
      <c r="C1724" s="25" t="s">
        <v>358</v>
      </c>
      <c r="D1724" s="107" t="s">
        <v>137</v>
      </c>
      <c r="E1724" s="26">
        <v>73</v>
      </c>
      <c r="F1724" s="26" t="s">
        <v>295</v>
      </c>
      <c r="K1724" s="24">
        <v>56</v>
      </c>
      <c r="L1724" s="106">
        <v>46119</v>
      </c>
      <c r="M1724" s="25" t="s">
        <v>359</v>
      </c>
      <c r="N1724" s="107" t="s">
        <v>137</v>
      </c>
      <c r="O1724" s="26">
        <v>479</v>
      </c>
      <c r="P1724" s="26" t="s">
        <v>295</v>
      </c>
    </row>
    <row r="1725" spans="1:16" x14ac:dyDescent="0.3">
      <c r="A1725" s="24">
        <v>56</v>
      </c>
      <c r="B1725" s="106">
        <v>46119</v>
      </c>
      <c r="C1725" s="25" t="s">
        <v>358</v>
      </c>
      <c r="D1725" s="107" t="s">
        <v>350</v>
      </c>
      <c r="E1725" s="26">
        <v>139</v>
      </c>
      <c r="F1725" s="26" t="s">
        <v>295</v>
      </c>
      <c r="K1725" s="24">
        <v>56</v>
      </c>
      <c r="L1725" s="106">
        <v>46119</v>
      </c>
      <c r="M1725" s="25" t="s">
        <v>359</v>
      </c>
      <c r="N1725" s="107" t="s">
        <v>350</v>
      </c>
      <c r="O1725" s="26">
        <v>430</v>
      </c>
      <c r="P1725" s="26" t="s">
        <v>295</v>
      </c>
    </row>
    <row r="1726" spans="1:16" x14ac:dyDescent="0.3">
      <c r="A1726" s="24">
        <v>56</v>
      </c>
      <c r="B1726" s="106">
        <v>46119</v>
      </c>
      <c r="C1726" s="25" t="s">
        <v>358</v>
      </c>
      <c r="D1726" s="107" t="s">
        <v>125</v>
      </c>
      <c r="E1726" s="26">
        <v>116</v>
      </c>
      <c r="F1726" s="26" t="s">
        <v>295</v>
      </c>
      <c r="K1726" s="24">
        <v>56</v>
      </c>
      <c r="L1726" s="106">
        <v>46119</v>
      </c>
      <c r="M1726" s="25" t="s">
        <v>359</v>
      </c>
      <c r="N1726" s="107" t="s">
        <v>125</v>
      </c>
      <c r="O1726" s="26">
        <v>435</v>
      </c>
      <c r="P1726" s="26" t="s">
        <v>295</v>
      </c>
    </row>
    <row r="1727" spans="1:16" x14ac:dyDescent="0.3">
      <c r="A1727" s="24">
        <v>56</v>
      </c>
      <c r="B1727" s="106">
        <v>46119</v>
      </c>
      <c r="C1727" s="25" t="s">
        <v>358</v>
      </c>
      <c r="D1727" s="107" t="s">
        <v>126</v>
      </c>
      <c r="E1727" s="26">
        <v>79</v>
      </c>
      <c r="F1727" s="26" t="s">
        <v>295</v>
      </c>
      <c r="K1727" s="24">
        <v>56</v>
      </c>
      <c r="L1727" s="106">
        <v>46119</v>
      </c>
      <c r="M1727" s="25" t="s">
        <v>359</v>
      </c>
      <c r="N1727" s="107" t="s">
        <v>126</v>
      </c>
      <c r="O1727" s="26">
        <v>152</v>
      </c>
      <c r="P1727" s="26" t="s">
        <v>295</v>
      </c>
    </row>
    <row r="1728" spans="1:16" x14ac:dyDescent="0.3">
      <c r="A1728" s="24">
        <v>56</v>
      </c>
      <c r="B1728" s="106">
        <v>46119</v>
      </c>
      <c r="C1728" s="25" t="s">
        <v>358</v>
      </c>
      <c r="D1728" s="107" t="s">
        <v>351</v>
      </c>
      <c r="E1728" s="26">
        <v>157</v>
      </c>
      <c r="F1728" s="26" t="s">
        <v>295</v>
      </c>
      <c r="K1728" s="24">
        <v>56</v>
      </c>
      <c r="L1728" s="106">
        <v>46119</v>
      </c>
      <c r="M1728" s="25" t="s">
        <v>359</v>
      </c>
      <c r="N1728" s="107" t="s">
        <v>351</v>
      </c>
      <c r="O1728" s="26">
        <v>372</v>
      </c>
      <c r="P1728" s="26" t="s">
        <v>295</v>
      </c>
    </row>
    <row r="1729" spans="1:16" x14ac:dyDescent="0.3">
      <c r="A1729" s="24">
        <v>56</v>
      </c>
      <c r="B1729" s="106">
        <v>46119</v>
      </c>
      <c r="C1729" s="25" t="s">
        <v>358</v>
      </c>
      <c r="D1729" s="107" t="s">
        <v>352</v>
      </c>
      <c r="E1729" s="26">
        <v>61</v>
      </c>
      <c r="F1729" s="26" t="s">
        <v>295</v>
      </c>
      <c r="K1729" s="24">
        <v>56</v>
      </c>
      <c r="L1729" s="106">
        <v>46119</v>
      </c>
      <c r="M1729" s="25" t="s">
        <v>359</v>
      </c>
      <c r="N1729" s="107" t="s">
        <v>352</v>
      </c>
      <c r="O1729" s="26">
        <v>90</v>
      </c>
      <c r="P1729" s="26" t="s">
        <v>295</v>
      </c>
    </row>
    <row r="1730" spans="1:16" x14ac:dyDescent="0.3">
      <c r="A1730" s="24">
        <v>56</v>
      </c>
      <c r="B1730" s="106">
        <v>46119</v>
      </c>
      <c r="C1730" s="25" t="s">
        <v>358</v>
      </c>
      <c r="D1730" s="107" t="s">
        <v>122</v>
      </c>
      <c r="E1730" s="26">
        <v>46</v>
      </c>
      <c r="F1730" s="26" t="s">
        <v>295</v>
      </c>
      <c r="K1730" s="24">
        <v>56</v>
      </c>
      <c r="L1730" s="106">
        <v>46119</v>
      </c>
      <c r="M1730" s="25" t="s">
        <v>359</v>
      </c>
      <c r="N1730" s="107" t="s">
        <v>122</v>
      </c>
      <c r="O1730" s="26">
        <v>216</v>
      </c>
      <c r="P1730" s="26" t="s">
        <v>295</v>
      </c>
    </row>
    <row r="1731" spans="1:16" x14ac:dyDescent="0.3">
      <c r="A1731" s="24">
        <v>56</v>
      </c>
      <c r="B1731" s="106">
        <v>46119</v>
      </c>
      <c r="C1731" s="25" t="s">
        <v>358</v>
      </c>
      <c r="D1731" s="107" t="s">
        <v>124</v>
      </c>
      <c r="E1731" s="26">
        <v>30</v>
      </c>
      <c r="F1731" s="26" t="s">
        <v>295</v>
      </c>
      <c r="K1731" s="24">
        <v>56</v>
      </c>
      <c r="L1731" s="106">
        <v>46119</v>
      </c>
      <c r="M1731" s="25" t="s">
        <v>359</v>
      </c>
      <c r="N1731" s="107" t="s">
        <v>124</v>
      </c>
      <c r="O1731" s="26">
        <v>104</v>
      </c>
      <c r="P1731" s="26" t="s">
        <v>295</v>
      </c>
    </row>
    <row r="1732" spans="1:16" x14ac:dyDescent="0.3">
      <c r="A1732" s="24">
        <v>56</v>
      </c>
      <c r="B1732" s="106">
        <v>46119</v>
      </c>
      <c r="C1732" s="25" t="s">
        <v>358</v>
      </c>
      <c r="D1732" s="107" t="s">
        <v>353</v>
      </c>
      <c r="E1732" s="26">
        <v>0.95</v>
      </c>
      <c r="F1732" s="26" t="s">
        <v>295</v>
      </c>
      <c r="K1732" s="24">
        <v>56</v>
      </c>
      <c r="L1732" s="106">
        <v>46119</v>
      </c>
      <c r="M1732" s="25" t="s">
        <v>359</v>
      </c>
      <c r="N1732" s="107" t="s">
        <v>353</v>
      </c>
      <c r="O1732" s="26">
        <v>3.58</v>
      </c>
      <c r="P1732" s="26" t="s">
        <v>295</v>
      </c>
    </row>
    <row r="1733" spans="1:16" x14ac:dyDescent="0.3">
      <c r="A1733" s="24">
        <v>56</v>
      </c>
      <c r="B1733" s="106">
        <v>46119</v>
      </c>
      <c r="C1733" s="25" t="s">
        <v>358</v>
      </c>
      <c r="D1733" s="107" t="s">
        <v>355</v>
      </c>
      <c r="E1733" s="26">
        <v>36.200000000000003</v>
      </c>
      <c r="F1733" s="26" t="s">
        <v>295</v>
      </c>
      <c r="K1733" s="24">
        <v>56</v>
      </c>
      <c r="L1733" s="106">
        <v>46119</v>
      </c>
      <c r="M1733" s="25" t="s">
        <v>359</v>
      </c>
      <c r="N1733" s="107" t="s">
        <v>355</v>
      </c>
      <c r="O1733" s="26">
        <v>20.9</v>
      </c>
      <c r="P1733" s="26" t="s">
        <v>295</v>
      </c>
    </row>
    <row r="1734" spans="1:16" x14ac:dyDescent="0.3">
      <c r="A1734" s="24">
        <v>56</v>
      </c>
      <c r="B1734" s="106">
        <v>46119</v>
      </c>
      <c r="C1734" s="25" t="s">
        <v>358</v>
      </c>
      <c r="D1734" s="107" t="s">
        <v>133</v>
      </c>
      <c r="E1734" s="26">
        <v>145</v>
      </c>
      <c r="F1734" s="26" t="s">
        <v>295</v>
      </c>
      <c r="K1734" s="24">
        <v>56</v>
      </c>
      <c r="L1734" s="106">
        <v>46119</v>
      </c>
      <c r="M1734" s="25" t="s">
        <v>359</v>
      </c>
      <c r="N1734" s="107" t="s">
        <v>133</v>
      </c>
      <c r="O1734" s="26">
        <v>128</v>
      </c>
      <c r="P1734" s="26" t="s">
        <v>295</v>
      </c>
    </row>
    <row r="1735" spans="1:16" x14ac:dyDescent="0.3">
      <c r="A1735" s="24">
        <v>56</v>
      </c>
      <c r="B1735" s="106">
        <v>46119</v>
      </c>
      <c r="C1735" s="25" t="s">
        <v>358</v>
      </c>
      <c r="D1735" s="107" t="s">
        <v>135</v>
      </c>
      <c r="E1735" s="26">
        <v>3.8</v>
      </c>
      <c r="F1735" s="26" t="s">
        <v>295</v>
      </c>
      <c r="K1735" s="24">
        <v>56</v>
      </c>
      <c r="L1735" s="106">
        <v>46119</v>
      </c>
      <c r="M1735" s="25" t="s">
        <v>359</v>
      </c>
      <c r="N1735" s="107" t="s">
        <v>135</v>
      </c>
      <c r="O1735" s="26">
        <v>6.5</v>
      </c>
      <c r="P1735" s="26" t="s">
        <v>295</v>
      </c>
    </row>
    <row r="1736" spans="1:16" x14ac:dyDescent="0.3">
      <c r="A1736" s="24">
        <v>56</v>
      </c>
      <c r="B1736" s="106">
        <v>46119</v>
      </c>
      <c r="C1736" s="25" t="s">
        <v>358</v>
      </c>
      <c r="D1736" s="107" t="s">
        <v>136</v>
      </c>
      <c r="E1736" s="26">
        <v>115</v>
      </c>
      <c r="F1736" s="26" t="s">
        <v>295</v>
      </c>
      <c r="K1736" s="24">
        <v>56</v>
      </c>
      <c r="L1736" s="106">
        <v>46119</v>
      </c>
      <c r="M1736" s="25" t="s">
        <v>359</v>
      </c>
      <c r="N1736" s="107" t="s">
        <v>136</v>
      </c>
      <c r="O1736" s="26">
        <v>96</v>
      </c>
      <c r="P1736" s="26" t="s">
        <v>295</v>
      </c>
    </row>
    <row r="1737" spans="1:16" x14ac:dyDescent="0.3">
      <c r="A1737" s="24">
        <v>57</v>
      </c>
      <c r="B1737" s="106">
        <v>46120</v>
      </c>
      <c r="C1737" s="25" t="s">
        <v>358</v>
      </c>
      <c r="D1737" s="107" t="s">
        <v>341</v>
      </c>
      <c r="E1737" s="26">
        <v>4.53</v>
      </c>
      <c r="F1737" s="26" t="s">
        <v>295</v>
      </c>
      <c r="K1737" s="24">
        <v>57</v>
      </c>
      <c r="L1737" s="106">
        <v>46120</v>
      </c>
      <c r="M1737" s="25" t="s">
        <v>359</v>
      </c>
      <c r="N1737" s="107" t="s">
        <v>341</v>
      </c>
      <c r="O1737" s="26">
        <v>1.1299999999999999</v>
      </c>
      <c r="P1737" s="26" t="s">
        <v>295</v>
      </c>
    </row>
    <row r="1738" spans="1:16" x14ac:dyDescent="0.3">
      <c r="A1738" s="24">
        <v>57</v>
      </c>
      <c r="B1738" s="106">
        <v>46120</v>
      </c>
      <c r="C1738" s="25" t="s">
        <v>358</v>
      </c>
      <c r="D1738" s="107" t="s">
        <v>118</v>
      </c>
      <c r="E1738" s="26">
        <v>4.5</v>
      </c>
      <c r="F1738" s="26" t="s">
        <v>295</v>
      </c>
      <c r="K1738" s="24">
        <v>57</v>
      </c>
      <c r="L1738" s="106">
        <v>46120</v>
      </c>
      <c r="M1738" s="25" t="s">
        <v>359</v>
      </c>
      <c r="N1738" s="107" t="s">
        <v>118</v>
      </c>
      <c r="O1738" s="26">
        <v>9.6</v>
      </c>
      <c r="P1738" s="26" t="s">
        <v>295</v>
      </c>
    </row>
    <row r="1739" spans="1:16" x14ac:dyDescent="0.3">
      <c r="A1739" s="24">
        <v>57</v>
      </c>
      <c r="B1739" s="106">
        <v>46120</v>
      </c>
      <c r="C1739" s="25" t="s">
        <v>358</v>
      </c>
      <c r="D1739" s="107" t="s">
        <v>130</v>
      </c>
      <c r="E1739" s="26">
        <v>3.82</v>
      </c>
      <c r="F1739" s="26" t="s">
        <v>295</v>
      </c>
      <c r="K1739" s="24">
        <v>57</v>
      </c>
      <c r="L1739" s="106">
        <v>46120</v>
      </c>
      <c r="M1739" s="25" t="s">
        <v>359</v>
      </c>
      <c r="N1739" s="107" t="s">
        <v>130</v>
      </c>
      <c r="O1739" s="26">
        <v>2.4</v>
      </c>
      <c r="P1739" s="26" t="s">
        <v>295</v>
      </c>
    </row>
    <row r="1740" spans="1:16" x14ac:dyDescent="0.3">
      <c r="A1740" s="24">
        <v>57</v>
      </c>
      <c r="B1740" s="106">
        <v>46120</v>
      </c>
      <c r="C1740" s="25" t="s">
        <v>358</v>
      </c>
      <c r="D1740" s="107" t="s">
        <v>343</v>
      </c>
      <c r="E1740" s="26">
        <v>0.30099999999999999</v>
      </c>
      <c r="F1740" s="26" t="s">
        <v>295</v>
      </c>
      <c r="K1740" s="24">
        <v>57</v>
      </c>
      <c r="L1740" s="106">
        <v>46120</v>
      </c>
      <c r="M1740" s="25" t="s">
        <v>359</v>
      </c>
      <c r="N1740" s="107" t="s">
        <v>343</v>
      </c>
      <c r="O1740" s="26">
        <v>1.1000000000000001</v>
      </c>
      <c r="P1740" s="26" t="s">
        <v>295</v>
      </c>
    </row>
    <row r="1741" spans="1:16" x14ac:dyDescent="0.3">
      <c r="A1741" s="24">
        <v>57</v>
      </c>
      <c r="B1741" s="106">
        <v>46120</v>
      </c>
      <c r="C1741" s="25" t="s">
        <v>358</v>
      </c>
      <c r="D1741" s="107" t="s">
        <v>127</v>
      </c>
      <c r="E1741" s="26">
        <v>1.17</v>
      </c>
      <c r="F1741" s="26" t="s">
        <v>295</v>
      </c>
      <c r="K1741" s="24">
        <v>57</v>
      </c>
      <c r="L1741" s="106">
        <v>46120</v>
      </c>
      <c r="M1741" s="25" t="s">
        <v>359</v>
      </c>
      <c r="N1741" s="107" t="s">
        <v>127</v>
      </c>
      <c r="O1741" s="26">
        <v>4.68</v>
      </c>
      <c r="P1741" s="26" t="s">
        <v>295</v>
      </c>
    </row>
    <row r="1742" spans="1:16" x14ac:dyDescent="0.3">
      <c r="A1742" s="24">
        <v>57</v>
      </c>
      <c r="B1742" s="106">
        <v>46120</v>
      </c>
      <c r="C1742" s="25" t="s">
        <v>358</v>
      </c>
      <c r="D1742" s="107" t="s">
        <v>131</v>
      </c>
      <c r="E1742" s="26">
        <v>9</v>
      </c>
      <c r="F1742" s="26" t="s">
        <v>295</v>
      </c>
      <c r="K1742" s="24">
        <v>57</v>
      </c>
      <c r="L1742" s="106">
        <v>46120</v>
      </c>
      <c r="M1742" s="25" t="s">
        <v>359</v>
      </c>
      <c r="N1742" s="107" t="s">
        <v>131</v>
      </c>
      <c r="O1742" s="26">
        <v>12.2</v>
      </c>
      <c r="P1742" s="26" t="s">
        <v>295</v>
      </c>
    </row>
    <row r="1743" spans="1:16" x14ac:dyDescent="0.3">
      <c r="A1743" s="24">
        <v>57</v>
      </c>
      <c r="B1743" s="106">
        <v>46120</v>
      </c>
      <c r="C1743" s="25" t="s">
        <v>358</v>
      </c>
      <c r="D1743" s="107" t="s">
        <v>344</v>
      </c>
      <c r="E1743" s="26">
        <v>313</v>
      </c>
      <c r="F1743" s="26" t="s">
        <v>295</v>
      </c>
      <c r="K1743" s="24">
        <v>57</v>
      </c>
      <c r="L1743" s="106">
        <v>46120</v>
      </c>
      <c r="M1743" s="25" t="s">
        <v>359</v>
      </c>
      <c r="N1743" s="107" t="s">
        <v>344</v>
      </c>
      <c r="O1743" s="26">
        <v>194</v>
      </c>
      <c r="P1743" s="26" t="s">
        <v>295</v>
      </c>
    </row>
    <row r="1744" spans="1:16" x14ac:dyDescent="0.3">
      <c r="A1744" s="24">
        <v>57</v>
      </c>
      <c r="B1744" s="106">
        <v>46120</v>
      </c>
      <c r="C1744" s="25" t="s">
        <v>358</v>
      </c>
      <c r="D1744" s="107" t="s">
        <v>119</v>
      </c>
      <c r="E1744" s="26">
        <v>239</v>
      </c>
      <c r="F1744" s="26" t="s">
        <v>295</v>
      </c>
      <c r="K1744" s="24">
        <v>57</v>
      </c>
      <c r="L1744" s="106">
        <v>46120</v>
      </c>
      <c r="M1744" s="25" t="s">
        <v>359</v>
      </c>
      <c r="N1744" s="107" t="s">
        <v>119</v>
      </c>
      <c r="O1744" s="26">
        <v>87</v>
      </c>
      <c r="P1744" s="26" t="s">
        <v>295</v>
      </c>
    </row>
    <row r="1745" spans="1:16" x14ac:dyDescent="0.3">
      <c r="A1745" s="24">
        <v>57</v>
      </c>
      <c r="B1745" s="106">
        <v>46120</v>
      </c>
      <c r="C1745" s="25" t="s">
        <v>358</v>
      </c>
      <c r="D1745" s="107" t="s">
        <v>120</v>
      </c>
      <c r="E1745" s="26">
        <v>79</v>
      </c>
      <c r="F1745" s="26" t="s">
        <v>295</v>
      </c>
      <c r="K1745" s="24">
        <v>57</v>
      </c>
      <c r="L1745" s="106">
        <v>46120</v>
      </c>
      <c r="M1745" s="25" t="s">
        <v>359</v>
      </c>
      <c r="N1745" s="107" t="s">
        <v>120</v>
      </c>
      <c r="O1745" s="26">
        <v>27</v>
      </c>
      <c r="P1745" s="26" t="s">
        <v>295</v>
      </c>
    </row>
    <row r="1746" spans="1:16" x14ac:dyDescent="0.3">
      <c r="A1746" s="24">
        <v>57</v>
      </c>
      <c r="B1746" s="106">
        <v>46120</v>
      </c>
      <c r="C1746" s="25" t="s">
        <v>358</v>
      </c>
      <c r="D1746" s="107" t="s">
        <v>117</v>
      </c>
      <c r="E1746" s="26">
        <v>2.68</v>
      </c>
      <c r="F1746" s="26" t="s">
        <v>295</v>
      </c>
      <c r="K1746" s="24">
        <v>57</v>
      </c>
      <c r="L1746" s="106">
        <v>46120</v>
      </c>
      <c r="M1746" s="25" t="s">
        <v>359</v>
      </c>
      <c r="N1746" s="107" t="s">
        <v>117</v>
      </c>
      <c r="O1746" s="26">
        <v>6.22</v>
      </c>
      <c r="P1746" s="26" t="s">
        <v>295</v>
      </c>
    </row>
    <row r="1747" spans="1:16" x14ac:dyDescent="0.3">
      <c r="A1747" s="24">
        <v>57</v>
      </c>
      <c r="B1747" s="106">
        <v>46120</v>
      </c>
      <c r="C1747" s="25" t="s">
        <v>358</v>
      </c>
      <c r="D1747" s="107" t="s">
        <v>346</v>
      </c>
      <c r="E1747" s="26">
        <v>232</v>
      </c>
      <c r="F1747" s="26" t="s">
        <v>295</v>
      </c>
      <c r="K1747" s="24">
        <v>57</v>
      </c>
      <c r="L1747" s="106">
        <v>46120</v>
      </c>
      <c r="M1747" s="25" t="s">
        <v>359</v>
      </c>
      <c r="N1747" s="107" t="s">
        <v>346</v>
      </c>
      <c r="O1747" s="26">
        <v>68</v>
      </c>
      <c r="P1747" s="26" t="s">
        <v>295</v>
      </c>
    </row>
    <row r="1748" spans="1:16" x14ac:dyDescent="0.3">
      <c r="A1748" s="24">
        <v>57</v>
      </c>
      <c r="B1748" s="106">
        <v>46120</v>
      </c>
      <c r="C1748" s="25" t="s">
        <v>358</v>
      </c>
      <c r="D1748" s="107" t="s">
        <v>132</v>
      </c>
      <c r="E1748" s="26">
        <v>3.57</v>
      </c>
      <c r="F1748" s="26" t="s">
        <v>295</v>
      </c>
      <c r="K1748" s="24">
        <v>57</v>
      </c>
      <c r="L1748" s="106">
        <v>46120</v>
      </c>
      <c r="M1748" s="25" t="s">
        <v>359</v>
      </c>
      <c r="N1748" s="107" t="s">
        <v>132</v>
      </c>
      <c r="O1748" s="26">
        <v>7.14</v>
      </c>
      <c r="P1748" s="26" t="s">
        <v>295</v>
      </c>
    </row>
    <row r="1749" spans="1:16" x14ac:dyDescent="0.3">
      <c r="A1749" s="24">
        <v>57</v>
      </c>
      <c r="B1749" s="106">
        <v>46120</v>
      </c>
      <c r="C1749" s="25" t="s">
        <v>358</v>
      </c>
      <c r="D1749" s="107" t="s">
        <v>111</v>
      </c>
      <c r="E1749" s="26">
        <v>88</v>
      </c>
      <c r="F1749" s="26" t="s">
        <v>295</v>
      </c>
      <c r="K1749" s="24">
        <v>57</v>
      </c>
      <c r="L1749" s="106">
        <v>46120</v>
      </c>
      <c r="M1749" s="25" t="s">
        <v>359</v>
      </c>
      <c r="N1749" s="107" t="s">
        <v>111</v>
      </c>
      <c r="O1749" s="26">
        <v>279</v>
      </c>
      <c r="P1749" s="26" t="s">
        <v>295</v>
      </c>
    </row>
    <row r="1750" spans="1:16" x14ac:dyDescent="0.3">
      <c r="A1750" s="24">
        <v>57</v>
      </c>
      <c r="B1750" s="106">
        <v>46120</v>
      </c>
      <c r="C1750" s="25" t="s">
        <v>358</v>
      </c>
      <c r="D1750" s="107" t="s">
        <v>347</v>
      </c>
      <c r="E1750" s="26">
        <v>5.13</v>
      </c>
      <c r="F1750" s="26" t="s">
        <v>295</v>
      </c>
      <c r="K1750" s="24">
        <v>57</v>
      </c>
      <c r="L1750" s="106">
        <v>46120</v>
      </c>
      <c r="M1750" s="25" t="s">
        <v>359</v>
      </c>
      <c r="N1750" s="107" t="s">
        <v>347</v>
      </c>
      <c r="O1750" s="26">
        <v>9.8699999999999992</v>
      </c>
      <c r="P1750" s="26" t="s">
        <v>295</v>
      </c>
    </row>
    <row r="1751" spans="1:16" x14ac:dyDescent="0.3">
      <c r="A1751" s="24">
        <v>57</v>
      </c>
      <c r="B1751" s="106">
        <v>46120</v>
      </c>
      <c r="C1751" s="25" t="s">
        <v>358</v>
      </c>
      <c r="D1751" s="107" t="s">
        <v>349</v>
      </c>
      <c r="E1751" s="26">
        <v>2.2000000000000002</v>
      </c>
      <c r="F1751" s="26" t="s">
        <v>295</v>
      </c>
      <c r="K1751" s="24">
        <v>57</v>
      </c>
      <c r="L1751" s="106">
        <v>46120</v>
      </c>
      <c r="M1751" s="25" t="s">
        <v>359</v>
      </c>
      <c r="N1751" s="107" t="s">
        <v>349</v>
      </c>
      <c r="O1751" s="26">
        <v>5</v>
      </c>
      <c r="P1751" s="26" t="s">
        <v>295</v>
      </c>
    </row>
    <row r="1752" spans="1:16" x14ac:dyDescent="0.3">
      <c r="A1752" s="24">
        <v>57</v>
      </c>
      <c r="B1752" s="106">
        <v>46120</v>
      </c>
      <c r="C1752" s="25" t="s">
        <v>358</v>
      </c>
      <c r="D1752" s="107" t="s">
        <v>128</v>
      </c>
      <c r="E1752" s="26">
        <v>6.6</v>
      </c>
      <c r="F1752" s="26" t="s">
        <v>295</v>
      </c>
      <c r="K1752" s="24">
        <v>57</v>
      </c>
      <c r="L1752" s="106">
        <v>46120</v>
      </c>
      <c r="M1752" s="25" t="s">
        <v>359</v>
      </c>
      <c r="N1752" s="107" t="s">
        <v>128</v>
      </c>
      <c r="O1752" s="26">
        <v>4.2</v>
      </c>
      <c r="P1752" s="26" t="s">
        <v>295</v>
      </c>
    </row>
    <row r="1753" spans="1:16" x14ac:dyDescent="0.3">
      <c r="A1753" s="24">
        <v>57</v>
      </c>
      <c r="B1753" s="106">
        <v>46120</v>
      </c>
      <c r="C1753" s="25" t="s">
        <v>358</v>
      </c>
      <c r="D1753" s="107" t="s">
        <v>121</v>
      </c>
      <c r="E1753" s="26">
        <v>167</v>
      </c>
      <c r="F1753" s="26" t="s">
        <v>295</v>
      </c>
      <c r="K1753" s="24">
        <v>57</v>
      </c>
      <c r="L1753" s="106">
        <v>46120</v>
      </c>
      <c r="M1753" s="25" t="s">
        <v>359</v>
      </c>
      <c r="N1753" s="107" t="s">
        <v>121</v>
      </c>
      <c r="O1753" s="26">
        <v>80</v>
      </c>
      <c r="P1753" s="26" t="s">
        <v>295</v>
      </c>
    </row>
    <row r="1754" spans="1:16" x14ac:dyDescent="0.3">
      <c r="A1754" s="24">
        <v>57</v>
      </c>
      <c r="B1754" s="106">
        <v>46120</v>
      </c>
      <c r="C1754" s="25" t="s">
        <v>358</v>
      </c>
      <c r="D1754" s="107" t="s">
        <v>115</v>
      </c>
      <c r="E1754" s="26">
        <v>34</v>
      </c>
      <c r="F1754" s="26" t="s">
        <v>295</v>
      </c>
      <c r="K1754" s="24">
        <v>57</v>
      </c>
      <c r="L1754" s="106">
        <v>46120</v>
      </c>
      <c r="M1754" s="25" t="s">
        <v>359</v>
      </c>
      <c r="N1754" s="107" t="s">
        <v>115</v>
      </c>
      <c r="O1754" s="26">
        <v>97</v>
      </c>
      <c r="P1754" s="26" t="s">
        <v>295</v>
      </c>
    </row>
    <row r="1755" spans="1:16" x14ac:dyDescent="0.3">
      <c r="A1755" s="24">
        <v>57</v>
      </c>
      <c r="B1755" s="106">
        <v>46120</v>
      </c>
      <c r="C1755" s="25" t="s">
        <v>358</v>
      </c>
      <c r="D1755" s="107" t="s">
        <v>137</v>
      </c>
      <c r="E1755" s="26">
        <v>75</v>
      </c>
      <c r="F1755" s="26" t="s">
        <v>295</v>
      </c>
      <c r="K1755" s="24">
        <v>57</v>
      </c>
      <c r="L1755" s="106">
        <v>46120</v>
      </c>
      <c r="M1755" s="25" t="s">
        <v>359</v>
      </c>
      <c r="N1755" s="107" t="s">
        <v>137</v>
      </c>
      <c r="O1755" s="26">
        <v>485</v>
      </c>
      <c r="P1755" s="26" t="s">
        <v>295</v>
      </c>
    </row>
    <row r="1756" spans="1:16" x14ac:dyDescent="0.3">
      <c r="A1756" s="24">
        <v>57</v>
      </c>
      <c r="B1756" s="106">
        <v>46120</v>
      </c>
      <c r="C1756" s="25" t="s">
        <v>358</v>
      </c>
      <c r="D1756" s="107" t="s">
        <v>350</v>
      </c>
      <c r="E1756" s="26">
        <v>146</v>
      </c>
      <c r="F1756" s="26" t="s">
        <v>295</v>
      </c>
      <c r="K1756" s="24">
        <v>57</v>
      </c>
      <c r="L1756" s="106">
        <v>46120</v>
      </c>
      <c r="M1756" s="25" t="s">
        <v>359</v>
      </c>
      <c r="N1756" s="107" t="s">
        <v>350</v>
      </c>
      <c r="O1756" s="26">
        <v>437</v>
      </c>
      <c r="P1756" s="26" t="s">
        <v>295</v>
      </c>
    </row>
    <row r="1757" spans="1:16" x14ac:dyDescent="0.3">
      <c r="A1757" s="24">
        <v>57</v>
      </c>
      <c r="B1757" s="106">
        <v>46120</v>
      </c>
      <c r="C1757" s="25" t="s">
        <v>358</v>
      </c>
      <c r="D1757" s="107" t="s">
        <v>125</v>
      </c>
      <c r="E1757" s="26">
        <v>108</v>
      </c>
      <c r="F1757" s="26" t="s">
        <v>295</v>
      </c>
      <c r="K1757" s="24">
        <v>57</v>
      </c>
      <c r="L1757" s="106">
        <v>46120</v>
      </c>
      <c r="M1757" s="25" t="s">
        <v>359</v>
      </c>
      <c r="N1757" s="107" t="s">
        <v>125</v>
      </c>
      <c r="O1757" s="26">
        <v>420</v>
      </c>
      <c r="P1757" s="26" t="s">
        <v>295</v>
      </c>
    </row>
    <row r="1758" spans="1:16" x14ac:dyDescent="0.3">
      <c r="A1758" s="24">
        <v>57</v>
      </c>
      <c r="B1758" s="106">
        <v>46120</v>
      </c>
      <c r="C1758" s="25" t="s">
        <v>358</v>
      </c>
      <c r="D1758" s="107" t="s">
        <v>126</v>
      </c>
      <c r="E1758" s="26">
        <v>81</v>
      </c>
      <c r="F1758" s="26" t="s">
        <v>295</v>
      </c>
      <c r="K1758" s="24">
        <v>57</v>
      </c>
      <c r="L1758" s="106">
        <v>46120</v>
      </c>
      <c r="M1758" s="25" t="s">
        <v>359</v>
      </c>
      <c r="N1758" s="107" t="s">
        <v>126</v>
      </c>
      <c r="O1758" s="26">
        <v>154</v>
      </c>
      <c r="P1758" s="26" t="s">
        <v>295</v>
      </c>
    </row>
    <row r="1759" spans="1:16" x14ac:dyDescent="0.3">
      <c r="A1759" s="24">
        <v>57</v>
      </c>
      <c r="B1759" s="106">
        <v>46120</v>
      </c>
      <c r="C1759" s="25" t="s">
        <v>358</v>
      </c>
      <c r="D1759" s="107" t="s">
        <v>351</v>
      </c>
      <c r="E1759" s="26">
        <v>153</v>
      </c>
      <c r="F1759" s="26" t="s">
        <v>295</v>
      </c>
      <c r="K1759" s="24">
        <v>57</v>
      </c>
      <c r="L1759" s="106">
        <v>46120</v>
      </c>
      <c r="M1759" s="25" t="s">
        <v>359</v>
      </c>
      <c r="N1759" s="107" t="s">
        <v>351</v>
      </c>
      <c r="O1759" s="26">
        <v>365</v>
      </c>
      <c r="P1759" s="26" t="s">
        <v>295</v>
      </c>
    </row>
    <row r="1760" spans="1:16" x14ac:dyDescent="0.3">
      <c r="A1760" s="24">
        <v>57</v>
      </c>
      <c r="B1760" s="106">
        <v>46120</v>
      </c>
      <c r="C1760" s="25" t="s">
        <v>358</v>
      </c>
      <c r="D1760" s="107" t="s">
        <v>352</v>
      </c>
      <c r="E1760" s="26">
        <v>62</v>
      </c>
      <c r="F1760" s="26" t="s">
        <v>295</v>
      </c>
      <c r="K1760" s="24">
        <v>57</v>
      </c>
      <c r="L1760" s="106">
        <v>46120</v>
      </c>
      <c r="M1760" s="25" t="s">
        <v>359</v>
      </c>
      <c r="N1760" s="107" t="s">
        <v>352</v>
      </c>
      <c r="O1760" s="26">
        <v>89</v>
      </c>
      <c r="P1760" s="26" t="s">
        <v>295</v>
      </c>
    </row>
    <row r="1761" spans="1:16" x14ac:dyDescent="0.3">
      <c r="A1761" s="24">
        <v>57</v>
      </c>
      <c r="B1761" s="106">
        <v>46120</v>
      </c>
      <c r="C1761" s="25" t="s">
        <v>358</v>
      </c>
      <c r="D1761" s="107" t="s">
        <v>122</v>
      </c>
      <c r="E1761" s="26">
        <v>45</v>
      </c>
      <c r="F1761" s="26" t="s">
        <v>295</v>
      </c>
      <c r="K1761" s="24">
        <v>57</v>
      </c>
      <c r="L1761" s="106">
        <v>46120</v>
      </c>
      <c r="M1761" s="25" t="s">
        <v>359</v>
      </c>
      <c r="N1761" s="107" t="s">
        <v>122</v>
      </c>
      <c r="O1761" s="26">
        <v>217</v>
      </c>
      <c r="P1761" s="26" t="s">
        <v>295</v>
      </c>
    </row>
    <row r="1762" spans="1:16" x14ac:dyDescent="0.3">
      <c r="A1762" s="24">
        <v>57</v>
      </c>
      <c r="B1762" s="106">
        <v>46120</v>
      </c>
      <c r="C1762" s="25" t="s">
        <v>358</v>
      </c>
      <c r="D1762" s="107" t="s">
        <v>124</v>
      </c>
      <c r="E1762" s="26">
        <v>31</v>
      </c>
      <c r="F1762" s="26" t="s">
        <v>295</v>
      </c>
      <c r="K1762" s="24">
        <v>57</v>
      </c>
      <c r="L1762" s="106">
        <v>46120</v>
      </c>
      <c r="M1762" s="25" t="s">
        <v>359</v>
      </c>
      <c r="N1762" s="107" t="s">
        <v>124</v>
      </c>
      <c r="O1762" s="26">
        <v>106</v>
      </c>
      <c r="P1762" s="26" t="s">
        <v>295</v>
      </c>
    </row>
    <row r="1763" spans="1:16" x14ac:dyDescent="0.3">
      <c r="A1763" s="24">
        <v>57</v>
      </c>
      <c r="B1763" s="106">
        <v>46120</v>
      </c>
      <c r="C1763" s="25" t="s">
        <v>358</v>
      </c>
      <c r="D1763" s="107" t="s">
        <v>353</v>
      </c>
      <c r="E1763" s="26">
        <v>0.97</v>
      </c>
      <c r="F1763" s="26" t="s">
        <v>295</v>
      </c>
      <c r="K1763" s="24">
        <v>57</v>
      </c>
      <c r="L1763" s="106">
        <v>46120</v>
      </c>
      <c r="M1763" s="25" t="s">
        <v>359</v>
      </c>
      <c r="N1763" s="107" t="s">
        <v>353</v>
      </c>
      <c r="O1763" s="26">
        <v>3.62</v>
      </c>
      <c r="P1763" s="26" t="s">
        <v>295</v>
      </c>
    </row>
    <row r="1764" spans="1:16" x14ac:dyDescent="0.3">
      <c r="A1764" s="24">
        <v>57</v>
      </c>
      <c r="B1764" s="106">
        <v>46120</v>
      </c>
      <c r="C1764" s="25" t="s">
        <v>358</v>
      </c>
      <c r="D1764" s="107" t="s">
        <v>355</v>
      </c>
      <c r="E1764" s="26">
        <v>35.5</v>
      </c>
      <c r="F1764" s="26" t="s">
        <v>295</v>
      </c>
      <c r="K1764" s="24">
        <v>57</v>
      </c>
      <c r="L1764" s="106">
        <v>46120</v>
      </c>
      <c r="M1764" s="25" t="s">
        <v>359</v>
      </c>
      <c r="N1764" s="107" t="s">
        <v>355</v>
      </c>
      <c r="O1764" s="26">
        <v>17.600000000000001</v>
      </c>
      <c r="P1764" s="26" t="s">
        <v>295</v>
      </c>
    </row>
    <row r="1765" spans="1:16" x14ac:dyDescent="0.3">
      <c r="A1765" s="24">
        <v>57</v>
      </c>
      <c r="B1765" s="106">
        <v>46120</v>
      </c>
      <c r="C1765" s="25" t="s">
        <v>358</v>
      </c>
      <c r="D1765" s="107" t="s">
        <v>133</v>
      </c>
      <c r="E1765" s="26">
        <v>147</v>
      </c>
      <c r="F1765" s="26" t="s">
        <v>295</v>
      </c>
      <c r="K1765" s="24">
        <v>57</v>
      </c>
      <c r="L1765" s="106">
        <v>46120</v>
      </c>
      <c r="M1765" s="25" t="s">
        <v>359</v>
      </c>
      <c r="N1765" s="107" t="s">
        <v>133</v>
      </c>
      <c r="O1765" s="26">
        <v>127</v>
      </c>
      <c r="P1765" s="26" t="s">
        <v>295</v>
      </c>
    </row>
    <row r="1766" spans="1:16" x14ac:dyDescent="0.3">
      <c r="A1766" s="24">
        <v>57</v>
      </c>
      <c r="B1766" s="106">
        <v>46120</v>
      </c>
      <c r="C1766" s="25" t="s">
        <v>358</v>
      </c>
      <c r="D1766" s="107" t="s">
        <v>135</v>
      </c>
      <c r="E1766" s="26">
        <v>3.8</v>
      </c>
      <c r="F1766" s="26" t="s">
        <v>295</v>
      </c>
      <c r="K1766" s="24">
        <v>57</v>
      </c>
      <c r="L1766" s="106">
        <v>46120</v>
      </c>
      <c r="M1766" s="25" t="s">
        <v>359</v>
      </c>
      <c r="N1766" s="107" t="s">
        <v>135</v>
      </c>
      <c r="O1766" s="26">
        <v>6.5</v>
      </c>
      <c r="P1766" s="26" t="s">
        <v>295</v>
      </c>
    </row>
    <row r="1767" spans="1:16" x14ac:dyDescent="0.3">
      <c r="A1767" s="24">
        <v>57</v>
      </c>
      <c r="B1767" s="106">
        <v>46120</v>
      </c>
      <c r="C1767" s="25" t="s">
        <v>358</v>
      </c>
      <c r="D1767" s="107" t="s">
        <v>136</v>
      </c>
      <c r="E1767" s="26">
        <v>116</v>
      </c>
      <c r="F1767" s="26" t="s">
        <v>295</v>
      </c>
      <c r="K1767" s="24">
        <v>57</v>
      </c>
      <c r="L1767" s="106">
        <v>46120</v>
      </c>
      <c r="M1767" s="25" t="s">
        <v>359</v>
      </c>
      <c r="N1767" s="107" t="s">
        <v>136</v>
      </c>
      <c r="O1767" s="26">
        <v>96</v>
      </c>
      <c r="P1767" s="26" t="s">
        <v>295</v>
      </c>
    </row>
    <row r="1768" spans="1:16" x14ac:dyDescent="0.3">
      <c r="A1768" s="24">
        <v>58</v>
      </c>
      <c r="B1768" s="106">
        <v>46121</v>
      </c>
      <c r="C1768" s="25" t="s">
        <v>358</v>
      </c>
      <c r="D1768" s="107" t="s">
        <v>341</v>
      </c>
      <c r="E1768" s="26">
        <v>4.5999999999999996</v>
      </c>
      <c r="F1768" s="26" t="s">
        <v>295</v>
      </c>
      <c r="K1768" s="24">
        <v>58</v>
      </c>
      <c r="L1768" s="106">
        <v>46121</v>
      </c>
      <c r="M1768" s="25" t="s">
        <v>359</v>
      </c>
      <c r="N1768" s="107" t="s">
        <v>341</v>
      </c>
      <c r="O1768" s="26">
        <v>1.0900000000000001</v>
      </c>
      <c r="P1768" s="26" t="s">
        <v>295</v>
      </c>
    </row>
    <row r="1769" spans="1:16" x14ac:dyDescent="0.3">
      <c r="A1769" s="24">
        <v>58</v>
      </c>
      <c r="B1769" s="106">
        <v>46121</v>
      </c>
      <c r="C1769" s="25" t="s">
        <v>358</v>
      </c>
      <c r="D1769" s="107" t="s">
        <v>118</v>
      </c>
      <c r="E1769" s="26">
        <v>4.5</v>
      </c>
      <c r="F1769" s="26" t="s">
        <v>295</v>
      </c>
      <c r="K1769" s="24">
        <v>58</v>
      </c>
      <c r="L1769" s="106">
        <v>46121</v>
      </c>
      <c r="M1769" s="25" t="s">
        <v>359</v>
      </c>
      <c r="N1769" s="107" t="s">
        <v>118</v>
      </c>
      <c r="O1769" s="26">
        <v>9.6</v>
      </c>
      <c r="P1769" s="26" t="s">
        <v>295</v>
      </c>
    </row>
    <row r="1770" spans="1:16" x14ac:dyDescent="0.3">
      <c r="A1770" s="24">
        <v>58</v>
      </c>
      <c r="B1770" s="106">
        <v>46121</v>
      </c>
      <c r="C1770" s="25" t="s">
        <v>358</v>
      </c>
      <c r="D1770" s="107" t="s">
        <v>130</v>
      </c>
      <c r="E1770" s="26">
        <v>3.72</v>
      </c>
      <c r="F1770" s="26" t="s">
        <v>295</v>
      </c>
      <c r="K1770" s="24">
        <v>58</v>
      </c>
      <c r="L1770" s="106">
        <v>46121</v>
      </c>
      <c r="M1770" s="25" t="s">
        <v>359</v>
      </c>
      <c r="N1770" s="107" t="s">
        <v>130</v>
      </c>
      <c r="O1770" s="26">
        <v>2.37</v>
      </c>
      <c r="P1770" s="26" t="s">
        <v>295</v>
      </c>
    </row>
    <row r="1771" spans="1:16" x14ac:dyDescent="0.3">
      <c r="A1771" s="24">
        <v>58</v>
      </c>
      <c r="B1771" s="106">
        <v>46121</v>
      </c>
      <c r="C1771" s="25" t="s">
        <v>358</v>
      </c>
      <c r="D1771" s="107" t="s">
        <v>343</v>
      </c>
      <c r="E1771" s="26">
        <v>0.28999999999999998</v>
      </c>
      <c r="F1771" s="26" t="s">
        <v>295</v>
      </c>
      <c r="K1771" s="24">
        <v>58</v>
      </c>
      <c r="L1771" s="106">
        <v>46121</v>
      </c>
      <c r="M1771" s="25" t="s">
        <v>359</v>
      </c>
      <c r="N1771" s="107" t="s">
        <v>343</v>
      </c>
      <c r="O1771" s="26">
        <v>1.07</v>
      </c>
      <c r="P1771" s="26" t="s">
        <v>295</v>
      </c>
    </row>
    <row r="1772" spans="1:16" x14ac:dyDescent="0.3">
      <c r="A1772" s="24">
        <v>58</v>
      </c>
      <c r="B1772" s="106">
        <v>46121</v>
      </c>
      <c r="C1772" s="25" t="s">
        <v>358</v>
      </c>
      <c r="D1772" s="107" t="s">
        <v>127</v>
      </c>
      <c r="E1772" s="26">
        <v>1.18</v>
      </c>
      <c r="F1772" s="26" t="s">
        <v>295</v>
      </c>
      <c r="K1772" s="24">
        <v>58</v>
      </c>
      <c r="L1772" s="106">
        <v>46121</v>
      </c>
      <c r="M1772" s="25" t="s">
        <v>359</v>
      </c>
      <c r="N1772" s="107" t="s">
        <v>127</v>
      </c>
      <c r="O1772" s="26">
        <v>4.6500000000000004</v>
      </c>
      <c r="P1772" s="26" t="s">
        <v>295</v>
      </c>
    </row>
    <row r="1773" spans="1:16" x14ac:dyDescent="0.3">
      <c r="A1773" s="24">
        <v>58</v>
      </c>
      <c r="B1773" s="106">
        <v>46121</v>
      </c>
      <c r="C1773" s="25" t="s">
        <v>358</v>
      </c>
      <c r="D1773" s="107" t="s">
        <v>131</v>
      </c>
      <c r="E1773" s="26">
        <v>8.8000000000000007</v>
      </c>
      <c r="F1773" s="26" t="s">
        <v>295</v>
      </c>
      <c r="K1773" s="24">
        <v>58</v>
      </c>
      <c r="L1773" s="106">
        <v>46121</v>
      </c>
      <c r="M1773" s="25" t="s">
        <v>359</v>
      </c>
      <c r="N1773" s="107" t="s">
        <v>131</v>
      </c>
      <c r="O1773" s="26">
        <v>12.2</v>
      </c>
      <c r="P1773" s="26" t="s">
        <v>295</v>
      </c>
    </row>
    <row r="1774" spans="1:16" x14ac:dyDescent="0.3">
      <c r="A1774" s="24">
        <v>58</v>
      </c>
      <c r="B1774" s="106">
        <v>46121</v>
      </c>
      <c r="C1774" s="25" t="s">
        <v>358</v>
      </c>
      <c r="D1774" s="107" t="s">
        <v>344</v>
      </c>
      <c r="E1774" s="26">
        <v>310</v>
      </c>
      <c r="F1774" s="26" t="s">
        <v>295</v>
      </c>
      <c r="K1774" s="24">
        <v>58</v>
      </c>
      <c r="L1774" s="106">
        <v>46121</v>
      </c>
      <c r="M1774" s="25" t="s">
        <v>359</v>
      </c>
      <c r="N1774" s="107" t="s">
        <v>344</v>
      </c>
      <c r="O1774" s="26">
        <v>187</v>
      </c>
      <c r="P1774" s="26" t="s">
        <v>295</v>
      </c>
    </row>
    <row r="1775" spans="1:16" x14ac:dyDescent="0.3">
      <c r="A1775" s="24">
        <v>58</v>
      </c>
      <c r="B1775" s="106">
        <v>46121</v>
      </c>
      <c r="C1775" s="25" t="s">
        <v>358</v>
      </c>
      <c r="D1775" s="107" t="s">
        <v>119</v>
      </c>
      <c r="E1775" s="26">
        <v>241</v>
      </c>
      <c r="F1775" s="26" t="s">
        <v>295</v>
      </c>
      <c r="K1775" s="24">
        <v>58</v>
      </c>
      <c r="L1775" s="106">
        <v>46121</v>
      </c>
      <c r="M1775" s="25" t="s">
        <v>359</v>
      </c>
      <c r="N1775" s="107" t="s">
        <v>119</v>
      </c>
      <c r="O1775" s="26">
        <v>90</v>
      </c>
      <c r="P1775" s="26" t="s">
        <v>295</v>
      </c>
    </row>
    <row r="1776" spans="1:16" x14ac:dyDescent="0.3">
      <c r="A1776" s="24">
        <v>58</v>
      </c>
      <c r="B1776" s="106">
        <v>46121</v>
      </c>
      <c r="C1776" s="25" t="s">
        <v>358</v>
      </c>
      <c r="D1776" s="107" t="s">
        <v>120</v>
      </c>
      <c r="E1776" s="26">
        <v>77</v>
      </c>
      <c r="F1776" s="26" t="s">
        <v>295</v>
      </c>
      <c r="K1776" s="24">
        <v>58</v>
      </c>
      <c r="L1776" s="106">
        <v>46121</v>
      </c>
      <c r="M1776" s="25" t="s">
        <v>359</v>
      </c>
      <c r="N1776" s="107" t="s">
        <v>120</v>
      </c>
      <c r="O1776" s="26">
        <v>27</v>
      </c>
      <c r="P1776" s="26" t="s">
        <v>295</v>
      </c>
    </row>
    <row r="1777" spans="1:16" x14ac:dyDescent="0.3">
      <c r="A1777" s="24">
        <v>58</v>
      </c>
      <c r="B1777" s="106">
        <v>46121</v>
      </c>
      <c r="C1777" s="25" t="s">
        <v>358</v>
      </c>
      <c r="D1777" s="107" t="s">
        <v>117</v>
      </c>
      <c r="E1777" s="26">
        <v>2.72</v>
      </c>
      <c r="F1777" s="26" t="s">
        <v>295</v>
      </c>
      <c r="K1777" s="24">
        <v>58</v>
      </c>
      <c r="L1777" s="106">
        <v>46121</v>
      </c>
      <c r="M1777" s="25" t="s">
        <v>359</v>
      </c>
      <c r="N1777" s="107" t="s">
        <v>117</v>
      </c>
      <c r="O1777" s="26">
        <v>6.22</v>
      </c>
      <c r="P1777" s="26" t="s">
        <v>295</v>
      </c>
    </row>
    <row r="1778" spans="1:16" x14ac:dyDescent="0.3">
      <c r="A1778" s="24">
        <v>58</v>
      </c>
      <c r="B1778" s="106">
        <v>46121</v>
      </c>
      <c r="C1778" s="25" t="s">
        <v>358</v>
      </c>
      <c r="D1778" s="107" t="s">
        <v>346</v>
      </c>
      <c r="E1778" s="26">
        <v>231</v>
      </c>
      <c r="F1778" s="26" t="s">
        <v>295</v>
      </c>
      <c r="K1778" s="24">
        <v>58</v>
      </c>
      <c r="L1778" s="106">
        <v>46121</v>
      </c>
      <c r="M1778" s="25" t="s">
        <v>359</v>
      </c>
      <c r="N1778" s="107" t="s">
        <v>346</v>
      </c>
      <c r="O1778" s="26">
        <v>68</v>
      </c>
      <c r="P1778" s="26" t="s">
        <v>295</v>
      </c>
    </row>
    <row r="1779" spans="1:16" x14ac:dyDescent="0.3">
      <c r="A1779" s="24">
        <v>58</v>
      </c>
      <c r="B1779" s="106">
        <v>46121</v>
      </c>
      <c r="C1779" s="25" t="s">
        <v>358</v>
      </c>
      <c r="D1779" s="107" t="s">
        <v>132</v>
      </c>
      <c r="E1779" s="26">
        <v>3.7</v>
      </c>
      <c r="F1779" s="26" t="s">
        <v>295</v>
      </c>
      <c r="K1779" s="24">
        <v>58</v>
      </c>
      <c r="L1779" s="106">
        <v>46121</v>
      </c>
      <c r="M1779" s="25" t="s">
        <v>359</v>
      </c>
      <c r="N1779" s="107" t="s">
        <v>132</v>
      </c>
      <c r="O1779" s="26">
        <v>7.18</v>
      </c>
      <c r="P1779" s="26" t="s">
        <v>295</v>
      </c>
    </row>
    <row r="1780" spans="1:16" x14ac:dyDescent="0.3">
      <c r="A1780" s="24">
        <v>58</v>
      </c>
      <c r="B1780" s="106">
        <v>46121</v>
      </c>
      <c r="C1780" s="25" t="s">
        <v>358</v>
      </c>
      <c r="D1780" s="107" t="s">
        <v>111</v>
      </c>
      <c r="E1780" s="26">
        <v>89</v>
      </c>
      <c r="F1780" s="26" t="s">
        <v>295</v>
      </c>
      <c r="K1780" s="24">
        <v>58</v>
      </c>
      <c r="L1780" s="106">
        <v>46121</v>
      </c>
      <c r="M1780" s="25" t="s">
        <v>359</v>
      </c>
      <c r="N1780" s="107" t="s">
        <v>111</v>
      </c>
      <c r="O1780" s="26">
        <v>282</v>
      </c>
      <c r="P1780" s="26" t="s">
        <v>295</v>
      </c>
    </row>
    <row r="1781" spans="1:16" x14ac:dyDescent="0.3">
      <c r="A1781" s="24">
        <v>58</v>
      </c>
      <c r="B1781" s="106">
        <v>46121</v>
      </c>
      <c r="C1781" s="25" t="s">
        <v>358</v>
      </c>
      <c r="D1781" s="107" t="s">
        <v>347</v>
      </c>
      <c r="E1781" s="26">
        <v>5.07</v>
      </c>
      <c r="F1781" s="26" t="s">
        <v>295</v>
      </c>
      <c r="K1781" s="24">
        <v>58</v>
      </c>
      <c r="L1781" s="106">
        <v>46121</v>
      </c>
      <c r="M1781" s="25" t="s">
        <v>359</v>
      </c>
      <c r="N1781" s="107" t="s">
        <v>347</v>
      </c>
      <c r="O1781" s="26">
        <v>9.7799999999999994</v>
      </c>
      <c r="P1781" s="26" t="s">
        <v>295</v>
      </c>
    </row>
    <row r="1782" spans="1:16" x14ac:dyDescent="0.3">
      <c r="A1782" s="24">
        <v>58</v>
      </c>
      <c r="B1782" s="106">
        <v>46121</v>
      </c>
      <c r="C1782" s="25" t="s">
        <v>358</v>
      </c>
      <c r="D1782" s="107" t="s">
        <v>349</v>
      </c>
      <c r="E1782" s="26">
        <v>2.31</v>
      </c>
      <c r="F1782" s="26" t="s">
        <v>295</v>
      </c>
      <c r="K1782" s="24">
        <v>58</v>
      </c>
      <c r="L1782" s="106">
        <v>46121</v>
      </c>
      <c r="M1782" s="25" t="s">
        <v>359</v>
      </c>
      <c r="N1782" s="107" t="s">
        <v>349</v>
      </c>
      <c r="O1782" s="26">
        <v>4.8499999999999996</v>
      </c>
      <c r="P1782" s="26" t="s">
        <v>295</v>
      </c>
    </row>
    <row r="1783" spans="1:16" x14ac:dyDescent="0.3">
      <c r="A1783" s="24">
        <v>58</v>
      </c>
      <c r="B1783" s="106">
        <v>46121</v>
      </c>
      <c r="C1783" s="25" t="s">
        <v>358</v>
      </c>
      <c r="D1783" s="107" t="s">
        <v>128</v>
      </c>
      <c r="E1783" s="26">
        <v>6.8</v>
      </c>
      <c r="F1783" s="26" t="s">
        <v>295</v>
      </c>
      <c r="K1783" s="24">
        <v>58</v>
      </c>
      <c r="L1783" s="106">
        <v>46121</v>
      </c>
      <c r="M1783" s="25" t="s">
        <v>359</v>
      </c>
      <c r="N1783" s="107" t="s">
        <v>128</v>
      </c>
      <c r="O1783" s="26">
        <v>4.3</v>
      </c>
      <c r="P1783" s="26" t="s">
        <v>295</v>
      </c>
    </row>
    <row r="1784" spans="1:16" x14ac:dyDescent="0.3">
      <c r="A1784" s="24">
        <v>58</v>
      </c>
      <c r="B1784" s="106">
        <v>46121</v>
      </c>
      <c r="C1784" s="25" t="s">
        <v>358</v>
      </c>
      <c r="D1784" s="107" t="s">
        <v>121</v>
      </c>
      <c r="E1784" s="26">
        <v>165</v>
      </c>
      <c r="F1784" s="26" t="s">
        <v>295</v>
      </c>
      <c r="K1784" s="24">
        <v>58</v>
      </c>
      <c r="L1784" s="106">
        <v>46121</v>
      </c>
      <c r="M1784" s="25" t="s">
        <v>359</v>
      </c>
      <c r="N1784" s="107" t="s">
        <v>121</v>
      </c>
      <c r="O1784" s="26">
        <v>81</v>
      </c>
      <c r="P1784" s="26" t="s">
        <v>295</v>
      </c>
    </row>
    <row r="1785" spans="1:16" x14ac:dyDescent="0.3">
      <c r="A1785" s="24">
        <v>58</v>
      </c>
      <c r="B1785" s="106">
        <v>46121</v>
      </c>
      <c r="C1785" s="25" t="s">
        <v>358</v>
      </c>
      <c r="D1785" s="107" t="s">
        <v>115</v>
      </c>
      <c r="E1785" s="26">
        <v>35</v>
      </c>
      <c r="F1785" s="26" t="s">
        <v>295</v>
      </c>
      <c r="K1785" s="24">
        <v>58</v>
      </c>
      <c r="L1785" s="106">
        <v>46121</v>
      </c>
      <c r="M1785" s="25" t="s">
        <v>359</v>
      </c>
      <c r="N1785" s="107" t="s">
        <v>115</v>
      </c>
      <c r="O1785" s="26">
        <v>95</v>
      </c>
      <c r="P1785" s="26" t="s">
        <v>295</v>
      </c>
    </row>
    <row r="1786" spans="1:16" x14ac:dyDescent="0.3">
      <c r="A1786" s="24">
        <v>58</v>
      </c>
      <c r="B1786" s="106">
        <v>46121</v>
      </c>
      <c r="C1786" s="25" t="s">
        <v>358</v>
      </c>
      <c r="D1786" s="107" t="s">
        <v>137</v>
      </c>
      <c r="E1786" s="26">
        <v>75</v>
      </c>
      <c r="F1786" s="26" t="s">
        <v>295</v>
      </c>
      <c r="K1786" s="24">
        <v>58</v>
      </c>
      <c r="L1786" s="106">
        <v>46121</v>
      </c>
      <c r="M1786" s="25" t="s">
        <v>359</v>
      </c>
      <c r="N1786" s="107" t="s">
        <v>137</v>
      </c>
      <c r="O1786" s="26">
        <v>477</v>
      </c>
      <c r="P1786" s="26" t="s">
        <v>295</v>
      </c>
    </row>
    <row r="1787" spans="1:16" x14ac:dyDescent="0.3">
      <c r="A1787" s="24">
        <v>58</v>
      </c>
      <c r="B1787" s="106">
        <v>46121</v>
      </c>
      <c r="C1787" s="25" t="s">
        <v>358</v>
      </c>
      <c r="D1787" s="107" t="s">
        <v>350</v>
      </c>
      <c r="E1787" s="26">
        <v>144</v>
      </c>
      <c r="F1787" s="26" t="s">
        <v>295</v>
      </c>
      <c r="K1787" s="24">
        <v>58</v>
      </c>
      <c r="L1787" s="106">
        <v>46121</v>
      </c>
      <c r="M1787" s="25" t="s">
        <v>359</v>
      </c>
      <c r="N1787" s="107" t="s">
        <v>350</v>
      </c>
      <c r="O1787" s="26">
        <v>430</v>
      </c>
      <c r="P1787" s="26" t="s">
        <v>295</v>
      </c>
    </row>
    <row r="1788" spans="1:16" x14ac:dyDescent="0.3">
      <c r="A1788" s="24">
        <v>58</v>
      </c>
      <c r="B1788" s="106">
        <v>46121</v>
      </c>
      <c r="C1788" s="25" t="s">
        <v>358</v>
      </c>
      <c r="D1788" s="107" t="s">
        <v>125</v>
      </c>
      <c r="E1788" s="26">
        <v>113</v>
      </c>
      <c r="F1788" s="26" t="s">
        <v>295</v>
      </c>
      <c r="K1788" s="24">
        <v>58</v>
      </c>
      <c r="L1788" s="106">
        <v>46121</v>
      </c>
      <c r="M1788" s="25" t="s">
        <v>359</v>
      </c>
      <c r="N1788" s="107" t="s">
        <v>125</v>
      </c>
      <c r="O1788" s="26">
        <v>420</v>
      </c>
      <c r="P1788" s="26" t="s">
        <v>295</v>
      </c>
    </row>
    <row r="1789" spans="1:16" x14ac:dyDescent="0.3">
      <c r="A1789" s="24">
        <v>58</v>
      </c>
      <c r="B1789" s="106">
        <v>46121</v>
      </c>
      <c r="C1789" s="25" t="s">
        <v>358</v>
      </c>
      <c r="D1789" s="107" t="s">
        <v>126</v>
      </c>
      <c r="E1789" s="26">
        <v>82</v>
      </c>
      <c r="F1789" s="26" t="s">
        <v>295</v>
      </c>
      <c r="K1789" s="24">
        <v>58</v>
      </c>
      <c r="L1789" s="106">
        <v>46121</v>
      </c>
      <c r="M1789" s="25" t="s">
        <v>359</v>
      </c>
      <c r="N1789" s="107" t="s">
        <v>126</v>
      </c>
      <c r="O1789" s="26">
        <v>153</v>
      </c>
      <c r="P1789" s="26" t="s">
        <v>295</v>
      </c>
    </row>
    <row r="1790" spans="1:16" x14ac:dyDescent="0.3">
      <c r="A1790" s="24">
        <v>58</v>
      </c>
      <c r="B1790" s="106">
        <v>46121</v>
      </c>
      <c r="C1790" s="25" t="s">
        <v>358</v>
      </c>
      <c r="D1790" s="107" t="s">
        <v>351</v>
      </c>
      <c r="E1790" s="26">
        <v>168</v>
      </c>
      <c r="F1790" s="26" t="s">
        <v>295</v>
      </c>
      <c r="K1790" s="24">
        <v>58</v>
      </c>
      <c r="L1790" s="106">
        <v>46121</v>
      </c>
      <c r="M1790" s="25" t="s">
        <v>359</v>
      </c>
      <c r="N1790" s="107" t="s">
        <v>351</v>
      </c>
      <c r="O1790" s="26">
        <v>383</v>
      </c>
      <c r="P1790" s="26" t="s">
        <v>295</v>
      </c>
    </row>
    <row r="1791" spans="1:16" x14ac:dyDescent="0.3">
      <c r="A1791" s="24">
        <v>58</v>
      </c>
      <c r="B1791" s="106">
        <v>46121</v>
      </c>
      <c r="C1791" s="25" t="s">
        <v>358</v>
      </c>
      <c r="D1791" s="107" t="s">
        <v>352</v>
      </c>
      <c r="E1791" s="26">
        <v>62</v>
      </c>
      <c r="F1791" s="26" t="s">
        <v>295</v>
      </c>
      <c r="K1791" s="24">
        <v>58</v>
      </c>
      <c r="L1791" s="106">
        <v>46121</v>
      </c>
      <c r="M1791" s="25" t="s">
        <v>359</v>
      </c>
      <c r="N1791" s="107" t="s">
        <v>352</v>
      </c>
      <c r="O1791" s="26">
        <v>89</v>
      </c>
      <c r="P1791" s="26" t="s">
        <v>295</v>
      </c>
    </row>
    <row r="1792" spans="1:16" x14ac:dyDescent="0.3">
      <c r="A1792" s="24">
        <v>58</v>
      </c>
      <c r="B1792" s="106">
        <v>46121</v>
      </c>
      <c r="C1792" s="25" t="s">
        <v>358</v>
      </c>
      <c r="D1792" s="107" t="s">
        <v>122</v>
      </c>
      <c r="E1792" s="26">
        <v>46</v>
      </c>
      <c r="F1792" s="26" t="s">
        <v>295</v>
      </c>
      <c r="K1792" s="24">
        <v>58</v>
      </c>
      <c r="L1792" s="106">
        <v>46121</v>
      </c>
      <c r="M1792" s="25" t="s">
        <v>359</v>
      </c>
      <c r="N1792" s="107" t="s">
        <v>122</v>
      </c>
      <c r="O1792" s="26">
        <v>214</v>
      </c>
      <c r="P1792" s="26" t="s">
        <v>295</v>
      </c>
    </row>
    <row r="1793" spans="1:16" x14ac:dyDescent="0.3">
      <c r="A1793" s="24">
        <v>58</v>
      </c>
      <c r="B1793" s="106">
        <v>46121</v>
      </c>
      <c r="C1793" s="25" t="s">
        <v>358</v>
      </c>
      <c r="D1793" s="107" t="s">
        <v>124</v>
      </c>
      <c r="E1793" s="26">
        <v>29</v>
      </c>
      <c r="F1793" s="26" t="s">
        <v>295</v>
      </c>
      <c r="K1793" s="24">
        <v>58</v>
      </c>
      <c r="L1793" s="106">
        <v>46121</v>
      </c>
      <c r="M1793" s="25" t="s">
        <v>359</v>
      </c>
      <c r="N1793" s="107" t="s">
        <v>124</v>
      </c>
      <c r="O1793" s="26">
        <v>104</v>
      </c>
      <c r="P1793" s="26" t="s">
        <v>295</v>
      </c>
    </row>
    <row r="1794" spans="1:16" x14ac:dyDescent="0.3">
      <c r="A1794" s="24">
        <v>58</v>
      </c>
      <c r="B1794" s="106">
        <v>46121</v>
      </c>
      <c r="C1794" s="25" t="s">
        <v>358</v>
      </c>
      <c r="D1794" s="107" t="s">
        <v>353</v>
      </c>
      <c r="E1794" s="26">
        <v>0.99</v>
      </c>
      <c r="F1794" s="26" t="s">
        <v>295</v>
      </c>
      <c r="K1794" s="24">
        <v>58</v>
      </c>
      <c r="L1794" s="106">
        <v>46121</v>
      </c>
      <c r="M1794" s="25" t="s">
        <v>359</v>
      </c>
      <c r="N1794" s="107" t="s">
        <v>353</v>
      </c>
      <c r="O1794" s="26">
        <v>3.55</v>
      </c>
      <c r="P1794" s="26" t="s">
        <v>295</v>
      </c>
    </row>
    <row r="1795" spans="1:16" x14ac:dyDescent="0.3">
      <c r="A1795" s="24">
        <v>58</v>
      </c>
      <c r="B1795" s="106">
        <v>46121</v>
      </c>
      <c r="C1795" s="25" t="s">
        <v>358</v>
      </c>
      <c r="D1795" s="107" t="s">
        <v>355</v>
      </c>
      <c r="E1795" s="26">
        <v>36.6</v>
      </c>
      <c r="F1795" s="26" t="s">
        <v>295</v>
      </c>
      <c r="K1795" s="24">
        <v>58</v>
      </c>
      <c r="L1795" s="106">
        <v>46121</v>
      </c>
      <c r="M1795" s="25" t="s">
        <v>359</v>
      </c>
      <c r="N1795" s="107" t="s">
        <v>355</v>
      </c>
      <c r="O1795" s="26">
        <v>18.600000000000001</v>
      </c>
      <c r="P1795" s="26" t="s">
        <v>295</v>
      </c>
    </row>
    <row r="1796" spans="1:16" x14ac:dyDescent="0.3">
      <c r="A1796" s="24">
        <v>58</v>
      </c>
      <c r="B1796" s="106">
        <v>46121</v>
      </c>
      <c r="C1796" s="25" t="s">
        <v>358</v>
      </c>
      <c r="D1796" s="107" t="s">
        <v>133</v>
      </c>
      <c r="E1796" s="26">
        <v>146</v>
      </c>
      <c r="F1796" s="26" t="s">
        <v>295</v>
      </c>
      <c r="K1796" s="24">
        <v>58</v>
      </c>
      <c r="L1796" s="106">
        <v>46121</v>
      </c>
      <c r="M1796" s="25" t="s">
        <v>359</v>
      </c>
      <c r="N1796" s="107" t="s">
        <v>133</v>
      </c>
      <c r="O1796" s="26">
        <v>128</v>
      </c>
      <c r="P1796" s="26" t="s">
        <v>295</v>
      </c>
    </row>
    <row r="1797" spans="1:16" x14ac:dyDescent="0.3">
      <c r="A1797" s="24">
        <v>58</v>
      </c>
      <c r="B1797" s="106">
        <v>46121</v>
      </c>
      <c r="C1797" s="25" t="s">
        <v>358</v>
      </c>
      <c r="D1797" s="107" t="s">
        <v>135</v>
      </c>
      <c r="E1797" s="26">
        <v>3.8</v>
      </c>
      <c r="F1797" s="26" t="s">
        <v>295</v>
      </c>
      <c r="K1797" s="24">
        <v>58</v>
      </c>
      <c r="L1797" s="106">
        <v>46121</v>
      </c>
      <c r="M1797" s="25" t="s">
        <v>359</v>
      </c>
      <c r="N1797" s="107" t="s">
        <v>135</v>
      </c>
      <c r="O1797" s="26">
        <v>6.5</v>
      </c>
      <c r="P1797" s="26" t="s">
        <v>295</v>
      </c>
    </row>
    <row r="1798" spans="1:16" x14ac:dyDescent="0.3">
      <c r="A1798" s="24">
        <v>58</v>
      </c>
      <c r="B1798" s="106">
        <v>46121</v>
      </c>
      <c r="C1798" s="25" t="s">
        <v>358</v>
      </c>
      <c r="D1798" s="107" t="s">
        <v>136</v>
      </c>
      <c r="E1798" s="26">
        <v>114</v>
      </c>
      <c r="F1798" s="26" t="s">
        <v>295</v>
      </c>
      <c r="K1798" s="24">
        <v>58</v>
      </c>
      <c r="L1798" s="106">
        <v>46121</v>
      </c>
      <c r="M1798" s="25" t="s">
        <v>359</v>
      </c>
      <c r="N1798" s="107" t="s">
        <v>136</v>
      </c>
      <c r="O1798" s="26">
        <v>96</v>
      </c>
      <c r="P1798" s="26" t="s">
        <v>295</v>
      </c>
    </row>
    <row r="1799" spans="1:16" x14ac:dyDescent="0.3">
      <c r="A1799" s="24">
        <v>59</v>
      </c>
      <c r="B1799" s="106">
        <v>46122.377592592595</v>
      </c>
      <c r="C1799" s="25" t="s">
        <v>358</v>
      </c>
      <c r="D1799" s="107" t="s">
        <v>341</v>
      </c>
      <c r="E1799" s="26">
        <v>4.6500000000000004</v>
      </c>
      <c r="F1799" s="26" t="s">
        <v>295</v>
      </c>
      <c r="K1799" s="24">
        <v>59</v>
      </c>
      <c r="L1799" s="106">
        <v>46122.377604166664</v>
      </c>
      <c r="M1799" s="25" t="s">
        <v>359</v>
      </c>
      <c r="N1799" s="107" t="s">
        <v>341</v>
      </c>
      <c r="O1799" s="26">
        <v>1.0900000000000001</v>
      </c>
      <c r="P1799" s="26" t="s">
        <v>295</v>
      </c>
    </row>
    <row r="1800" spans="1:16" x14ac:dyDescent="0.3">
      <c r="A1800" s="24">
        <v>59</v>
      </c>
      <c r="B1800" s="106">
        <v>46122.377592592595</v>
      </c>
      <c r="C1800" s="25" t="s">
        <v>358</v>
      </c>
      <c r="D1800" s="107" t="s">
        <v>118</v>
      </c>
      <c r="E1800" s="26">
        <v>4.5</v>
      </c>
      <c r="F1800" s="26" t="s">
        <v>295</v>
      </c>
      <c r="K1800" s="24">
        <v>59</v>
      </c>
      <c r="L1800" s="106">
        <v>46122.377604166664</v>
      </c>
      <c r="M1800" s="25" t="s">
        <v>359</v>
      </c>
      <c r="N1800" s="107" t="s">
        <v>118</v>
      </c>
      <c r="O1800" s="26">
        <v>9.3000000000000007</v>
      </c>
      <c r="P1800" s="26" t="s">
        <v>295</v>
      </c>
    </row>
    <row r="1801" spans="1:16" x14ac:dyDescent="0.3">
      <c r="A1801" s="24">
        <v>59</v>
      </c>
      <c r="B1801" s="106">
        <v>46122.377592592595</v>
      </c>
      <c r="C1801" s="25" t="s">
        <v>358</v>
      </c>
      <c r="D1801" s="107" t="s">
        <v>130</v>
      </c>
      <c r="E1801" s="26">
        <v>3.84</v>
      </c>
      <c r="F1801" s="26" t="s">
        <v>295</v>
      </c>
      <c r="K1801" s="24">
        <v>59</v>
      </c>
      <c r="L1801" s="106">
        <v>46122.377604166664</v>
      </c>
      <c r="M1801" s="25" t="s">
        <v>359</v>
      </c>
      <c r="N1801" s="107" t="s">
        <v>130</v>
      </c>
      <c r="O1801" s="26">
        <v>2.42</v>
      </c>
      <c r="P1801" s="26" t="s">
        <v>295</v>
      </c>
    </row>
    <row r="1802" spans="1:16" x14ac:dyDescent="0.3">
      <c r="A1802" s="24">
        <v>59</v>
      </c>
      <c r="B1802" s="106">
        <v>46122.377592592595</v>
      </c>
      <c r="C1802" s="25" t="s">
        <v>358</v>
      </c>
      <c r="D1802" s="107" t="s">
        <v>343</v>
      </c>
      <c r="E1802" s="26">
        <v>0.28399999999999997</v>
      </c>
      <c r="F1802" s="26" t="s">
        <v>295</v>
      </c>
      <c r="K1802" s="24">
        <v>59</v>
      </c>
      <c r="L1802" s="106">
        <v>46122.377604166664</v>
      </c>
      <c r="M1802" s="25" t="s">
        <v>359</v>
      </c>
      <c r="N1802" s="107" t="s">
        <v>343</v>
      </c>
      <c r="O1802" s="26">
        <v>1.07</v>
      </c>
      <c r="P1802" s="26" t="s">
        <v>295</v>
      </c>
    </row>
    <row r="1803" spans="1:16" x14ac:dyDescent="0.3">
      <c r="A1803" s="24">
        <v>59</v>
      </c>
      <c r="B1803" s="106">
        <v>46122.377592592595</v>
      </c>
      <c r="C1803" s="25" t="s">
        <v>358</v>
      </c>
      <c r="D1803" s="107" t="s">
        <v>127</v>
      </c>
      <c r="E1803" s="26">
        <v>1.1930000000000001</v>
      </c>
      <c r="F1803" s="26" t="s">
        <v>295</v>
      </c>
      <c r="K1803" s="24">
        <v>59</v>
      </c>
      <c r="L1803" s="106">
        <v>46122.377604166664</v>
      </c>
      <c r="M1803" s="25" t="s">
        <v>359</v>
      </c>
      <c r="N1803" s="107" t="s">
        <v>127</v>
      </c>
      <c r="O1803" s="26">
        <v>4.6449999999999996</v>
      </c>
      <c r="P1803" s="26" t="s">
        <v>295</v>
      </c>
    </row>
    <row r="1804" spans="1:16" x14ac:dyDescent="0.3">
      <c r="A1804" s="24">
        <v>59</v>
      </c>
      <c r="B1804" s="106">
        <v>46122.377592592595</v>
      </c>
      <c r="C1804" s="25" t="s">
        <v>358</v>
      </c>
      <c r="D1804" s="107" t="s">
        <v>131</v>
      </c>
      <c r="E1804" s="26">
        <v>8.9</v>
      </c>
      <c r="F1804" s="26" t="s">
        <v>295</v>
      </c>
      <c r="K1804" s="24">
        <v>59</v>
      </c>
      <c r="L1804" s="106">
        <v>46122.377604166664</v>
      </c>
      <c r="M1804" s="25" t="s">
        <v>359</v>
      </c>
      <c r="N1804" s="107" t="s">
        <v>131</v>
      </c>
      <c r="O1804" s="26">
        <v>12.2</v>
      </c>
      <c r="P1804" s="26" t="s">
        <v>295</v>
      </c>
    </row>
    <row r="1805" spans="1:16" x14ac:dyDescent="0.3">
      <c r="A1805" s="24">
        <v>59</v>
      </c>
      <c r="B1805" s="106">
        <v>46122.377592592595</v>
      </c>
      <c r="C1805" s="25" t="s">
        <v>358</v>
      </c>
      <c r="D1805" s="107" t="s">
        <v>344</v>
      </c>
      <c r="E1805" s="26">
        <v>309</v>
      </c>
      <c r="F1805" s="26" t="s">
        <v>295</v>
      </c>
      <c r="K1805" s="24">
        <v>59</v>
      </c>
      <c r="L1805" s="106">
        <v>46122.377604166664</v>
      </c>
      <c r="M1805" s="25" t="s">
        <v>359</v>
      </c>
      <c r="N1805" s="107" t="s">
        <v>344</v>
      </c>
      <c r="O1805" s="26">
        <v>187</v>
      </c>
      <c r="P1805" s="26" t="s">
        <v>295</v>
      </c>
    </row>
    <row r="1806" spans="1:16" x14ac:dyDescent="0.3">
      <c r="A1806" s="24">
        <v>59</v>
      </c>
      <c r="B1806" s="106">
        <v>46122.377592592595</v>
      </c>
      <c r="C1806" s="25" t="s">
        <v>358</v>
      </c>
      <c r="D1806" s="107" t="s">
        <v>119</v>
      </c>
      <c r="E1806" s="26">
        <v>239</v>
      </c>
      <c r="F1806" s="26" t="s">
        <v>295</v>
      </c>
      <c r="K1806" s="24">
        <v>59</v>
      </c>
      <c r="L1806" s="106">
        <v>46122.377604166664</v>
      </c>
      <c r="M1806" s="25" t="s">
        <v>359</v>
      </c>
      <c r="N1806" s="107" t="s">
        <v>119</v>
      </c>
      <c r="O1806" s="26">
        <v>88</v>
      </c>
      <c r="P1806" s="26" t="s">
        <v>295</v>
      </c>
    </row>
    <row r="1807" spans="1:16" x14ac:dyDescent="0.3">
      <c r="A1807" s="24">
        <v>59</v>
      </c>
      <c r="B1807" s="106">
        <v>46122.377592592595</v>
      </c>
      <c r="C1807" s="25" t="s">
        <v>358</v>
      </c>
      <c r="D1807" s="107" t="s">
        <v>120</v>
      </c>
      <c r="E1807" s="26">
        <v>77</v>
      </c>
      <c r="F1807" s="26" t="s">
        <v>295</v>
      </c>
      <c r="K1807" s="24">
        <v>59</v>
      </c>
      <c r="L1807" s="106">
        <v>46122.377604166664</v>
      </c>
      <c r="M1807" s="25" t="s">
        <v>359</v>
      </c>
      <c r="N1807" s="107" t="s">
        <v>120</v>
      </c>
      <c r="O1807" s="26">
        <v>27</v>
      </c>
      <c r="P1807" s="26" t="s">
        <v>295</v>
      </c>
    </row>
    <row r="1808" spans="1:16" x14ac:dyDescent="0.3">
      <c r="A1808" s="24">
        <v>59</v>
      </c>
      <c r="B1808" s="106">
        <v>46122.377592592595</v>
      </c>
      <c r="C1808" s="25" t="s">
        <v>358</v>
      </c>
      <c r="D1808" s="107" t="s">
        <v>117</v>
      </c>
      <c r="E1808" s="26">
        <v>2.74</v>
      </c>
      <c r="F1808" s="26" t="s">
        <v>295</v>
      </c>
      <c r="K1808" s="24">
        <v>59</v>
      </c>
      <c r="L1808" s="106">
        <v>46122.377604166664</v>
      </c>
      <c r="M1808" s="25" t="s">
        <v>359</v>
      </c>
      <c r="N1808" s="107" t="s">
        <v>117</v>
      </c>
      <c r="O1808" s="26">
        <v>6.29</v>
      </c>
      <c r="P1808" s="26" t="s">
        <v>295</v>
      </c>
    </row>
    <row r="1809" spans="1:16" x14ac:dyDescent="0.3">
      <c r="A1809" s="24">
        <v>59</v>
      </c>
      <c r="B1809" s="106">
        <v>46122.377592592595</v>
      </c>
      <c r="C1809" s="25" t="s">
        <v>358</v>
      </c>
      <c r="D1809" s="107" t="s">
        <v>346</v>
      </c>
      <c r="E1809" s="26">
        <v>232</v>
      </c>
      <c r="F1809" s="26" t="s">
        <v>295</v>
      </c>
      <c r="K1809" s="24">
        <v>59</v>
      </c>
      <c r="L1809" s="106">
        <v>46122.377604166664</v>
      </c>
      <c r="M1809" s="25" t="s">
        <v>359</v>
      </c>
      <c r="N1809" s="107" t="s">
        <v>346</v>
      </c>
      <c r="O1809" s="26">
        <v>68</v>
      </c>
      <c r="P1809" s="26" t="s">
        <v>295</v>
      </c>
    </row>
    <row r="1810" spans="1:16" x14ac:dyDescent="0.3">
      <c r="A1810" s="24">
        <v>59</v>
      </c>
      <c r="B1810" s="106">
        <v>46122.377592592595</v>
      </c>
      <c r="C1810" s="25" t="s">
        <v>358</v>
      </c>
      <c r="D1810" s="107" t="s">
        <v>132</v>
      </c>
      <c r="E1810" s="26">
        <v>3.52</v>
      </c>
      <c r="F1810" s="26" t="s">
        <v>295</v>
      </c>
      <c r="K1810" s="24">
        <v>59</v>
      </c>
      <c r="L1810" s="106">
        <v>46122.377604166664</v>
      </c>
      <c r="M1810" s="25" t="s">
        <v>359</v>
      </c>
      <c r="N1810" s="107" t="s">
        <v>132</v>
      </c>
      <c r="O1810" s="26">
        <v>7.26</v>
      </c>
      <c r="P1810" s="26" t="s">
        <v>295</v>
      </c>
    </row>
    <row r="1811" spans="1:16" x14ac:dyDescent="0.3">
      <c r="A1811" s="24">
        <v>59</v>
      </c>
      <c r="B1811" s="106">
        <v>46122.377592592595</v>
      </c>
      <c r="C1811" s="25" t="s">
        <v>358</v>
      </c>
      <c r="D1811" s="107" t="s">
        <v>111</v>
      </c>
      <c r="E1811" s="26">
        <v>89</v>
      </c>
      <c r="F1811" s="26" t="s">
        <v>295</v>
      </c>
      <c r="K1811" s="24">
        <v>59</v>
      </c>
      <c r="L1811" s="106">
        <v>46122.377604166664</v>
      </c>
      <c r="M1811" s="25" t="s">
        <v>359</v>
      </c>
      <c r="N1811" s="107" t="s">
        <v>111</v>
      </c>
      <c r="O1811" s="26">
        <v>283</v>
      </c>
      <c r="P1811" s="26" t="s">
        <v>295</v>
      </c>
    </row>
    <row r="1812" spans="1:16" x14ac:dyDescent="0.3">
      <c r="A1812" s="24">
        <v>59</v>
      </c>
      <c r="B1812" s="106">
        <v>46122.377592592595</v>
      </c>
      <c r="C1812" s="25" t="s">
        <v>358</v>
      </c>
      <c r="D1812" s="107" t="s">
        <v>347</v>
      </c>
      <c r="E1812" s="26">
        <v>5.07</v>
      </c>
      <c r="F1812" s="26" t="s">
        <v>295</v>
      </c>
      <c r="K1812" s="24">
        <v>59</v>
      </c>
      <c r="L1812" s="106">
        <v>46122.377604166664</v>
      </c>
      <c r="M1812" s="25" t="s">
        <v>359</v>
      </c>
      <c r="N1812" s="107" t="s">
        <v>347</v>
      </c>
      <c r="O1812" s="26">
        <v>9.9</v>
      </c>
      <c r="P1812" s="26" t="s">
        <v>295</v>
      </c>
    </row>
    <row r="1813" spans="1:16" x14ac:dyDescent="0.3">
      <c r="A1813" s="24">
        <v>59</v>
      </c>
      <c r="B1813" s="106">
        <v>46122.377592592595</v>
      </c>
      <c r="C1813" s="25" t="s">
        <v>358</v>
      </c>
      <c r="D1813" s="107" t="s">
        <v>349</v>
      </c>
      <c r="E1813" s="26">
        <v>2.17</v>
      </c>
      <c r="F1813" s="26" t="s">
        <v>295</v>
      </c>
      <c r="K1813" s="24">
        <v>59</v>
      </c>
      <c r="L1813" s="106">
        <v>46122.377604166664</v>
      </c>
      <c r="M1813" s="25" t="s">
        <v>359</v>
      </c>
      <c r="N1813" s="107" t="s">
        <v>349</v>
      </c>
      <c r="O1813" s="26">
        <v>4.84</v>
      </c>
      <c r="P1813" s="26" t="s">
        <v>295</v>
      </c>
    </row>
    <row r="1814" spans="1:16" x14ac:dyDescent="0.3">
      <c r="A1814" s="24">
        <v>59</v>
      </c>
      <c r="B1814" s="106">
        <v>46122.377592592595</v>
      </c>
      <c r="C1814" s="25" t="s">
        <v>358</v>
      </c>
      <c r="D1814" s="107" t="s">
        <v>128</v>
      </c>
      <c r="E1814" s="26">
        <v>7</v>
      </c>
      <c r="F1814" s="26" t="s">
        <v>295</v>
      </c>
      <c r="K1814" s="24">
        <v>59</v>
      </c>
      <c r="L1814" s="106">
        <v>46122.377604166664</v>
      </c>
      <c r="M1814" s="25" t="s">
        <v>359</v>
      </c>
      <c r="N1814" s="107" t="s">
        <v>128</v>
      </c>
      <c r="O1814" s="26">
        <v>4.4000000000000004</v>
      </c>
      <c r="P1814" s="26" t="s">
        <v>295</v>
      </c>
    </row>
    <row r="1815" spans="1:16" x14ac:dyDescent="0.3">
      <c r="A1815" s="24">
        <v>59</v>
      </c>
      <c r="B1815" s="106">
        <v>46122.377592592595</v>
      </c>
      <c r="C1815" s="25" t="s">
        <v>358</v>
      </c>
      <c r="D1815" s="107" t="s">
        <v>121</v>
      </c>
      <c r="E1815" s="26">
        <v>164</v>
      </c>
      <c r="F1815" s="26" t="s">
        <v>295</v>
      </c>
      <c r="K1815" s="24">
        <v>59</v>
      </c>
      <c r="L1815" s="106">
        <v>46122.377604166664</v>
      </c>
      <c r="M1815" s="25" t="s">
        <v>359</v>
      </c>
      <c r="N1815" s="107" t="s">
        <v>121</v>
      </c>
      <c r="O1815" s="26">
        <v>80</v>
      </c>
      <c r="P1815" s="26" t="s">
        <v>295</v>
      </c>
    </row>
    <row r="1816" spans="1:16" x14ac:dyDescent="0.3">
      <c r="A1816" s="24">
        <v>59</v>
      </c>
      <c r="B1816" s="106">
        <v>46122.377592592595</v>
      </c>
      <c r="C1816" s="25" t="s">
        <v>358</v>
      </c>
      <c r="D1816" s="107" t="s">
        <v>115</v>
      </c>
      <c r="E1816" s="26">
        <v>36</v>
      </c>
      <c r="F1816" s="26" t="s">
        <v>295</v>
      </c>
      <c r="K1816" s="24">
        <v>59</v>
      </c>
      <c r="L1816" s="106">
        <v>46122.377604166664</v>
      </c>
      <c r="M1816" s="25" t="s">
        <v>359</v>
      </c>
      <c r="N1816" s="107" t="s">
        <v>115</v>
      </c>
      <c r="O1816" s="26">
        <v>94</v>
      </c>
      <c r="P1816" s="26" t="s">
        <v>295</v>
      </c>
    </row>
    <row r="1817" spans="1:16" x14ac:dyDescent="0.3">
      <c r="A1817" s="24">
        <v>59</v>
      </c>
      <c r="B1817" s="106">
        <v>46122.377592592595</v>
      </c>
      <c r="C1817" s="25" t="s">
        <v>358</v>
      </c>
      <c r="D1817" s="107" t="s">
        <v>137</v>
      </c>
      <c r="E1817" s="26">
        <v>75</v>
      </c>
      <c r="F1817" s="26" t="s">
        <v>295</v>
      </c>
      <c r="K1817" s="24">
        <v>59</v>
      </c>
      <c r="L1817" s="106">
        <v>46122.377604166664</v>
      </c>
      <c r="M1817" s="25" t="s">
        <v>359</v>
      </c>
      <c r="N1817" s="107" t="s">
        <v>137</v>
      </c>
      <c r="O1817" s="26">
        <v>484</v>
      </c>
      <c r="P1817" s="26" t="s">
        <v>295</v>
      </c>
    </row>
    <row r="1818" spans="1:16" x14ac:dyDescent="0.3">
      <c r="A1818" s="24">
        <v>59</v>
      </c>
      <c r="B1818" s="106">
        <v>46122.377592592595</v>
      </c>
      <c r="C1818" s="25" t="s">
        <v>358</v>
      </c>
      <c r="D1818" s="107" t="s">
        <v>350</v>
      </c>
      <c r="E1818" s="26">
        <v>144</v>
      </c>
      <c r="F1818" s="26" t="s">
        <v>295</v>
      </c>
      <c r="K1818" s="24">
        <v>59</v>
      </c>
      <c r="L1818" s="106">
        <v>46122.377604166664</v>
      </c>
      <c r="M1818" s="25" t="s">
        <v>359</v>
      </c>
      <c r="N1818" s="107" t="s">
        <v>350</v>
      </c>
      <c r="O1818" s="26">
        <v>428</v>
      </c>
      <c r="P1818" s="26" t="s">
        <v>295</v>
      </c>
    </row>
    <row r="1819" spans="1:16" x14ac:dyDescent="0.3">
      <c r="A1819" s="24">
        <v>59</v>
      </c>
      <c r="B1819" s="106">
        <v>46122.377592592595</v>
      </c>
      <c r="C1819" s="25" t="s">
        <v>358</v>
      </c>
      <c r="D1819" s="107" t="s">
        <v>125</v>
      </c>
      <c r="E1819" s="26">
        <v>114</v>
      </c>
      <c r="F1819" s="26" t="s">
        <v>295</v>
      </c>
      <c r="K1819" s="24">
        <v>59</v>
      </c>
      <c r="L1819" s="106">
        <v>46122.377604166664</v>
      </c>
      <c r="M1819" s="25" t="s">
        <v>359</v>
      </c>
      <c r="N1819" s="107" t="s">
        <v>125</v>
      </c>
      <c r="O1819" s="26">
        <v>424</v>
      </c>
      <c r="P1819" s="26" t="s">
        <v>295</v>
      </c>
    </row>
    <row r="1820" spans="1:16" x14ac:dyDescent="0.3">
      <c r="A1820" s="24">
        <v>59</v>
      </c>
      <c r="B1820" s="106">
        <v>46122.377592592595</v>
      </c>
      <c r="C1820" s="25" t="s">
        <v>358</v>
      </c>
      <c r="D1820" s="107" t="s">
        <v>126</v>
      </c>
      <c r="E1820" s="26">
        <v>82</v>
      </c>
      <c r="F1820" s="26" t="s">
        <v>295</v>
      </c>
      <c r="K1820" s="24">
        <v>59</v>
      </c>
      <c r="L1820" s="106">
        <v>46122.377604166664</v>
      </c>
      <c r="M1820" s="25" t="s">
        <v>359</v>
      </c>
      <c r="N1820" s="107" t="s">
        <v>126</v>
      </c>
      <c r="O1820" s="26">
        <v>152</v>
      </c>
      <c r="P1820" s="26" t="s">
        <v>295</v>
      </c>
    </row>
    <row r="1821" spans="1:16" x14ac:dyDescent="0.3">
      <c r="A1821" s="24">
        <v>59</v>
      </c>
      <c r="B1821" s="106">
        <v>46122.377592592595</v>
      </c>
      <c r="C1821" s="25" t="s">
        <v>358</v>
      </c>
      <c r="D1821" s="107" t="s">
        <v>351</v>
      </c>
      <c r="E1821" s="26">
        <v>159</v>
      </c>
      <c r="F1821" s="26" t="s">
        <v>295</v>
      </c>
      <c r="K1821" s="24">
        <v>59</v>
      </c>
      <c r="L1821" s="106">
        <v>46122.377604166664</v>
      </c>
      <c r="M1821" s="25" t="s">
        <v>359</v>
      </c>
      <c r="N1821" s="107" t="s">
        <v>351</v>
      </c>
      <c r="O1821" s="26">
        <v>370</v>
      </c>
      <c r="P1821" s="26" t="s">
        <v>295</v>
      </c>
    </row>
    <row r="1822" spans="1:16" x14ac:dyDescent="0.3">
      <c r="A1822" s="24">
        <v>59</v>
      </c>
      <c r="B1822" s="106">
        <v>46122.377592592595</v>
      </c>
      <c r="C1822" s="25" t="s">
        <v>358</v>
      </c>
      <c r="D1822" s="107" t="s">
        <v>352</v>
      </c>
      <c r="E1822" s="26">
        <v>63</v>
      </c>
      <c r="F1822" s="26" t="s">
        <v>295</v>
      </c>
      <c r="K1822" s="24">
        <v>59</v>
      </c>
      <c r="L1822" s="106">
        <v>46122.377604166664</v>
      </c>
      <c r="M1822" s="25" t="s">
        <v>359</v>
      </c>
      <c r="N1822" s="107" t="s">
        <v>352</v>
      </c>
      <c r="O1822" s="26">
        <v>90</v>
      </c>
      <c r="P1822" s="26" t="s">
        <v>295</v>
      </c>
    </row>
    <row r="1823" spans="1:16" x14ac:dyDescent="0.3">
      <c r="A1823" s="24">
        <v>59</v>
      </c>
      <c r="B1823" s="106">
        <v>46122.377592592595</v>
      </c>
      <c r="C1823" s="25" t="s">
        <v>358</v>
      </c>
      <c r="D1823" s="107" t="s">
        <v>122</v>
      </c>
      <c r="E1823" s="26">
        <v>46</v>
      </c>
      <c r="F1823" s="26" t="s">
        <v>295</v>
      </c>
      <c r="K1823" s="24">
        <v>59</v>
      </c>
      <c r="L1823" s="106">
        <v>46122.377604166664</v>
      </c>
      <c r="M1823" s="25" t="s">
        <v>359</v>
      </c>
      <c r="N1823" s="107" t="s">
        <v>122</v>
      </c>
      <c r="O1823" s="26">
        <v>213</v>
      </c>
      <c r="P1823" s="26" t="s">
        <v>295</v>
      </c>
    </row>
    <row r="1824" spans="1:16" x14ac:dyDescent="0.3">
      <c r="A1824" s="24">
        <v>59</v>
      </c>
      <c r="B1824" s="106">
        <v>46122.377592592595</v>
      </c>
      <c r="C1824" s="25" t="s">
        <v>358</v>
      </c>
      <c r="D1824" s="107" t="s">
        <v>124</v>
      </c>
      <c r="E1824" s="26">
        <v>29</v>
      </c>
      <c r="F1824" s="26" t="s">
        <v>295</v>
      </c>
      <c r="K1824" s="24">
        <v>59</v>
      </c>
      <c r="L1824" s="106">
        <v>46122.377604166664</v>
      </c>
      <c r="M1824" s="25" t="s">
        <v>359</v>
      </c>
      <c r="N1824" s="107" t="s">
        <v>124</v>
      </c>
      <c r="O1824" s="26">
        <v>102</v>
      </c>
      <c r="P1824" s="26" t="s">
        <v>295</v>
      </c>
    </row>
    <row r="1825" spans="1:16" x14ac:dyDescent="0.3">
      <c r="A1825" s="24">
        <v>59</v>
      </c>
      <c r="B1825" s="106">
        <v>46122.377592592595</v>
      </c>
      <c r="C1825" s="25" t="s">
        <v>358</v>
      </c>
      <c r="D1825" s="107" t="s">
        <v>353</v>
      </c>
      <c r="E1825" s="26">
        <v>0.92</v>
      </c>
      <c r="F1825" s="26" t="s">
        <v>295</v>
      </c>
      <c r="K1825" s="24">
        <v>59</v>
      </c>
      <c r="L1825" s="106">
        <v>46122.377604166664</v>
      </c>
      <c r="M1825" s="25" t="s">
        <v>359</v>
      </c>
      <c r="N1825" s="107" t="s">
        <v>353</v>
      </c>
      <c r="O1825" s="26">
        <v>3.52</v>
      </c>
      <c r="P1825" s="26" t="s">
        <v>295</v>
      </c>
    </row>
    <row r="1826" spans="1:16" x14ac:dyDescent="0.3">
      <c r="A1826" s="24">
        <v>59</v>
      </c>
      <c r="B1826" s="106">
        <v>46122.377592592595</v>
      </c>
      <c r="C1826" s="25" t="s">
        <v>358</v>
      </c>
      <c r="D1826" s="107" t="s">
        <v>355</v>
      </c>
      <c r="E1826" s="26">
        <v>38.299999999999997</v>
      </c>
      <c r="F1826" s="26" t="s">
        <v>295</v>
      </c>
      <c r="K1826" s="24">
        <v>59</v>
      </c>
      <c r="L1826" s="106">
        <v>46122.377604166664</v>
      </c>
      <c r="M1826" s="25" t="s">
        <v>359</v>
      </c>
      <c r="N1826" s="107" t="s">
        <v>355</v>
      </c>
      <c r="O1826" s="26">
        <v>20.5</v>
      </c>
      <c r="P1826" s="26" t="s">
        <v>295</v>
      </c>
    </row>
    <row r="1827" spans="1:16" x14ac:dyDescent="0.3">
      <c r="A1827" s="24">
        <v>59</v>
      </c>
      <c r="B1827" s="106">
        <v>46122.377592592595</v>
      </c>
      <c r="C1827" s="25" t="s">
        <v>358</v>
      </c>
      <c r="D1827" s="107" t="s">
        <v>133</v>
      </c>
      <c r="E1827" s="26">
        <v>148</v>
      </c>
      <c r="F1827" s="26" t="s">
        <v>295</v>
      </c>
      <c r="K1827" s="24">
        <v>59</v>
      </c>
      <c r="L1827" s="106">
        <v>46122.377604166664</v>
      </c>
      <c r="M1827" s="25" t="s">
        <v>359</v>
      </c>
      <c r="N1827" s="107" t="s">
        <v>133</v>
      </c>
      <c r="O1827" s="26">
        <v>128</v>
      </c>
      <c r="P1827" s="26" t="s">
        <v>295</v>
      </c>
    </row>
    <row r="1828" spans="1:16" x14ac:dyDescent="0.3">
      <c r="A1828" s="24">
        <v>59</v>
      </c>
      <c r="B1828" s="106">
        <v>46122.377592592595</v>
      </c>
      <c r="C1828" s="25" t="s">
        <v>358</v>
      </c>
      <c r="D1828" s="107" t="s">
        <v>135</v>
      </c>
      <c r="E1828" s="26">
        <v>3.8</v>
      </c>
      <c r="F1828" s="26" t="s">
        <v>295</v>
      </c>
      <c r="K1828" s="24">
        <v>59</v>
      </c>
      <c r="L1828" s="106">
        <v>46122.377604166664</v>
      </c>
      <c r="M1828" s="25" t="s">
        <v>359</v>
      </c>
      <c r="N1828" s="107" t="s">
        <v>135</v>
      </c>
      <c r="O1828" s="26">
        <v>6.5</v>
      </c>
      <c r="P1828" s="26" t="s">
        <v>295</v>
      </c>
    </row>
    <row r="1829" spans="1:16" x14ac:dyDescent="0.3">
      <c r="A1829" s="24">
        <v>59</v>
      </c>
      <c r="B1829" s="106">
        <v>46122.377592592595</v>
      </c>
      <c r="C1829" s="25" t="s">
        <v>358</v>
      </c>
      <c r="D1829" s="107" t="s">
        <v>136</v>
      </c>
      <c r="E1829" s="26">
        <v>113</v>
      </c>
      <c r="F1829" s="26" t="s">
        <v>295</v>
      </c>
      <c r="K1829" s="24">
        <v>59</v>
      </c>
      <c r="L1829" s="106">
        <v>46122.377604166664</v>
      </c>
      <c r="M1829" s="25" t="s">
        <v>359</v>
      </c>
      <c r="N1829" s="107" t="s">
        <v>136</v>
      </c>
      <c r="O1829" s="26">
        <v>95</v>
      </c>
      <c r="P1829" s="26" t="s">
        <v>295</v>
      </c>
    </row>
    <row r="1830" spans="1:16" x14ac:dyDescent="0.3">
      <c r="A1830" s="24">
        <v>60</v>
      </c>
      <c r="B1830" s="106">
        <v>46125.360960648148</v>
      </c>
      <c r="C1830" s="25" t="s">
        <v>358</v>
      </c>
      <c r="D1830" s="107" t="s">
        <v>341</v>
      </c>
      <c r="E1830" s="26">
        <v>4.72</v>
      </c>
      <c r="F1830" s="26" t="s">
        <v>295</v>
      </c>
      <c r="K1830" s="24">
        <v>60</v>
      </c>
      <c r="L1830" s="106">
        <v>46125.363923611112</v>
      </c>
      <c r="M1830" s="25" t="s">
        <v>359</v>
      </c>
      <c r="N1830" s="107" t="s">
        <v>341</v>
      </c>
      <c r="O1830" s="26">
        <v>1.19</v>
      </c>
      <c r="P1830" s="26" t="s">
        <v>295</v>
      </c>
    </row>
    <row r="1831" spans="1:16" x14ac:dyDescent="0.3">
      <c r="A1831" s="24">
        <v>60</v>
      </c>
      <c r="B1831" s="106">
        <v>46125.360960648148</v>
      </c>
      <c r="C1831" s="25" t="s">
        <v>358</v>
      </c>
      <c r="D1831" s="107" t="s">
        <v>118</v>
      </c>
      <c r="E1831" s="26">
        <v>4.5999999999999996</v>
      </c>
      <c r="F1831" s="26" t="s">
        <v>295</v>
      </c>
      <c r="K1831" s="24">
        <v>60</v>
      </c>
      <c r="L1831" s="106">
        <v>46125.363923611112</v>
      </c>
      <c r="M1831" s="25" t="s">
        <v>359</v>
      </c>
      <c r="N1831" s="107" t="s">
        <v>118</v>
      </c>
      <c r="O1831" s="26">
        <v>9.6</v>
      </c>
      <c r="P1831" s="26" t="s">
        <v>295</v>
      </c>
    </row>
    <row r="1832" spans="1:16" x14ac:dyDescent="0.3">
      <c r="A1832" s="24">
        <v>60</v>
      </c>
      <c r="B1832" s="106">
        <v>46125.360960648148</v>
      </c>
      <c r="C1832" s="25" t="s">
        <v>358</v>
      </c>
      <c r="D1832" s="107" t="s">
        <v>130</v>
      </c>
      <c r="E1832" s="26">
        <v>3.8</v>
      </c>
      <c r="F1832" s="26" t="s">
        <v>295</v>
      </c>
      <c r="K1832" s="24">
        <v>60</v>
      </c>
      <c r="L1832" s="106">
        <v>46125.363923611112</v>
      </c>
      <c r="M1832" s="25" t="s">
        <v>359</v>
      </c>
      <c r="N1832" s="107" t="s">
        <v>130</v>
      </c>
      <c r="O1832" s="26">
        <v>2.4</v>
      </c>
      <c r="P1832" s="26" t="s">
        <v>295</v>
      </c>
    </row>
    <row r="1833" spans="1:16" x14ac:dyDescent="0.3">
      <c r="A1833" s="24">
        <v>60</v>
      </c>
      <c r="B1833" s="106">
        <v>46125.360960648148</v>
      </c>
      <c r="C1833" s="25" t="s">
        <v>358</v>
      </c>
      <c r="D1833" s="107" t="s">
        <v>343</v>
      </c>
      <c r="E1833" s="26">
        <v>0.312</v>
      </c>
      <c r="F1833" s="26" t="s">
        <v>295</v>
      </c>
      <c r="K1833" s="24">
        <v>60</v>
      </c>
      <c r="L1833" s="106">
        <v>46125.363923611112</v>
      </c>
      <c r="M1833" s="25" t="s">
        <v>359</v>
      </c>
      <c r="N1833" s="107" t="s">
        <v>343</v>
      </c>
      <c r="O1833" s="26">
        <v>1.167</v>
      </c>
      <c r="P1833" s="26" t="s">
        <v>295</v>
      </c>
    </row>
    <row r="1834" spans="1:16" x14ac:dyDescent="0.3">
      <c r="A1834" s="24">
        <v>60</v>
      </c>
      <c r="B1834" s="106">
        <v>46125.360960648148</v>
      </c>
      <c r="C1834" s="25" t="s">
        <v>358</v>
      </c>
      <c r="D1834" s="107" t="s">
        <v>127</v>
      </c>
      <c r="E1834" s="26">
        <v>1.2270000000000001</v>
      </c>
      <c r="F1834" s="26" t="s">
        <v>295</v>
      </c>
      <c r="K1834" s="24">
        <v>60</v>
      </c>
      <c r="L1834" s="106">
        <v>46125.363923611112</v>
      </c>
      <c r="M1834" s="25" t="s">
        <v>359</v>
      </c>
      <c r="N1834" s="107" t="s">
        <v>127</v>
      </c>
      <c r="O1834" s="26">
        <v>4.6390000000000002</v>
      </c>
      <c r="P1834" s="26" t="s">
        <v>295</v>
      </c>
    </row>
    <row r="1835" spans="1:16" x14ac:dyDescent="0.3">
      <c r="A1835" s="24">
        <v>60</v>
      </c>
      <c r="B1835" s="106">
        <v>46125.360960648148</v>
      </c>
      <c r="C1835" s="25" t="s">
        <v>358</v>
      </c>
      <c r="D1835" s="107" t="s">
        <v>131</v>
      </c>
      <c r="E1835" s="26">
        <v>9.1</v>
      </c>
      <c r="F1835" s="26" t="s">
        <v>295</v>
      </c>
      <c r="K1835" s="24">
        <v>60</v>
      </c>
      <c r="L1835" s="106">
        <v>46125.363923611112</v>
      </c>
      <c r="M1835" s="25" t="s">
        <v>359</v>
      </c>
      <c r="N1835" s="107" t="s">
        <v>131</v>
      </c>
      <c r="O1835" s="26">
        <v>12.4</v>
      </c>
      <c r="P1835" s="26" t="s">
        <v>295</v>
      </c>
    </row>
    <row r="1836" spans="1:16" x14ac:dyDescent="0.3">
      <c r="A1836" s="24">
        <v>60</v>
      </c>
      <c r="B1836" s="106">
        <v>46125.360960648148</v>
      </c>
      <c r="C1836" s="25" t="s">
        <v>358</v>
      </c>
      <c r="D1836" s="107" t="s">
        <v>344</v>
      </c>
      <c r="E1836" s="26">
        <v>310</v>
      </c>
      <c r="F1836" s="26" t="s">
        <v>295</v>
      </c>
      <c r="K1836" s="24">
        <v>60</v>
      </c>
      <c r="L1836" s="106">
        <v>46125.363923611112</v>
      </c>
      <c r="M1836" s="25" t="s">
        <v>359</v>
      </c>
      <c r="N1836" s="107" t="s">
        <v>344</v>
      </c>
      <c r="O1836" s="26">
        <v>190</v>
      </c>
      <c r="P1836" s="26" t="s">
        <v>295</v>
      </c>
    </row>
    <row r="1837" spans="1:16" x14ac:dyDescent="0.3">
      <c r="A1837" s="24">
        <v>60</v>
      </c>
      <c r="B1837" s="106">
        <v>46125.360960648148</v>
      </c>
      <c r="C1837" s="25" t="s">
        <v>358</v>
      </c>
      <c r="D1837" s="107" t="s">
        <v>119</v>
      </c>
      <c r="E1837" s="26">
        <v>239</v>
      </c>
      <c r="F1837" s="26" t="s">
        <v>295</v>
      </c>
      <c r="K1837" s="24">
        <v>60</v>
      </c>
      <c r="L1837" s="106">
        <v>46125.363923611112</v>
      </c>
      <c r="M1837" s="25" t="s">
        <v>359</v>
      </c>
      <c r="N1837" s="107" t="s">
        <v>119</v>
      </c>
      <c r="O1837" s="26">
        <v>88</v>
      </c>
      <c r="P1837" s="26" t="s">
        <v>295</v>
      </c>
    </row>
    <row r="1838" spans="1:16" x14ac:dyDescent="0.3">
      <c r="A1838" s="24">
        <v>60</v>
      </c>
      <c r="B1838" s="106">
        <v>46125.360960648148</v>
      </c>
      <c r="C1838" s="25" t="s">
        <v>358</v>
      </c>
      <c r="D1838" s="107" t="s">
        <v>120</v>
      </c>
      <c r="E1838" s="26">
        <v>77</v>
      </c>
      <c r="F1838" s="26" t="s">
        <v>295</v>
      </c>
      <c r="K1838" s="24">
        <v>60</v>
      </c>
      <c r="L1838" s="106">
        <v>46125.363923611112</v>
      </c>
      <c r="M1838" s="25" t="s">
        <v>359</v>
      </c>
      <c r="N1838" s="107" t="s">
        <v>120</v>
      </c>
      <c r="O1838" s="26">
        <v>27</v>
      </c>
      <c r="P1838" s="26" t="s">
        <v>295</v>
      </c>
    </row>
    <row r="1839" spans="1:16" x14ac:dyDescent="0.3">
      <c r="A1839" s="24">
        <v>60</v>
      </c>
      <c r="B1839" s="106">
        <v>46125.360960648148</v>
      </c>
      <c r="C1839" s="25" t="s">
        <v>358</v>
      </c>
      <c r="D1839" s="107" t="s">
        <v>117</v>
      </c>
      <c r="E1839" s="26">
        <v>2.67</v>
      </c>
      <c r="F1839" s="26" t="s">
        <v>295</v>
      </c>
      <c r="K1839" s="24">
        <v>60</v>
      </c>
      <c r="L1839" s="106">
        <v>46125.363923611112</v>
      </c>
      <c r="M1839" s="25" t="s">
        <v>359</v>
      </c>
      <c r="N1839" s="107" t="s">
        <v>117</v>
      </c>
      <c r="O1839" s="26">
        <v>6.24</v>
      </c>
      <c r="P1839" s="26" t="s">
        <v>295</v>
      </c>
    </row>
    <row r="1840" spans="1:16" x14ac:dyDescent="0.3">
      <c r="A1840" s="24">
        <v>60</v>
      </c>
      <c r="B1840" s="106">
        <v>46125.360960648148</v>
      </c>
      <c r="C1840" s="25" t="s">
        <v>358</v>
      </c>
      <c r="D1840" s="107" t="s">
        <v>346</v>
      </c>
      <c r="E1840" s="26">
        <v>232</v>
      </c>
      <c r="F1840" s="26" t="s">
        <v>295</v>
      </c>
      <c r="K1840" s="24">
        <v>60</v>
      </c>
      <c r="L1840" s="106">
        <v>46125.363923611112</v>
      </c>
      <c r="M1840" s="25" t="s">
        <v>359</v>
      </c>
      <c r="N1840" s="107" t="s">
        <v>346</v>
      </c>
      <c r="O1840" s="26">
        <v>68</v>
      </c>
      <c r="P1840" s="26" t="s">
        <v>295</v>
      </c>
    </row>
    <row r="1841" spans="1:16" x14ac:dyDescent="0.3">
      <c r="A1841" s="24">
        <v>60</v>
      </c>
      <c r="B1841" s="106">
        <v>46125.360960648148</v>
      </c>
      <c r="C1841" s="25" t="s">
        <v>358</v>
      </c>
      <c r="D1841" s="107" t="s">
        <v>132</v>
      </c>
      <c r="E1841" s="26">
        <v>3.46</v>
      </c>
      <c r="F1841" s="26" t="s">
        <v>295</v>
      </c>
      <c r="K1841" s="24">
        <v>60</v>
      </c>
      <c r="L1841" s="106">
        <v>46125.363923611112</v>
      </c>
      <c r="M1841" s="25" t="s">
        <v>359</v>
      </c>
      <c r="N1841" s="107" t="s">
        <v>132</v>
      </c>
      <c r="O1841" s="26">
        <v>7.19</v>
      </c>
      <c r="P1841" s="26" t="s">
        <v>295</v>
      </c>
    </row>
    <row r="1842" spans="1:16" x14ac:dyDescent="0.3">
      <c r="A1842" s="24">
        <v>60</v>
      </c>
      <c r="B1842" s="106">
        <v>46125.360960648148</v>
      </c>
      <c r="C1842" s="25" t="s">
        <v>358</v>
      </c>
      <c r="D1842" s="107" t="s">
        <v>111</v>
      </c>
      <c r="E1842" s="26">
        <v>90</v>
      </c>
      <c r="F1842" s="26" t="s">
        <v>295</v>
      </c>
      <c r="K1842" s="24">
        <v>60</v>
      </c>
      <c r="L1842" s="106">
        <v>46125.363923611112</v>
      </c>
      <c r="M1842" s="25" t="s">
        <v>359</v>
      </c>
      <c r="N1842" s="107" t="s">
        <v>111</v>
      </c>
      <c r="O1842" s="26">
        <v>281</v>
      </c>
      <c r="P1842" s="26" t="s">
        <v>295</v>
      </c>
    </row>
    <row r="1843" spans="1:16" x14ac:dyDescent="0.3">
      <c r="A1843" s="24">
        <v>60</v>
      </c>
      <c r="B1843" s="106">
        <v>46125.360960648148</v>
      </c>
      <c r="C1843" s="25" t="s">
        <v>358</v>
      </c>
      <c r="D1843" s="107" t="s">
        <v>347</v>
      </c>
      <c r="E1843" s="26">
        <v>5.3</v>
      </c>
      <c r="F1843" s="26" t="s">
        <v>295</v>
      </c>
      <c r="K1843" s="24">
        <v>60</v>
      </c>
      <c r="L1843" s="106">
        <v>46125.363923611112</v>
      </c>
      <c r="M1843" s="25" t="s">
        <v>359</v>
      </c>
      <c r="N1843" s="107" t="s">
        <v>347</v>
      </c>
      <c r="O1843" s="26">
        <v>10.02</v>
      </c>
      <c r="P1843" s="26" t="s">
        <v>295</v>
      </c>
    </row>
    <row r="1844" spans="1:16" x14ac:dyDescent="0.3">
      <c r="A1844" s="24">
        <v>60</v>
      </c>
      <c r="B1844" s="106">
        <v>46125.360960648148</v>
      </c>
      <c r="C1844" s="25" t="s">
        <v>358</v>
      </c>
      <c r="D1844" s="107" t="s">
        <v>349</v>
      </c>
      <c r="E1844" s="26">
        <v>2.2799999999999998</v>
      </c>
      <c r="F1844" s="26" t="s">
        <v>295</v>
      </c>
      <c r="K1844" s="24">
        <v>60</v>
      </c>
      <c r="L1844" s="106">
        <v>46125.363923611112</v>
      </c>
      <c r="M1844" s="25" t="s">
        <v>359</v>
      </c>
      <c r="N1844" s="107" t="s">
        <v>349</v>
      </c>
      <c r="O1844" s="26">
        <v>4.9400000000000004</v>
      </c>
      <c r="P1844" s="26" t="s">
        <v>295</v>
      </c>
    </row>
    <row r="1845" spans="1:16" x14ac:dyDescent="0.3">
      <c r="A1845" s="24">
        <v>60</v>
      </c>
      <c r="B1845" s="106">
        <v>46125.360960648148</v>
      </c>
      <c r="C1845" s="25" t="s">
        <v>358</v>
      </c>
      <c r="D1845" s="107" t="s">
        <v>128</v>
      </c>
      <c r="E1845" s="26">
        <v>6.8</v>
      </c>
      <c r="F1845" s="26" t="s">
        <v>295</v>
      </c>
      <c r="K1845" s="24">
        <v>60</v>
      </c>
      <c r="L1845" s="106">
        <v>46125.363923611112</v>
      </c>
      <c r="M1845" s="25" t="s">
        <v>359</v>
      </c>
      <c r="N1845" s="107" t="s">
        <v>128</v>
      </c>
      <c r="O1845" s="26">
        <v>4.2</v>
      </c>
      <c r="P1845" s="26" t="s">
        <v>295</v>
      </c>
    </row>
    <row r="1846" spans="1:16" x14ac:dyDescent="0.3">
      <c r="A1846" s="24">
        <v>60</v>
      </c>
      <c r="B1846" s="106">
        <v>46125.360960648148</v>
      </c>
      <c r="C1846" s="25" t="s">
        <v>358</v>
      </c>
      <c r="D1846" s="107" t="s">
        <v>121</v>
      </c>
      <c r="E1846" s="26">
        <v>159</v>
      </c>
      <c r="F1846" s="26" t="s">
        <v>295</v>
      </c>
      <c r="K1846" s="24">
        <v>60</v>
      </c>
      <c r="L1846" s="106">
        <v>46125.363923611112</v>
      </c>
      <c r="M1846" s="25" t="s">
        <v>359</v>
      </c>
      <c r="N1846" s="107" t="s">
        <v>121</v>
      </c>
      <c r="O1846" s="26">
        <v>79</v>
      </c>
      <c r="P1846" s="26" t="s">
        <v>295</v>
      </c>
    </row>
    <row r="1847" spans="1:16" x14ac:dyDescent="0.3">
      <c r="A1847" s="24">
        <v>60</v>
      </c>
      <c r="B1847" s="106">
        <v>46125.360960648148</v>
      </c>
      <c r="C1847" s="25" t="s">
        <v>358</v>
      </c>
      <c r="D1847" s="107" t="s">
        <v>115</v>
      </c>
      <c r="E1847" s="26">
        <v>33</v>
      </c>
      <c r="F1847" s="26" t="s">
        <v>295</v>
      </c>
      <c r="K1847" s="24">
        <v>60</v>
      </c>
      <c r="L1847" s="106">
        <v>46125.363923611112</v>
      </c>
      <c r="M1847" s="25" t="s">
        <v>359</v>
      </c>
      <c r="N1847" s="107" t="s">
        <v>115</v>
      </c>
      <c r="O1847" s="26">
        <v>94</v>
      </c>
      <c r="P1847" s="26" t="s">
        <v>295</v>
      </c>
    </row>
    <row r="1848" spans="1:16" x14ac:dyDescent="0.3">
      <c r="A1848" s="24">
        <v>60</v>
      </c>
      <c r="B1848" s="106">
        <v>46125.360960648148</v>
      </c>
      <c r="C1848" s="25" t="s">
        <v>358</v>
      </c>
      <c r="D1848" s="107" t="s">
        <v>137</v>
      </c>
      <c r="E1848" s="26">
        <v>74</v>
      </c>
      <c r="F1848" s="26" t="s">
        <v>295</v>
      </c>
      <c r="K1848" s="24">
        <v>60</v>
      </c>
      <c r="L1848" s="106">
        <v>46125.363923611112</v>
      </c>
      <c r="M1848" s="25" t="s">
        <v>359</v>
      </c>
      <c r="N1848" s="107" t="s">
        <v>137</v>
      </c>
      <c r="O1848" s="26">
        <v>483</v>
      </c>
      <c r="P1848" s="26" t="s">
        <v>295</v>
      </c>
    </row>
    <row r="1849" spans="1:16" x14ac:dyDescent="0.3">
      <c r="A1849" s="24">
        <v>60</v>
      </c>
      <c r="B1849" s="106">
        <v>46125.360960648148</v>
      </c>
      <c r="C1849" s="25" t="s">
        <v>358</v>
      </c>
      <c r="D1849" s="107" t="s">
        <v>350</v>
      </c>
      <c r="E1849" s="26">
        <v>143</v>
      </c>
      <c r="F1849" s="26" t="s">
        <v>295</v>
      </c>
      <c r="K1849" s="24">
        <v>60</v>
      </c>
      <c r="L1849" s="106">
        <v>46125.363923611112</v>
      </c>
      <c r="M1849" s="25" t="s">
        <v>359</v>
      </c>
      <c r="N1849" s="107" t="s">
        <v>350</v>
      </c>
      <c r="O1849" s="26">
        <v>427</v>
      </c>
      <c r="P1849" s="26" t="s">
        <v>295</v>
      </c>
    </row>
    <row r="1850" spans="1:16" x14ac:dyDescent="0.3">
      <c r="A1850" s="24">
        <v>60</v>
      </c>
      <c r="B1850" s="106">
        <v>46125.360960648148</v>
      </c>
      <c r="C1850" s="25" t="s">
        <v>358</v>
      </c>
      <c r="D1850" s="107" t="s">
        <v>125</v>
      </c>
      <c r="E1850" s="26">
        <v>101</v>
      </c>
      <c r="F1850" s="26" t="s">
        <v>295</v>
      </c>
      <c r="K1850" s="24">
        <v>60</v>
      </c>
      <c r="L1850" s="106">
        <v>46125.363923611112</v>
      </c>
      <c r="M1850" s="25" t="s">
        <v>359</v>
      </c>
      <c r="N1850" s="107" t="s">
        <v>125</v>
      </c>
      <c r="O1850" s="26">
        <v>423</v>
      </c>
      <c r="P1850" s="26" t="s">
        <v>295</v>
      </c>
    </row>
    <row r="1851" spans="1:16" x14ac:dyDescent="0.3">
      <c r="A1851" s="24">
        <v>60</v>
      </c>
      <c r="B1851" s="106">
        <v>46125.360960648148</v>
      </c>
      <c r="C1851" s="25" t="s">
        <v>358</v>
      </c>
      <c r="D1851" s="107" t="s">
        <v>126</v>
      </c>
      <c r="E1851" s="26">
        <v>80</v>
      </c>
      <c r="F1851" s="26" t="s">
        <v>295</v>
      </c>
      <c r="K1851" s="24">
        <v>60</v>
      </c>
      <c r="L1851" s="106">
        <v>46125.363923611112</v>
      </c>
      <c r="M1851" s="25" t="s">
        <v>359</v>
      </c>
      <c r="N1851" s="107" t="s">
        <v>126</v>
      </c>
      <c r="O1851" s="26">
        <v>150</v>
      </c>
      <c r="P1851" s="26" t="s">
        <v>295</v>
      </c>
    </row>
    <row r="1852" spans="1:16" x14ac:dyDescent="0.3">
      <c r="A1852" s="24">
        <v>60</v>
      </c>
      <c r="B1852" s="106">
        <v>46125.360960648148</v>
      </c>
      <c r="C1852" s="25" t="s">
        <v>358</v>
      </c>
      <c r="D1852" s="107" t="s">
        <v>351</v>
      </c>
      <c r="E1852" s="26">
        <v>165</v>
      </c>
      <c r="F1852" s="26" t="s">
        <v>295</v>
      </c>
      <c r="K1852" s="24">
        <v>60</v>
      </c>
      <c r="L1852" s="106">
        <v>46125.363923611112</v>
      </c>
      <c r="M1852" s="25" t="s">
        <v>359</v>
      </c>
      <c r="N1852" s="107" t="s">
        <v>351</v>
      </c>
      <c r="O1852" s="26">
        <v>379</v>
      </c>
      <c r="P1852" s="26" t="s">
        <v>295</v>
      </c>
    </row>
    <row r="1853" spans="1:16" x14ac:dyDescent="0.3">
      <c r="A1853" s="24">
        <v>60</v>
      </c>
      <c r="B1853" s="106">
        <v>46125.360960648148</v>
      </c>
      <c r="C1853" s="25" t="s">
        <v>358</v>
      </c>
      <c r="D1853" s="107" t="s">
        <v>352</v>
      </c>
      <c r="E1853" s="26">
        <v>62</v>
      </c>
      <c r="F1853" s="26" t="s">
        <v>295</v>
      </c>
      <c r="K1853" s="24">
        <v>60</v>
      </c>
      <c r="L1853" s="106">
        <v>46125.363923611112</v>
      </c>
      <c r="M1853" s="25" t="s">
        <v>359</v>
      </c>
      <c r="N1853" s="107" t="s">
        <v>352</v>
      </c>
      <c r="O1853" s="26">
        <v>84</v>
      </c>
      <c r="P1853" s="26" t="s">
        <v>295</v>
      </c>
    </row>
    <row r="1854" spans="1:16" x14ac:dyDescent="0.3">
      <c r="A1854" s="24">
        <v>60</v>
      </c>
      <c r="B1854" s="106">
        <v>46125.360960648148</v>
      </c>
      <c r="C1854" s="25" t="s">
        <v>358</v>
      </c>
      <c r="D1854" s="107" t="s">
        <v>122</v>
      </c>
      <c r="E1854" s="26">
        <v>47</v>
      </c>
      <c r="F1854" s="26" t="s">
        <v>295</v>
      </c>
      <c r="K1854" s="24">
        <v>60</v>
      </c>
      <c r="L1854" s="106">
        <v>46125.363923611112</v>
      </c>
      <c r="M1854" s="25" t="s">
        <v>359</v>
      </c>
      <c r="N1854" s="107" t="s">
        <v>122</v>
      </c>
      <c r="O1854" s="26">
        <v>210</v>
      </c>
      <c r="P1854" s="26" t="s">
        <v>295</v>
      </c>
    </row>
    <row r="1855" spans="1:16" x14ac:dyDescent="0.3">
      <c r="A1855" s="24">
        <v>60</v>
      </c>
      <c r="B1855" s="106">
        <v>46125.360960648148</v>
      </c>
      <c r="C1855" s="25" t="s">
        <v>358</v>
      </c>
      <c r="D1855" s="107" t="s">
        <v>124</v>
      </c>
      <c r="E1855" s="26">
        <v>29</v>
      </c>
      <c r="F1855" s="26" t="s">
        <v>295</v>
      </c>
      <c r="K1855" s="24">
        <v>60</v>
      </c>
      <c r="L1855" s="106">
        <v>46125.363923611112</v>
      </c>
      <c r="M1855" s="25" t="s">
        <v>359</v>
      </c>
      <c r="N1855" s="107" t="s">
        <v>124</v>
      </c>
      <c r="O1855" s="26">
        <v>103</v>
      </c>
      <c r="P1855" s="26" t="s">
        <v>295</v>
      </c>
    </row>
    <row r="1856" spans="1:16" x14ac:dyDescent="0.3">
      <c r="A1856" s="24">
        <v>60</v>
      </c>
      <c r="B1856" s="106">
        <v>46125.360960648148</v>
      </c>
      <c r="C1856" s="25" t="s">
        <v>358</v>
      </c>
      <c r="D1856" s="107" t="s">
        <v>353</v>
      </c>
      <c r="E1856" s="26">
        <v>0.94</v>
      </c>
      <c r="F1856" s="26" t="s">
        <v>295</v>
      </c>
      <c r="K1856" s="24">
        <v>60</v>
      </c>
      <c r="L1856" s="106">
        <v>46125.363923611112</v>
      </c>
      <c r="M1856" s="25" t="s">
        <v>359</v>
      </c>
      <c r="N1856" s="107" t="s">
        <v>353</v>
      </c>
      <c r="O1856" s="26">
        <v>3.6</v>
      </c>
      <c r="P1856" s="26" t="s">
        <v>295</v>
      </c>
    </row>
    <row r="1857" spans="1:16" x14ac:dyDescent="0.3">
      <c r="A1857" s="24">
        <v>60</v>
      </c>
      <c r="B1857" s="106">
        <v>46125.360960648148</v>
      </c>
      <c r="C1857" s="25" t="s">
        <v>358</v>
      </c>
      <c r="D1857" s="107" t="s">
        <v>355</v>
      </c>
      <c r="E1857" s="26">
        <v>34.700000000000003</v>
      </c>
      <c r="F1857" s="26" t="s">
        <v>295</v>
      </c>
      <c r="K1857" s="24">
        <v>60</v>
      </c>
      <c r="L1857" s="106">
        <v>46125.363923611112</v>
      </c>
      <c r="M1857" s="25" t="s">
        <v>359</v>
      </c>
      <c r="N1857" s="107" t="s">
        <v>355</v>
      </c>
      <c r="O1857" s="26">
        <v>16.7</v>
      </c>
      <c r="P1857" s="26" t="s">
        <v>295</v>
      </c>
    </row>
    <row r="1858" spans="1:16" x14ac:dyDescent="0.3">
      <c r="A1858" s="24">
        <v>60</v>
      </c>
      <c r="B1858" s="106">
        <v>46125.360960648148</v>
      </c>
      <c r="C1858" s="25" t="s">
        <v>358</v>
      </c>
      <c r="D1858" s="107" t="s">
        <v>133</v>
      </c>
      <c r="E1858" s="26">
        <v>147</v>
      </c>
      <c r="F1858" s="26" t="s">
        <v>295</v>
      </c>
      <c r="K1858" s="24">
        <v>60</v>
      </c>
      <c r="L1858" s="106">
        <v>46125.363923611112</v>
      </c>
      <c r="M1858" s="25" t="s">
        <v>359</v>
      </c>
      <c r="N1858" s="107" t="s">
        <v>133</v>
      </c>
      <c r="O1858" s="26">
        <v>126</v>
      </c>
      <c r="P1858" s="26" t="s">
        <v>295</v>
      </c>
    </row>
    <row r="1859" spans="1:16" x14ac:dyDescent="0.3">
      <c r="A1859" s="24">
        <v>60</v>
      </c>
      <c r="B1859" s="106">
        <v>46125.360960648148</v>
      </c>
      <c r="C1859" s="25" t="s">
        <v>358</v>
      </c>
      <c r="D1859" s="107" t="s">
        <v>135</v>
      </c>
      <c r="E1859" s="26">
        <v>3.8</v>
      </c>
      <c r="F1859" s="26" t="s">
        <v>295</v>
      </c>
      <c r="K1859" s="24">
        <v>60</v>
      </c>
      <c r="L1859" s="106">
        <v>46125.363923611112</v>
      </c>
      <c r="M1859" s="25" t="s">
        <v>359</v>
      </c>
      <c r="N1859" s="107" t="s">
        <v>135</v>
      </c>
      <c r="O1859" s="26">
        <v>6.4</v>
      </c>
      <c r="P1859" s="26" t="s">
        <v>295</v>
      </c>
    </row>
    <row r="1860" spans="1:16" x14ac:dyDescent="0.3">
      <c r="A1860" s="24">
        <v>60</v>
      </c>
      <c r="B1860" s="106">
        <v>46125.360960648148</v>
      </c>
      <c r="C1860" s="25" t="s">
        <v>358</v>
      </c>
      <c r="D1860" s="107" t="s">
        <v>136</v>
      </c>
      <c r="E1860" s="26">
        <v>114</v>
      </c>
      <c r="F1860" s="26" t="s">
        <v>295</v>
      </c>
      <c r="K1860" s="24">
        <v>60</v>
      </c>
      <c r="L1860" s="106">
        <v>46125.363923611112</v>
      </c>
      <c r="M1860" s="25" t="s">
        <v>359</v>
      </c>
      <c r="N1860" s="107" t="s">
        <v>136</v>
      </c>
      <c r="O1860" s="26">
        <v>95</v>
      </c>
      <c r="P1860" s="26" t="s">
        <v>295</v>
      </c>
    </row>
    <row r="1861" spans="1:16" x14ac:dyDescent="0.3">
      <c r="A1861" s="24">
        <v>61</v>
      </c>
      <c r="B1861" s="106">
        <v>46126.350127314814</v>
      </c>
      <c r="C1861" s="25" t="s">
        <v>358</v>
      </c>
      <c r="D1861" s="107" t="s">
        <v>341</v>
      </c>
      <c r="E1861" s="26">
        <v>4.7300000000000004</v>
      </c>
      <c r="F1861" s="26" t="s">
        <v>295</v>
      </c>
      <c r="K1861" s="24">
        <v>61</v>
      </c>
      <c r="L1861" s="106">
        <v>46126.354050925926</v>
      </c>
      <c r="M1861" s="25" t="s">
        <v>359</v>
      </c>
      <c r="N1861" s="107" t="s">
        <v>341</v>
      </c>
      <c r="O1861" s="26">
        <v>1.1299999999999999</v>
      </c>
      <c r="P1861" s="26" t="s">
        <v>295</v>
      </c>
    </row>
    <row r="1862" spans="1:16" x14ac:dyDescent="0.3">
      <c r="A1862" s="24">
        <v>61</v>
      </c>
      <c r="B1862" s="106">
        <v>46126.350127314814</v>
      </c>
      <c r="C1862" s="25" t="s">
        <v>358</v>
      </c>
      <c r="D1862" s="107" t="s">
        <v>118</v>
      </c>
      <c r="E1862" s="26">
        <v>4.5</v>
      </c>
      <c r="F1862" s="26" t="s">
        <v>295</v>
      </c>
      <c r="K1862" s="24">
        <v>61</v>
      </c>
      <c r="L1862" s="106">
        <v>46126.354050925926</v>
      </c>
      <c r="M1862" s="25" t="s">
        <v>359</v>
      </c>
      <c r="N1862" s="107" t="s">
        <v>118</v>
      </c>
      <c r="O1862" s="26">
        <v>9.6</v>
      </c>
      <c r="P1862" s="26" t="s">
        <v>295</v>
      </c>
    </row>
    <row r="1863" spans="1:16" x14ac:dyDescent="0.3">
      <c r="A1863" s="24">
        <v>61</v>
      </c>
      <c r="B1863" s="106">
        <v>46126.350127314814</v>
      </c>
      <c r="C1863" s="25" t="s">
        <v>358</v>
      </c>
      <c r="D1863" s="107" t="s">
        <v>130</v>
      </c>
      <c r="E1863" s="26">
        <v>3.89</v>
      </c>
      <c r="F1863" s="26" t="s">
        <v>295</v>
      </c>
      <c r="K1863" s="24">
        <v>61</v>
      </c>
      <c r="L1863" s="106">
        <v>46126.354050925926</v>
      </c>
      <c r="M1863" s="25" t="s">
        <v>359</v>
      </c>
      <c r="N1863" s="107" t="s">
        <v>130</v>
      </c>
      <c r="O1863" s="26">
        <v>2.46</v>
      </c>
      <c r="P1863" s="26" t="s">
        <v>295</v>
      </c>
    </row>
    <row r="1864" spans="1:16" x14ac:dyDescent="0.3">
      <c r="A1864" s="24">
        <v>61</v>
      </c>
      <c r="B1864" s="106">
        <v>46126.350127314814</v>
      </c>
      <c r="C1864" s="25" t="s">
        <v>358</v>
      </c>
      <c r="D1864" s="107" t="s">
        <v>343</v>
      </c>
      <c r="E1864" s="26">
        <v>0.29599999999999999</v>
      </c>
      <c r="F1864" s="26" t="s">
        <v>295</v>
      </c>
      <c r="K1864" s="24">
        <v>61</v>
      </c>
      <c r="L1864" s="106">
        <v>46126.354050925926</v>
      </c>
      <c r="M1864" s="25" t="s">
        <v>359</v>
      </c>
      <c r="N1864" s="107" t="s">
        <v>343</v>
      </c>
      <c r="O1864" s="26">
        <v>1.18</v>
      </c>
      <c r="P1864" s="26" t="s">
        <v>295</v>
      </c>
    </row>
    <row r="1865" spans="1:16" x14ac:dyDescent="0.3">
      <c r="A1865" s="24">
        <v>61</v>
      </c>
      <c r="B1865" s="106">
        <v>46126.350127314814</v>
      </c>
      <c r="C1865" s="25" t="s">
        <v>358</v>
      </c>
      <c r="D1865" s="107" t="s">
        <v>127</v>
      </c>
      <c r="E1865" s="26">
        <v>1.1850000000000001</v>
      </c>
      <c r="F1865" s="26" t="s">
        <v>295</v>
      </c>
      <c r="K1865" s="24">
        <v>61</v>
      </c>
      <c r="L1865" s="106">
        <v>46126.354050925926</v>
      </c>
      <c r="M1865" s="25" t="s">
        <v>359</v>
      </c>
      <c r="N1865" s="107" t="s">
        <v>127</v>
      </c>
      <c r="O1865" s="26">
        <v>4.6369999999999996</v>
      </c>
      <c r="P1865" s="26" t="s">
        <v>295</v>
      </c>
    </row>
    <row r="1866" spans="1:16" x14ac:dyDescent="0.3">
      <c r="A1866" s="24">
        <v>61</v>
      </c>
      <c r="B1866" s="106">
        <v>46126.350127314814</v>
      </c>
      <c r="C1866" s="25" t="s">
        <v>358</v>
      </c>
      <c r="D1866" s="107" t="s">
        <v>131</v>
      </c>
      <c r="E1866" s="26">
        <v>8.8000000000000007</v>
      </c>
      <c r="F1866" s="26" t="s">
        <v>295</v>
      </c>
      <c r="K1866" s="24">
        <v>61</v>
      </c>
      <c r="L1866" s="106">
        <v>46126.354050925926</v>
      </c>
      <c r="M1866" s="25" t="s">
        <v>359</v>
      </c>
      <c r="N1866" s="107" t="s">
        <v>131</v>
      </c>
      <c r="O1866" s="26">
        <v>11.9</v>
      </c>
      <c r="P1866" s="26" t="s">
        <v>295</v>
      </c>
    </row>
    <row r="1867" spans="1:16" x14ac:dyDescent="0.3">
      <c r="A1867" s="24">
        <v>61</v>
      </c>
      <c r="B1867" s="106">
        <v>46126.350127314814</v>
      </c>
      <c r="C1867" s="25" t="s">
        <v>358</v>
      </c>
      <c r="D1867" s="107" t="s">
        <v>344</v>
      </c>
      <c r="E1867" s="26">
        <v>333</v>
      </c>
      <c r="F1867" s="26" t="s">
        <v>295</v>
      </c>
      <c r="K1867" s="24">
        <v>61</v>
      </c>
      <c r="L1867" s="106">
        <v>46126.354050925926</v>
      </c>
      <c r="M1867" s="25" t="s">
        <v>359</v>
      </c>
      <c r="N1867" s="107" t="s">
        <v>344</v>
      </c>
      <c r="O1867" s="26">
        <v>205</v>
      </c>
      <c r="P1867" s="26" t="s">
        <v>295</v>
      </c>
    </row>
    <row r="1868" spans="1:16" x14ac:dyDescent="0.3">
      <c r="A1868" s="24">
        <v>61</v>
      </c>
      <c r="B1868" s="106">
        <v>46126.350127314814</v>
      </c>
      <c r="C1868" s="25" t="s">
        <v>358</v>
      </c>
      <c r="D1868" s="107" t="s">
        <v>119</v>
      </c>
      <c r="E1868" s="26">
        <v>235</v>
      </c>
      <c r="F1868" s="26" t="s">
        <v>295</v>
      </c>
      <c r="K1868" s="24">
        <v>61</v>
      </c>
      <c r="L1868" s="106">
        <v>46126.354050925926</v>
      </c>
      <c r="M1868" s="25" t="s">
        <v>359</v>
      </c>
      <c r="N1868" s="107" t="s">
        <v>119</v>
      </c>
      <c r="O1868" s="26">
        <v>90</v>
      </c>
      <c r="P1868" s="26" t="s">
        <v>295</v>
      </c>
    </row>
    <row r="1869" spans="1:16" x14ac:dyDescent="0.3">
      <c r="A1869" s="24">
        <v>61</v>
      </c>
      <c r="B1869" s="106">
        <v>46126.350127314814</v>
      </c>
      <c r="C1869" s="25" t="s">
        <v>358</v>
      </c>
      <c r="D1869" s="107" t="s">
        <v>120</v>
      </c>
      <c r="E1869" s="26">
        <v>77</v>
      </c>
      <c r="F1869" s="26" t="s">
        <v>295</v>
      </c>
      <c r="K1869" s="24">
        <v>61</v>
      </c>
      <c r="L1869" s="106">
        <v>46126.354050925926</v>
      </c>
      <c r="M1869" s="25" t="s">
        <v>359</v>
      </c>
      <c r="N1869" s="107" t="s">
        <v>120</v>
      </c>
      <c r="O1869" s="26">
        <v>27</v>
      </c>
      <c r="P1869" s="26" t="s">
        <v>295</v>
      </c>
    </row>
    <row r="1870" spans="1:16" x14ac:dyDescent="0.3">
      <c r="A1870" s="24">
        <v>61</v>
      </c>
      <c r="B1870" s="106">
        <v>46126.350127314814</v>
      </c>
      <c r="C1870" s="25" t="s">
        <v>358</v>
      </c>
      <c r="D1870" s="107" t="s">
        <v>117</v>
      </c>
      <c r="E1870" s="26">
        <v>2.71</v>
      </c>
      <c r="F1870" s="26" t="s">
        <v>295</v>
      </c>
      <c r="K1870" s="24">
        <v>61</v>
      </c>
      <c r="L1870" s="106">
        <v>46126.354050925926</v>
      </c>
      <c r="M1870" s="25" t="s">
        <v>359</v>
      </c>
      <c r="N1870" s="107" t="s">
        <v>117</v>
      </c>
      <c r="O1870" s="26">
        <v>6.24</v>
      </c>
      <c r="P1870" s="26" t="s">
        <v>295</v>
      </c>
    </row>
    <row r="1871" spans="1:16" x14ac:dyDescent="0.3">
      <c r="A1871" s="24">
        <v>61</v>
      </c>
      <c r="B1871" s="106">
        <v>46126.350127314814</v>
      </c>
      <c r="C1871" s="25" t="s">
        <v>358</v>
      </c>
      <c r="D1871" s="107" t="s">
        <v>346</v>
      </c>
      <c r="E1871" s="26">
        <v>233</v>
      </c>
      <c r="F1871" s="26" t="s">
        <v>295</v>
      </c>
      <c r="K1871" s="24">
        <v>61</v>
      </c>
      <c r="L1871" s="106">
        <v>46126.354050925926</v>
      </c>
      <c r="M1871" s="25" t="s">
        <v>359</v>
      </c>
      <c r="N1871" s="107" t="s">
        <v>346</v>
      </c>
      <c r="O1871" s="26">
        <v>70</v>
      </c>
      <c r="P1871" s="26" t="s">
        <v>295</v>
      </c>
    </row>
    <row r="1872" spans="1:16" x14ac:dyDescent="0.3">
      <c r="A1872" s="24">
        <v>61</v>
      </c>
      <c r="B1872" s="106">
        <v>46126.350127314814</v>
      </c>
      <c r="C1872" s="25" t="s">
        <v>358</v>
      </c>
      <c r="D1872" s="107" t="s">
        <v>132</v>
      </c>
      <c r="E1872" s="26">
        <v>3.47</v>
      </c>
      <c r="F1872" s="26" t="s">
        <v>295</v>
      </c>
      <c r="K1872" s="24">
        <v>61</v>
      </c>
      <c r="L1872" s="106">
        <v>46126.354050925926</v>
      </c>
      <c r="M1872" s="25" t="s">
        <v>359</v>
      </c>
      <c r="N1872" s="107" t="s">
        <v>132</v>
      </c>
      <c r="O1872" s="26">
        <v>7.12</v>
      </c>
      <c r="P1872" s="26" t="s">
        <v>295</v>
      </c>
    </row>
    <row r="1873" spans="1:16" x14ac:dyDescent="0.3">
      <c r="A1873" s="24">
        <v>61</v>
      </c>
      <c r="B1873" s="106">
        <v>46126.350127314814</v>
      </c>
      <c r="C1873" s="25" t="s">
        <v>358</v>
      </c>
      <c r="D1873" s="107" t="s">
        <v>111</v>
      </c>
      <c r="E1873" s="26">
        <v>90</v>
      </c>
      <c r="F1873" s="26" t="s">
        <v>295</v>
      </c>
      <c r="K1873" s="24">
        <v>61</v>
      </c>
      <c r="L1873" s="106">
        <v>46126.354050925926</v>
      </c>
      <c r="M1873" s="25" t="s">
        <v>359</v>
      </c>
      <c r="N1873" s="107" t="s">
        <v>111</v>
      </c>
      <c r="O1873" s="26">
        <v>286</v>
      </c>
      <c r="P1873" s="26" t="s">
        <v>295</v>
      </c>
    </row>
    <row r="1874" spans="1:16" x14ac:dyDescent="0.3">
      <c r="A1874" s="24">
        <v>61</v>
      </c>
      <c r="B1874" s="106">
        <v>46126.350127314814</v>
      </c>
      <c r="C1874" s="25" t="s">
        <v>358</v>
      </c>
      <c r="D1874" s="107" t="s">
        <v>347</v>
      </c>
      <c r="E1874" s="26">
        <v>5</v>
      </c>
      <c r="F1874" s="26" t="s">
        <v>295</v>
      </c>
      <c r="K1874" s="24">
        <v>61</v>
      </c>
      <c r="L1874" s="106">
        <v>46126.354050925926</v>
      </c>
      <c r="M1874" s="25" t="s">
        <v>359</v>
      </c>
      <c r="N1874" s="107" t="s">
        <v>347</v>
      </c>
      <c r="O1874" s="26">
        <v>9.9</v>
      </c>
      <c r="P1874" s="26" t="s">
        <v>295</v>
      </c>
    </row>
    <row r="1875" spans="1:16" x14ac:dyDescent="0.3">
      <c r="A1875" s="24">
        <v>61</v>
      </c>
      <c r="B1875" s="106">
        <v>46126.350127314814</v>
      </c>
      <c r="C1875" s="25" t="s">
        <v>358</v>
      </c>
      <c r="D1875" s="107" t="s">
        <v>349</v>
      </c>
      <c r="E1875" s="26">
        <v>2.2000000000000002</v>
      </c>
      <c r="F1875" s="26" t="s">
        <v>295</v>
      </c>
      <c r="K1875" s="24">
        <v>61</v>
      </c>
      <c r="L1875" s="106">
        <v>46126.354050925926</v>
      </c>
      <c r="M1875" s="25" t="s">
        <v>359</v>
      </c>
      <c r="N1875" s="107" t="s">
        <v>349</v>
      </c>
      <c r="O1875" s="26">
        <v>4.74</v>
      </c>
      <c r="P1875" s="26" t="s">
        <v>295</v>
      </c>
    </row>
    <row r="1876" spans="1:16" x14ac:dyDescent="0.3">
      <c r="A1876" s="24">
        <v>61</v>
      </c>
      <c r="B1876" s="106">
        <v>46126.350127314814</v>
      </c>
      <c r="C1876" s="25" t="s">
        <v>358</v>
      </c>
      <c r="D1876" s="107" t="s">
        <v>128</v>
      </c>
      <c r="E1876" s="26">
        <v>6.8</v>
      </c>
      <c r="F1876" s="26" t="s">
        <v>295</v>
      </c>
      <c r="K1876" s="24">
        <v>61</v>
      </c>
      <c r="L1876" s="106">
        <v>46126.354050925926</v>
      </c>
      <c r="M1876" s="25" t="s">
        <v>359</v>
      </c>
      <c r="N1876" s="107" t="s">
        <v>128</v>
      </c>
      <c r="O1876" s="26">
        <v>4.4000000000000004</v>
      </c>
      <c r="P1876" s="26" t="s">
        <v>295</v>
      </c>
    </row>
    <row r="1877" spans="1:16" x14ac:dyDescent="0.3">
      <c r="A1877" s="24">
        <v>61</v>
      </c>
      <c r="B1877" s="106">
        <v>46126.350127314814</v>
      </c>
      <c r="C1877" s="25" t="s">
        <v>358</v>
      </c>
      <c r="D1877" s="107" t="s">
        <v>121</v>
      </c>
      <c r="E1877" s="26">
        <v>159</v>
      </c>
      <c r="F1877" s="26" t="s">
        <v>295</v>
      </c>
      <c r="K1877" s="24">
        <v>61</v>
      </c>
      <c r="L1877" s="106">
        <v>46126.354050925926</v>
      </c>
      <c r="M1877" s="25" t="s">
        <v>359</v>
      </c>
      <c r="N1877" s="107" t="s">
        <v>121</v>
      </c>
      <c r="O1877" s="26">
        <v>79</v>
      </c>
      <c r="P1877" s="26" t="s">
        <v>295</v>
      </c>
    </row>
    <row r="1878" spans="1:16" x14ac:dyDescent="0.3">
      <c r="A1878" s="24">
        <v>61</v>
      </c>
      <c r="B1878" s="106">
        <v>46126.350127314814</v>
      </c>
      <c r="C1878" s="25" t="s">
        <v>358</v>
      </c>
      <c r="D1878" s="107" t="s">
        <v>115</v>
      </c>
      <c r="E1878" s="26">
        <v>33</v>
      </c>
      <c r="F1878" s="26" t="s">
        <v>295</v>
      </c>
      <c r="K1878" s="24">
        <v>61</v>
      </c>
      <c r="L1878" s="106">
        <v>46126.354050925926</v>
      </c>
      <c r="M1878" s="25" t="s">
        <v>359</v>
      </c>
      <c r="N1878" s="107" t="s">
        <v>115</v>
      </c>
      <c r="O1878" s="26">
        <v>96</v>
      </c>
      <c r="P1878" s="26" t="s">
        <v>295</v>
      </c>
    </row>
    <row r="1879" spans="1:16" x14ac:dyDescent="0.3">
      <c r="A1879" s="24">
        <v>61</v>
      </c>
      <c r="B1879" s="106">
        <v>46126.350127314814</v>
      </c>
      <c r="C1879" s="25" t="s">
        <v>358</v>
      </c>
      <c r="D1879" s="107" t="s">
        <v>137</v>
      </c>
      <c r="E1879" s="26">
        <v>75</v>
      </c>
      <c r="F1879" s="26" t="s">
        <v>295</v>
      </c>
      <c r="K1879" s="24">
        <v>61</v>
      </c>
      <c r="L1879" s="106">
        <v>46126.354050925926</v>
      </c>
      <c r="M1879" s="25" t="s">
        <v>359</v>
      </c>
      <c r="N1879" s="107" t="s">
        <v>137</v>
      </c>
      <c r="O1879" s="26">
        <v>475</v>
      </c>
      <c r="P1879" s="26" t="s">
        <v>295</v>
      </c>
    </row>
    <row r="1880" spans="1:16" x14ac:dyDescent="0.3">
      <c r="A1880" s="24">
        <v>61</v>
      </c>
      <c r="B1880" s="106">
        <v>46126.350127314814</v>
      </c>
      <c r="C1880" s="25" t="s">
        <v>358</v>
      </c>
      <c r="D1880" s="107" t="s">
        <v>350</v>
      </c>
      <c r="E1880" s="26">
        <v>142</v>
      </c>
      <c r="F1880" s="26" t="s">
        <v>295</v>
      </c>
      <c r="K1880" s="24">
        <v>61</v>
      </c>
      <c r="L1880" s="106">
        <v>46126.354050925926</v>
      </c>
      <c r="M1880" s="25" t="s">
        <v>359</v>
      </c>
      <c r="N1880" s="107" t="s">
        <v>350</v>
      </c>
      <c r="O1880" s="26">
        <v>435</v>
      </c>
      <c r="P1880" s="26" t="s">
        <v>295</v>
      </c>
    </row>
    <row r="1881" spans="1:16" x14ac:dyDescent="0.3">
      <c r="A1881" s="24">
        <v>61</v>
      </c>
      <c r="B1881" s="106">
        <v>46126.350127314814</v>
      </c>
      <c r="C1881" s="25" t="s">
        <v>358</v>
      </c>
      <c r="D1881" s="107" t="s">
        <v>125</v>
      </c>
      <c r="E1881" s="26">
        <v>101</v>
      </c>
      <c r="F1881" s="26" t="s">
        <v>295</v>
      </c>
      <c r="K1881" s="24">
        <v>61</v>
      </c>
      <c r="L1881" s="106">
        <v>46126.354050925926</v>
      </c>
      <c r="M1881" s="25" t="s">
        <v>359</v>
      </c>
      <c r="N1881" s="107" t="s">
        <v>125</v>
      </c>
      <c r="O1881" s="26">
        <v>423</v>
      </c>
      <c r="P1881" s="26" t="s">
        <v>295</v>
      </c>
    </row>
    <row r="1882" spans="1:16" x14ac:dyDescent="0.3">
      <c r="A1882" s="24">
        <v>61</v>
      </c>
      <c r="B1882" s="106">
        <v>46126.350127314814</v>
      </c>
      <c r="C1882" s="25" t="s">
        <v>358</v>
      </c>
      <c r="D1882" s="107" t="s">
        <v>126</v>
      </c>
      <c r="E1882" s="26">
        <v>79</v>
      </c>
      <c r="F1882" s="26" t="s">
        <v>295</v>
      </c>
      <c r="K1882" s="24">
        <v>61</v>
      </c>
      <c r="L1882" s="106">
        <v>46126.354050925926</v>
      </c>
      <c r="M1882" s="25" t="s">
        <v>359</v>
      </c>
      <c r="N1882" s="107" t="s">
        <v>126</v>
      </c>
      <c r="O1882" s="26">
        <v>154</v>
      </c>
      <c r="P1882" s="26" t="s">
        <v>295</v>
      </c>
    </row>
    <row r="1883" spans="1:16" x14ac:dyDescent="0.3">
      <c r="A1883" s="24">
        <v>61</v>
      </c>
      <c r="B1883" s="106">
        <v>46126.350127314814</v>
      </c>
      <c r="C1883" s="25" t="s">
        <v>358</v>
      </c>
      <c r="D1883" s="107" t="s">
        <v>351</v>
      </c>
      <c r="E1883" s="26">
        <v>156</v>
      </c>
      <c r="F1883" s="26" t="s">
        <v>295</v>
      </c>
      <c r="K1883" s="24">
        <v>61</v>
      </c>
      <c r="L1883" s="106">
        <v>46126.354050925926</v>
      </c>
      <c r="M1883" s="25" t="s">
        <v>359</v>
      </c>
      <c r="N1883" s="107" t="s">
        <v>351</v>
      </c>
      <c r="O1883" s="26">
        <v>382</v>
      </c>
      <c r="P1883" s="26" t="s">
        <v>295</v>
      </c>
    </row>
    <row r="1884" spans="1:16" x14ac:dyDescent="0.3">
      <c r="A1884" s="24">
        <v>61</v>
      </c>
      <c r="B1884" s="106">
        <v>46126.350127314814</v>
      </c>
      <c r="C1884" s="25" t="s">
        <v>358</v>
      </c>
      <c r="D1884" s="107" t="s">
        <v>352</v>
      </c>
      <c r="E1884" s="26">
        <v>63</v>
      </c>
      <c r="F1884" s="26" t="s">
        <v>295</v>
      </c>
      <c r="K1884" s="24">
        <v>61</v>
      </c>
      <c r="L1884" s="106">
        <v>46126.354050925926</v>
      </c>
      <c r="M1884" s="25" t="s">
        <v>359</v>
      </c>
      <c r="N1884" s="107" t="s">
        <v>352</v>
      </c>
      <c r="O1884" s="26">
        <v>85</v>
      </c>
      <c r="P1884" s="26" t="s">
        <v>295</v>
      </c>
    </row>
    <row r="1885" spans="1:16" x14ac:dyDescent="0.3">
      <c r="A1885" s="24">
        <v>61</v>
      </c>
      <c r="B1885" s="106">
        <v>46126.350127314814</v>
      </c>
      <c r="C1885" s="25" t="s">
        <v>358</v>
      </c>
      <c r="D1885" s="107" t="s">
        <v>122</v>
      </c>
      <c r="E1885" s="26">
        <v>46</v>
      </c>
      <c r="F1885" s="26" t="s">
        <v>295</v>
      </c>
      <c r="K1885" s="24">
        <v>61</v>
      </c>
      <c r="L1885" s="106">
        <v>46126.354050925926</v>
      </c>
      <c r="M1885" s="25" t="s">
        <v>359</v>
      </c>
      <c r="N1885" s="107" t="s">
        <v>122</v>
      </c>
      <c r="O1885" s="26">
        <v>225</v>
      </c>
      <c r="P1885" s="26" t="s">
        <v>295</v>
      </c>
    </row>
    <row r="1886" spans="1:16" x14ac:dyDescent="0.3">
      <c r="A1886" s="24">
        <v>61</v>
      </c>
      <c r="B1886" s="106">
        <v>46126.350127314814</v>
      </c>
      <c r="C1886" s="25" t="s">
        <v>358</v>
      </c>
      <c r="D1886" s="107" t="s">
        <v>124</v>
      </c>
      <c r="E1886" s="26">
        <v>31</v>
      </c>
      <c r="F1886" s="26" t="s">
        <v>295</v>
      </c>
      <c r="K1886" s="24">
        <v>61</v>
      </c>
      <c r="L1886" s="106">
        <v>46126.354050925926</v>
      </c>
      <c r="M1886" s="25" t="s">
        <v>359</v>
      </c>
      <c r="N1886" s="107" t="s">
        <v>124</v>
      </c>
      <c r="O1886" s="26">
        <v>102</v>
      </c>
      <c r="P1886" s="26" t="s">
        <v>295</v>
      </c>
    </row>
    <row r="1887" spans="1:16" x14ac:dyDescent="0.3">
      <c r="A1887" s="24">
        <v>61</v>
      </c>
      <c r="B1887" s="106">
        <v>46126.350127314814</v>
      </c>
      <c r="C1887" s="25" t="s">
        <v>358</v>
      </c>
      <c r="D1887" s="107" t="s">
        <v>353</v>
      </c>
      <c r="E1887" s="26">
        <v>0.95</v>
      </c>
      <c r="F1887" s="26" t="s">
        <v>295</v>
      </c>
      <c r="K1887" s="24">
        <v>61</v>
      </c>
      <c r="L1887" s="106">
        <v>46126.354050925926</v>
      </c>
      <c r="M1887" s="25" t="s">
        <v>359</v>
      </c>
      <c r="N1887" s="107" t="s">
        <v>353</v>
      </c>
      <c r="O1887" s="26">
        <v>3.6</v>
      </c>
      <c r="P1887" s="26" t="s">
        <v>295</v>
      </c>
    </row>
    <row r="1888" spans="1:16" x14ac:dyDescent="0.3">
      <c r="A1888" s="24">
        <v>61</v>
      </c>
      <c r="B1888" s="106">
        <v>46126.350127314814</v>
      </c>
      <c r="C1888" s="25" t="s">
        <v>358</v>
      </c>
      <c r="D1888" s="107" t="s">
        <v>355</v>
      </c>
      <c r="E1888" s="26">
        <v>38.700000000000003</v>
      </c>
      <c r="F1888" s="26" t="s">
        <v>295</v>
      </c>
      <c r="K1888" s="24">
        <v>61</v>
      </c>
      <c r="L1888" s="106">
        <v>46126.354050925926</v>
      </c>
      <c r="M1888" s="25" t="s">
        <v>359</v>
      </c>
      <c r="N1888" s="107" t="s">
        <v>355</v>
      </c>
      <c r="O1888" s="26">
        <v>21.8</v>
      </c>
      <c r="P1888" s="26" t="s">
        <v>295</v>
      </c>
    </row>
    <row r="1889" spans="1:16" x14ac:dyDescent="0.3">
      <c r="A1889" s="24">
        <v>61</v>
      </c>
      <c r="B1889" s="106">
        <v>46126.350127314814</v>
      </c>
      <c r="C1889" s="25" t="s">
        <v>358</v>
      </c>
      <c r="D1889" s="107" t="s">
        <v>133</v>
      </c>
      <c r="E1889" s="26">
        <v>147</v>
      </c>
      <c r="F1889" s="26" t="s">
        <v>295</v>
      </c>
      <c r="K1889" s="24">
        <v>61</v>
      </c>
      <c r="L1889" s="106">
        <v>46126.354050925926</v>
      </c>
      <c r="M1889" s="25" t="s">
        <v>359</v>
      </c>
      <c r="N1889" s="107" t="s">
        <v>133</v>
      </c>
      <c r="O1889" s="26">
        <v>127</v>
      </c>
      <c r="P1889" s="26" t="s">
        <v>295</v>
      </c>
    </row>
    <row r="1890" spans="1:16" x14ac:dyDescent="0.3">
      <c r="A1890" s="24">
        <v>61</v>
      </c>
      <c r="B1890" s="106">
        <v>46126.350127314814</v>
      </c>
      <c r="C1890" s="25" t="s">
        <v>358</v>
      </c>
      <c r="D1890" s="107" t="s">
        <v>135</v>
      </c>
      <c r="E1890" s="26">
        <v>3.8</v>
      </c>
      <c r="F1890" s="26" t="s">
        <v>295</v>
      </c>
      <c r="K1890" s="24">
        <v>61</v>
      </c>
      <c r="L1890" s="106">
        <v>46126.354050925926</v>
      </c>
      <c r="M1890" s="25" t="s">
        <v>359</v>
      </c>
      <c r="N1890" s="107" t="s">
        <v>135</v>
      </c>
      <c r="O1890" s="26">
        <v>6.4</v>
      </c>
      <c r="P1890" s="26" t="s">
        <v>295</v>
      </c>
    </row>
    <row r="1891" spans="1:16" x14ac:dyDescent="0.3">
      <c r="A1891" s="24">
        <v>61</v>
      </c>
      <c r="B1891" s="106">
        <v>46126.350127314814</v>
      </c>
      <c r="C1891" s="25" t="s">
        <v>358</v>
      </c>
      <c r="D1891" s="107" t="s">
        <v>136</v>
      </c>
      <c r="E1891" s="26">
        <v>117</v>
      </c>
      <c r="F1891" s="26" t="s">
        <v>295</v>
      </c>
      <c r="K1891" s="24">
        <v>61</v>
      </c>
      <c r="L1891" s="106">
        <v>46126.354050925926</v>
      </c>
      <c r="M1891" s="25" t="s">
        <v>359</v>
      </c>
      <c r="N1891" s="107" t="s">
        <v>136</v>
      </c>
      <c r="O1891" s="26">
        <v>94</v>
      </c>
      <c r="P1891" s="26" t="s">
        <v>295</v>
      </c>
    </row>
    <row r="1892" spans="1:16" x14ac:dyDescent="0.3">
      <c r="A1892" s="24">
        <v>62</v>
      </c>
      <c r="B1892" s="106">
        <v>46127</v>
      </c>
      <c r="C1892" s="25" t="s">
        <v>358</v>
      </c>
      <c r="D1892" s="107" t="s">
        <v>341</v>
      </c>
      <c r="E1892" s="26">
        <v>4.68</v>
      </c>
      <c r="F1892" s="26" t="s">
        <v>295</v>
      </c>
      <c r="K1892" s="24">
        <v>62</v>
      </c>
      <c r="L1892" s="106">
        <v>46127</v>
      </c>
      <c r="M1892" s="25" t="s">
        <v>359</v>
      </c>
      <c r="N1892" s="107" t="s">
        <v>341</v>
      </c>
      <c r="O1892" s="26">
        <v>1.1599999999999999</v>
      </c>
      <c r="P1892" s="26" t="s">
        <v>295</v>
      </c>
    </row>
    <row r="1893" spans="1:16" x14ac:dyDescent="0.3">
      <c r="A1893" s="24">
        <v>62</v>
      </c>
      <c r="B1893" s="106">
        <v>46127</v>
      </c>
      <c r="C1893" s="25" t="s">
        <v>358</v>
      </c>
      <c r="D1893" s="107" t="s">
        <v>118</v>
      </c>
      <c r="E1893" s="26">
        <v>4.5999999999999996</v>
      </c>
      <c r="F1893" s="26" t="s">
        <v>295</v>
      </c>
      <c r="K1893" s="24">
        <v>62</v>
      </c>
      <c r="L1893" s="106">
        <v>46127</v>
      </c>
      <c r="M1893" s="25" t="s">
        <v>359</v>
      </c>
      <c r="N1893" s="107" t="s">
        <v>118</v>
      </c>
      <c r="O1893" s="26">
        <v>9.5</v>
      </c>
      <c r="P1893" s="26" t="s">
        <v>295</v>
      </c>
    </row>
    <row r="1894" spans="1:16" x14ac:dyDescent="0.3">
      <c r="A1894" s="24">
        <v>62</v>
      </c>
      <c r="B1894" s="106">
        <v>46127</v>
      </c>
      <c r="C1894" s="25" t="s">
        <v>358</v>
      </c>
      <c r="D1894" s="107" t="s">
        <v>130</v>
      </c>
      <c r="E1894" s="26">
        <v>3.88</v>
      </c>
      <c r="F1894" s="26" t="s">
        <v>295</v>
      </c>
      <c r="K1894" s="24">
        <v>62</v>
      </c>
      <c r="L1894" s="106">
        <v>46127</v>
      </c>
      <c r="M1894" s="25" t="s">
        <v>359</v>
      </c>
      <c r="N1894" s="107" t="s">
        <v>130</v>
      </c>
      <c r="O1894" s="26">
        <v>2.4700000000000002</v>
      </c>
      <c r="P1894" s="26" t="s">
        <v>295</v>
      </c>
    </row>
    <row r="1895" spans="1:16" x14ac:dyDescent="0.3">
      <c r="A1895" s="24">
        <v>62</v>
      </c>
      <c r="B1895" s="106">
        <v>46127</v>
      </c>
      <c r="C1895" s="25" t="s">
        <v>358</v>
      </c>
      <c r="D1895" s="107" t="s">
        <v>343</v>
      </c>
      <c r="E1895" s="26">
        <v>0.31</v>
      </c>
      <c r="F1895" s="26" t="s">
        <v>295</v>
      </c>
      <c r="K1895" s="24">
        <v>62</v>
      </c>
      <c r="L1895" s="106">
        <v>46127</v>
      </c>
      <c r="M1895" s="25" t="s">
        <v>359</v>
      </c>
      <c r="N1895" s="107" t="s">
        <v>343</v>
      </c>
      <c r="O1895" s="26">
        <v>1.18</v>
      </c>
      <c r="P1895" s="26" t="s">
        <v>295</v>
      </c>
    </row>
    <row r="1896" spans="1:16" x14ac:dyDescent="0.3">
      <c r="A1896" s="24">
        <v>62</v>
      </c>
      <c r="B1896" s="106">
        <v>46127</v>
      </c>
      <c r="C1896" s="25" t="s">
        <v>358</v>
      </c>
      <c r="D1896" s="107" t="s">
        <v>127</v>
      </c>
      <c r="E1896" s="26">
        <v>1.17</v>
      </c>
      <c r="F1896" s="26" t="s">
        <v>295</v>
      </c>
      <c r="K1896" s="24">
        <v>62</v>
      </c>
      <c r="L1896" s="106">
        <v>46127</v>
      </c>
      <c r="M1896" s="25" t="s">
        <v>359</v>
      </c>
      <c r="N1896" s="107" t="s">
        <v>127</v>
      </c>
      <c r="O1896" s="26">
        <v>4.5999999999999996</v>
      </c>
      <c r="P1896" s="26" t="s">
        <v>295</v>
      </c>
    </row>
    <row r="1897" spans="1:16" x14ac:dyDescent="0.3">
      <c r="A1897" s="24">
        <v>62</v>
      </c>
      <c r="B1897" s="106">
        <v>46127</v>
      </c>
      <c r="C1897" s="25" t="s">
        <v>358</v>
      </c>
      <c r="D1897" s="107" t="s">
        <v>131</v>
      </c>
      <c r="E1897" s="26">
        <v>8.6999999999999993</v>
      </c>
      <c r="F1897" s="26" t="s">
        <v>295</v>
      </c>
      <c r="K1897" s="24">
        <v>62</v>
      </c>
      <c r="L1897" s="106">
        <v>46127</v>
      </c>
      <c r="M1897" s="25" t="s">
        <v>359</v>
      </c>
      <c r="N1897" s="107" t="s">
        <v>131</v>
      </c>
      <c r="O1897" s="26">
        <v>11.9</v>
      </c>
      <c r="P1897" s="26" t="s">
        <v>295</v>
      </c>
    </row>
    <row r="1898" spans="1:16" x14ac:dyDescent="0.3">
      <c r="A1898" s="24">
        <v>62</v>
      </c>
      <c r="B1898" s="106">
        <v>46127</v>
      </c>
      <c r="C1898" s="25" t="s">
        <v>358</v>
      </c>
      <c r="D1898" s="107" t="s">
        <v>344</v>
      </c>
      <c r="E1898" s="26">
        <v>335</v>
      </c>
      <c r="F1898" s="26" t="s">
        <v>295</v>
      </c>
      <c r="K1898" s="24">
        <v>62</v>
      </c>
      <c r="L1898" s="106">
        <v>46127</v>
      </c>
      <c r="M1898" s="25" t="s">
        <v>359</v>
      </c>
      <c r="N1898" s="107" t="s">
        <v>344</v>
      </c>
      <c r="O1898" s="26">
        <v>203</v>
      </c>
      <c r="P1898" s="26" t="s">
        <v>295</v>
      </c>
    </row>
    <row r="1899" spans="1:16" x14ac:dyDescent="0.3">
      <c r="A1899" s="24">
        <v>62</v>
      </c>
      <c r="B1899" s="106">
        <v>46127</v>
      </c>
      <c r="C1899" s="25" t="s">
        <v>358</v>
      </c>
      <c r="D1899" s="107" t="s">
        <v>119</v>
      </c>
      <c r="E1899" s="26">
        <v>236</v>
      </c>
      <c r="F1899" s="26" t="s">
        <v>295</v>
      </c>
      <c r="K1899" s="24">
        <v>62</v>
      </c>
      <c r="L1899" s="106">
        <v>46127</v>
      </c>
      <c r="M1899" s="25" t="s">
        <v>359</v>
      </c>
      <c r="N1899" s="107" t="s">
        <v>119</v>
      </c>
      <c r="O1899" s="26">
        <v>90</v>
      </c>
      <c r="P1899" s="26" t="s">
        <v>295</v>
      </c>
    </row>
    <row r="1900" spans="1:16" x14ac:dyDescent="0.3">
      <c r="A1900" s="24">
        <v>62</v>
      </c>
      <c r="B1900" s="106">
        <v>46127</v>
      </c>
      <c r="C1900" s="25" t="s">
        <v>358</v>
      </c>
      <c r="D1900" s="107" t="s">
        <v>120</v>
      </c>
      <c r="E1900" s="26">
        <v>76</v>
      </c>
      <c r="F1900" s="26" t="s">
        <v>295</v>
      </c>
      <c r="K1900" s="24">
        <v>62</v>
      </c>
      <c r="L1900" s="106">
        <v>46127</v>
      </c>
      <c r="M1900" s="25" t="s">
        <v>359</v>
      </c>
      <c r="N1900" s="107" t="s">
        <v>120</v>
      </c>
      <c r="O1900" s="26">
        <v>27</v>
      </c>
      <c r="P1900" s="26" t="s">
        <v>295</v>
      </c>
    </row>
    <row r="1901" spans="1:16" x14ac:dyDescent="0.3">
      <c r="A1901" s="24">
        <v>62</v>
      </c>
      <c r="B1901" s="106">
        <v>46127</v>
      </c>
      <c r="C1901" s="25" t="s">
        <v>358</v>
      </c>
      <c r="D1901" s="107" t="s">
        <v>117</v>
      </c>
      <c r="E1901" s="26">
        <v>2.68</v>
      </c>
      <c r="F1901" s="26" t="s">
        <v>295</v>
      </c>
      <c r="K1901" s="24">
        <v>62</v>
      </c>
      <c r="L1901" s="106">
        <v>46127</v>
      </c>
      <c r="M1901" s="25" t="s">
        <v>359</v>
      </c>
      <c r="N1901" s="107" t="s">
        <v>117</v>
      </c>
      <c r="O1901" s="26">
        <v>6.22</v>
      </c>
      <c r="P1901" s="26" t="s">
        <v>295</v>
      </c>
    </row>
    <row r="1902" spans="1:16" x14ac:dyDescent="0.3">
      <c r="A1902" s="24">
        <v>62</v>
      </c>
      <c r="B1902" s="106">
        <v>46127</v>
      </c>
      <c r="C1902" s="25" t="s">
        <v>358</v>
      </c>
      <c r="D1902" s="107" t="s">
        <v>346</v>
      </c>
      <c r="E1902" s="26">
        <v>233</v>
      </c>
      <c r="F1902" s="26" t="s">
        <v>295</v>
      </c>
      <c r="K1902" s="24">
        <v>62</v>
      </c>
      <c r="L1902" s="106">
        <v>46127</v>
      </c>
      <c r="M1902" s="25" t="s">
        <v>359</v>
      </c>
      <c r="N1902" s="107" t="s">
        <v>346</v>
      </c>
      <c r="O1902" s="26">
        <v>69</v>
      </c>
      <c r="P1902" s="26" t="s">
        <v>295</v>
      </c>
    </row>
    <row r="1903" spans="1:16" x14ac:dyDescent="0.3">
      <c r="A1903" s="24">
        <v>62</v>
      </c>
      <c r="B1903" s="106">
        <v>46127</v>
      </c>
      <c r="C1903" s="25" t="s">
        <v>358</v>
      </c>
      <c r="D1903" s="107" t="s">
        <v>132</v>
      </c>
      <c r="E1903" s="26">
        <v>3.53</v>
      </c>
      <c r="F1903" s="26" t="s">
        <v>295</v>
      </c>
      <c r="K1903" s="24">
        <v>62</v>
      </c>
      <c r="L1903" s="106">
        <v>46127</v>
      </c>
      <c r="M1903" s="25" t="s">
        <v>359</v>
      </c>
      <c r="N1903" s="107" t="s">
        <v>132</v>
      </c>
      <c r="O1903" s="26">
        <v>7.2</v>
      </c>
      <c r="P1903" s="26" t="s">
        <v>295</v>
      </c>
    </row>
    <row r="1904" spans="1:16" x14ac:dyDescent="0.3">
      <c r="A1904" s="24">
        <v>62</v>
      </c>
      <c r="B1904" s="106">
        <v>46127</v>
      </c>
      <c r="C1904" s="25" t="s">
        <v>358</v>
      </c>
      <c r="D1904" s="107" t="s">
        <v>111</v>
      </c>
      <c r="E1904" s="26">
        <v>89</v>
      </c>
      <c r="F1904" s="26" t="s">
        <v>295</v>
      </c>
      <c r="K1904" s="24">
        <v>62</v>
      </c>
      <c r="L1904" s="106">
        <v>46127</v>
      </c>
      <c r="M1904" s="25" t="s">
        <v>359</v>
      </c>
      <c r="N1904" s="107" t="s">
        <v>111</v>
      </c>
      <c r="O1904" s="26">
        <v>281</v>
      </c>
      <c r="P1904" s="26" t="s">
        <v>295</v>
      </c>
    </row>
    <row r="1905" spans="1:16" x14ac:dyDescent="0.3">
      <c r="A1905" s="24">
        <v>62</v>
      </c>
      <c r="B1905" s="106">
        <v>46127</v>
      </c>
      <c r="C1905" s="25" t="s">
        <v>358</v>
      </c>
      <c r="D1905" s="107" t="s">
        <v>347</v>
      </c>
      <c r="E1905" s="26">
        <v>5.0999999999999996</v>
      </c>
      <c r="F1905" s="26" t="s">
        <v>295</v>
      </c>
      <c r="K1905" s="24">
        <v>62</v>
      </c>
      <c r="L1905" s="106">
        <v>46127</v>
      </c>
      <c r="M1905" s="25" t="s">
        <v>359</v>
      </c>
      <c r="N1905" s="107" t="s">
        <v>347</v>
      </c>
      <c r="O1905" s="26">
        <v>9.89</v>
      </c>
      <c r="P1905" s="26" t="s">
        <v>295</v>
      </c>
    </row>
    <row r="1906" spans="1:16" x14ac:dyDescent="0.3">
      <c r="A1906" s="24">
        <v>62</v>
      </c>
      <c r="B1906" s="106">
        <v>46127</v>
      </c>
      <c r="C1906" s="25" t="s">
        <v>358</v>
      </c>
      <c r="D1906" s="107" t="s">
        <v>349</v>
      </c>
      <c r="E1906" s="26">
        <v>2.16</v>
      </c>
      <c r="F1906" s="26" t="s">
        <v>295</v>
      </c>
      <c r="K1906" s="24">
        <v>62</v>
      </c>
      <c r="L1906" s="106">
        <v>46127</v>
      </c>
      <c r="M1906" s="25" t="s">
        <v>359</v>
      </c>
      <c r="N1906" s="107" t="s">
        <v>349</v>
      </c>
      <c r="O1906" s="26">
        <v>4.72</v>
      </c>
      <c r="P1906" s="26" t="s">
        <v>295</v>
      </c>
    </row>
    <row r="1907" spans="1:16" x14ac:dyDescent="0.3">
      <c r="A1907" s="24">
        <v>62</v>
      </c>
      <c r="B1907" s="106">
        <v>46127</v>
      </c>
      <c r="C1907" s="25" t="s">
        <v>358</v>
      </c>
      <c r="D1907" s="107" t="s">
        <v>128</v>
      </c>
      <c r="E1907" s="26">
        <v>6.8</v>
      </c>
      <c r="F1907" s="26" t="s">
        <v>295</v>
      </c>
      <c r="K1907" s="24">
        <v>62</v>
      </c>
      <c r="L1907" s="106">
        <v>46127</v>
      </c>
      <c r="M1907" s="25" t="s">
        <v>359</v>
      </c>
      <c r="N1907" s="107" t="s">
        <v>128</v>
      </c>
      <c r="O1907" s="26">
        <v>4.4000000000000004</v>
      </c>
      <c r="P1907" s="26" t="s">
        <v>295</v>
      </c>
    </row>
    <row r="1908" spans="1:16" x14ac:dyDescent="0.3">
      <c r="A1908" s="24">
        <v>62</v>
      </c>
      <c r="B1908" s="106">
        <v>46127</v>
      </c>
      <c r="C1908" s="25" t="s">
        <v>358</v>
      </c>
      <c r="D1908" s="107" t="s">
        <v>121</v>
      </c>
      <c r="E1908" s="26">
        <v>159</v>
      </c>
      <c r="F1908" s="26" t="s">
        <v>295</v>
      </c>
      <c r="K1908" s="24">
        <v>62</v>
      </c>
      <c r="L1908" s="106">
        <v>46127</v>
      </c>
      <c r="M1908" s="25" t="s">
        <v>359</v>
      </c>
      <c r="N1908" s="107" t="s">
        <v>121</v>
      </c>
      <c r="O1908" s="26">
        <v>80</v>
      </c>
      <c r="P1908" s="26" t="s">
        <v>295</v>
      </c>
    </row>
    <row r="1909" spans="1:16" x14ac:dyDescent="0.3">
      <c r="A1909" s="24">
        <v>62</v>
      </c>
      <c r="B1909" s="106">
        <v>46127</v>
      </c>
      <c r="C1909" s="25" t="s">
        <v>358</v>
      </c>
      <c r="D1909" s="107" t="s">
        <v>115</v>
      </c>
      <c r="E1909" s="26">
        <v>33</v>
      </c>
      <c r="F1909" s="26" t="s">
        <v>295</v>
      </c>
      <c r="K1909" s="24">
        <v>62</v>
      </c>
      <c r="L1909" s="106">
        <v>46127</v>
      </c>
      <c r="M1909" s="25" t="s">
        <v>359</v>
      </c>
      <c r="N1909" s="107" t="s">
        <v>115</v>
      </c>
      <c r="O1909" s="26">
        <v>94</v>
      </c>
      <c r="P1909" s="26" t="s">
        <v>295</v>
      </c>
    </row>
    <row r="1910" spans="1:16" x14ac:dyDescent="0.3">
      <c r="A1910" s="24">
        <v>62</v>
      </c>
      <c r="B1910" s="106">
        <v>46127</v>
      </c>
      <c r="C1910" s="25" t="s">
        <v>358</v>
      </c>
      <c r="D1910" s="107" t="s">
        <v>137</v>
      </c>
      <c r="E1910" s="26">
        <v>74</v>
      </c>
      <c r="F1910" s="26" t="s">
        <v>295</v>
      </c>
      <c r="K1910" s="24">
        <v>62</v>
      </c>
      <c r="L1910" s="106">
        <v>46127</v>
      </c>
      <c r="M1910" s="25" t="s">
        <v>359</v>
      </c>
      <c r="N1910" s="107" t="s">
        <v>137</v>
      </c>
      <c r="O1910" s="26">
        <v>484</v>
      </c>
      <c r="P1910" s="26" t="s">
        <v>295</v>
      </c>
    </row>
    <row r="1911" spans="1:16" x14ac:dyDescent="0.3">
      <c r="A1911" s="24">
        <v>62</v>
      </c>
      <c r="B1911" s="106">
        <v>46127</v>
      </c>
      <c r="C1911" s="25" t="s">
        <v>358</v>
      </c>
      <c r="D1911" s="107" t="s">
        <v>350</v>
      </c>
      <c r="E1911" s="26">
        <v>139</v>
      </c>
      <c r="F1911" s="26" t="s">
        <v>295</v>
      </c>
      <c r="K1911" s="24">
        <v>62</v>
      </c>
      <c r="L1911" s="106">
        <v>46127</v>
      </c>
      <c r="M1911" s="25" t="s">
        <v>359</v>
      </c>
      <c r="N1911" s="107" t="s">
        <v>350</v>
      </c>
      <c r="O1911" s="26">
        <v>431</v>
      </c>
      <c r="P1911" s="26" t="s">
        <v>295</v>
      </c>
    </row>
    <row r="1912" spans="1:16" x14ac:dyDescent="0.3">
      <c r="A1912" s="24">
        <v>62</v>
      </c>
      <c r="B1912" s="106">
        <v>46127</v>
      </c>
      <c r="C1912" s="25" t="s">
        <v>358</v>
      </c>
      <c r="D1912" s="107" t="s">
        <v>125</v>
      </c>
      <c r="E1912" s="26">
        <v>105</v>
      </c>
      <c r="F1912" s="26" t="s">
        <v>295</v>
      </c>
      <c r="K1912" s="24">
        <v>62</v>
      </c>
      <c r="L1912" s="106">
        <v>46127</v>
      </c>
      <c r="M1912" s="25" t="s">
        <v>359</v>
      </c>
      <c r="N1912" s="107" t="s">
        <v>125</v>
      </c>
      <c r="O1912" s="26">
        <v>416</v>
      </c>
      <c r="P1912" s="26" t="s">
        <v>295</v>
      </c>
    </row>
    <row r="1913" spans="1:16" x14ac:dyDescent="0.3">
      <c r="A1913" s="24">
        <v>62</v>
      </c>
      <c r="B1913" s="106">
        <v>46127</v>
      </c>
      <c r="C1913" s="25" t="s">
        <v>358</v>
      </c>
      <c r="D1913" s="107" t="s">
        <v>126</v>
      </c>
      <c r="E1913" s="26">
        <v>80</v>
      </c>
      <c r="F1913" s="26" t="s">
        <v>295</v>
      </c>
      <c r="K1913" s="24">
        <v>62</v>
      </c>
      <c r="L1913" s="106">
        <v>46127</v>
      </c>
      <c r="M1913" s="25" t="s">
        <v>359</v>
      </c>
      <c r="N1913" s="107" t="s">
        <v>126</v>
      </c>
      <c r="O1913" s="26">
        <v>154</v>
      </c>
      <c r="P1913" s="26" t="s">
        <v>295</v>
      </c>
    </row>
    <row r="1914" spans="1:16" x14ac:dyDescent="0.3">
      <c r="A1914" s="24">
        <v>62</v>
      </c>
      <c r="B1914" s="106">
        <v>46127</v>
      </c>
      <c r="C1914" s="25" t="s">
        <v>358</v>
      </c>
      <c r="D1914" s="107" t="s">
        <v>351</v>
      </c>
      <c r="E1914" s="26">
        <v>141</v>
      </c>
      <c r="F1914" s="26" t="s">
        <v>295</v>
      </c>
      <c r="K1914" s="24">
        <v>62</v>
      </c>
      <c r="L1914" s="106">
        <v>46127</v>
      </c>
      <c r="M1914" s="25" t="s">
        <v>359</v>
      </c>
      <c r="N1914" s="107" t="s">
        <v>351</v>
      </c>
      <c r="O1914" s="26">
        <v>351</v>
      </c>
      <c r="P1914" s="26" t="s">
        <v>295</v>
      </c>
    </row>
    <row r="1915" spans="1:16" x14ac:dyDescent="0.3">
      <c r="A1915" s="24">
        <v>62</v>
      </c>
      <c r="B1915" s="106">
        <v>46127</v>
      </c>
      <c r="C1915" s="25" t="s">
        <v>358</v>
      </c>
      <c r="D1915" s="107" t="s">
        <v>352</v>
      </c>
      <c r="E1915" s="26">
        <v>58</v>
      </c>
      <c r="F1915" s="26" t="s">
        <v>295</v>
      </c>
      <c r="K1915" s="24">
        <v>62</v>
      </c>
      <c r="L1915" s="106">
        <v>46127</v>
      </c>
      <c r="M1915" s="25" t="s">
        <v>359</v>
      </c>
      <c r="N1915" s="107" t="s">
        <v>352</v>
      </c>
      <c r="O1915" s="26">
        <v>84</v>
      </c>
      <c r="P1915" s="26" t="s">
        <v>295</v>
      </c>
    </row>
    <row r="1916" spans="1:16" x14ac:dyDescent="0.3">
      <c r="A1916" s="24">
        <v>62</v>
      </c>
      <c r="B1916" s="106">
        <v>46127</v>
      </c>
      <c r="C1916" s="25" t="s">
        <v>358</v>
      </c>
      <c r="D1916" s="107" t="s">
        <v>122</v>
      </c>
      <c r="E1916" s="26">
        <v>45</v>
      </c>
      <c r="F1916" s="26" t="s">
        <v>295</v>
      </c>
      <c r="K1916" s="24">
        <v>62</v>
      </c>
      <c r="L1916" s="106">
        <v>46127</v>
      </c>
      <c r="M1916" s="25" t="s">
        <v>359</v>
      </c>
      <c r="N1916" s="107" t="s">
        <v>122</v>
      </c>
      <c r="O1916" s="26">
        <v>222</v>
      </c>
      <c r="P1916" s="26" t="s">
        <v>295</v>
      </c>
    </row>
    <row r="1917" spans="1:16" x14ac:dyDescent="0.3">
      <c r="A1917" s="24">
        <v>62</v>
      </c>
      <c r="B1917" s="106">
        <v>46127</v>
      </c>
      <c r="C1917" s="25" t="s">
        <v>358</v>
      </c>
      <c r="D1917" s="107" t="s">
        <v>124</v>
      </c>
      <c r="E1917" s="26">
        <v>29</v>
      </c>
      <c r="F1917" s="26" t="s">
        <v>295</v>
      </c>
      <c r="K1917" s="24">
        <v>62</v>
      </c>
      <c r="L1917" s="106">
        <v>46127</v>
      </c>
      <c r="M1917" s="25" t="s">
        <v>359</v>
      </c>
      <c r="N1917" s="107" t="s">
        <v>124</v>
      </c>
      <c r="O1917" s="26">
        <v>104</v>
      </c>
      <c r="P1917" s="26" t="s">
        <v>295</v>
      </c>
    </row>
    <row r="1918" spans="1:16" x14ac:dyDescent="0.3">
      <c r="A1918" s="24">
        <v>62</v>
      </c>
      <c r="B1918" s="106">
        <v>46127</v>
      </c>
      <c r="C1918" s="25" t="s">
        <v>358</v>
      </c>
      <c r="D1918" s="107" t="s">
        <v>353</v>
      </c>
      <c r="E1918" s="26">
        <v>0.97</v>
      </c>
      <c r="F1918" s="26" t="s">
        <v>295</v>
      </c>
      <c r="K1918" s="24">
        <v>62</v>
      </c>
      <c r="L1918" s="106">
        <v>46127</v>
      </c>
      <c r="M1918" s="25" t="s">
        <v>359</v>
      </c>
      <c r="N1918" s="107" t="s">
        <v>353</v>
      </c>
      <c r="O1918" s="26">
        <v>3.56</v>
      </c>
      <c r="P1918" s="26" t="s">
        <v>295</v>
      </c>
    </row>
    <row r="1919" spans="1:16" x14ac:dyDescent="0.3">
      <c r="A1919" s="24">
        <v>62</v>
      </c>
      <c r="B1919" s="106">
        <v>46127</v>
      </c>
      <c r="C1919" s="25" t="s">
        <v>358</v>
      </c>
      <c r="D1919" s="107" t="s">
        <v>355</v>
      </c>
      <c r="E1919" s="26">
        <v>35.9</v>
      </c>
      <c r="F1919" s="26" t="s">
        <v>295</v>
      </c>
      <c r="K1919" s="24">
        <v>62</v>
      </c>
      <c r="L1919" s="106">
        <v>46127</v>
      </c>
      <c r="M1919" s="25" t="s">
        <v>359</v>
      </c>
      <c r="N1919" s="107" t="s">
        <v>355</v>
      </c>
      <c r="O1919" s="26">
        <v>19.7</v>
      </c>
      <c r="P1919" s="26" t="s">
        <v>295</v>
      </c>
    </row>
    <row r="1920" spans="1:16" x14ac:dyDescent="0.3">
      <c r="A1920" s="24">
        <v>62</v>
      </c>
      <c r="B1920" s="106">
        <v>46127</v>
      </c>
      <c r="C1920" s="25" t="s">
        <v>358</v>
      </c>
      <c r="D1920" s="107" t="s">
        <v>133</v>
      </c>
      <c r="E1920" s="26">
        <v>145</v>
      </c>
      <c r="F1920" s="26" t="s">
        <v>295</v>
      </c>
      <c r="K1920" s="24">
        <v>62</v>
      </c>
      <c r="L1920" s="106">
        <v>46127</v>
      </c>
      <c r="M1920" s="25" t="s">
        <v>359</v>
      </c>
      <c r="N1920" s="107" t="s">
        <v>133</v>
      </c>
      <c r="O1920" s="26">
        <v>127</v>
      </c>
      <c r="P1920" s="26" t="s">
        <v>295</v>
      </c>
    </row>
    <row r="1921" spans="1:16" x14ac:dyDescent="0.3">
      <c r="A1921" s="24">
        <v>62</v>
      </c>
      <c r="B1921" s="106">
        <v>46127</v>
      </c>
      <c r="C1921" s="25" t="s">
        <v>358</v>
      </c>
      <c r="D1921" s="107" t="s">
        <v>135</v>
      </c>
      <c r="E1921" s="26">
        <v>3.8</v>
      </c>
      <c r="F1921" s="26" t="s">
        <v>295</v>
      </c>
      <c r="K1921" s="24">
        <v>62</v>
      </c>
      <c r="L1921" s="106">
        <v>46127</v>
      </c>
      <c r="M1921" s="25" t="s">
        <v>359</v>
      </c>
      <c r="N1921" s="107" t="s">
        <v>135</v>
      </c>
      <c r="O1921" s="26">
        <v>6.5</v>
      </c>
      <c r="P1921" s="26" t="s">
        <v>295</v>
      </c>
    </row>
    <row r="1922" spans="1:16" x14ac:dyDescent="0.3">
      <c r="A1922" s="24">
        <v>62</v>
      </c>
      <c r="B1922" s="106">
        <v>46127</v>
      </c>
      <c r="C1922" s="25" t="s">
        <v>358</v>
      </c>
      <c r="D1922" s="107" t="s">
        <v>136</v>
      </c>
      <c r="E1922" s="26">
        <v>116</v>
      </c>
      <c r="F1922" s="26" t="s">
        <v>295</v>
      </c>
      <c r="K1922" s="24">
        <v>62</v>
      </c>
      <c r="L1922" s="106">
        <v>46127</v>
      </c>
      <c r="M1922" s="25" t="s">
        <v>359</v>
      </c>
      <c r="N1922" s="107" t="s">
        <v>136</v>
      </c>
      <c r="O1922" s="26">
        <v>94</v>
      </c>
      <c r="P1922" s="26" t="s">
        <v>295</v>
      </c>
    </row>
    <row r="1923" spans="1:16" x14ac:dyDescent="0.3">
      <c r="A1923" s="24">
        <v>63</v>
      </c>
      <c r="B1923" s="106">
        <v>46128</v>
      </c>
      <c r="C1923" s="25" t="s">
        <v>358</v>
      </c>
      <c r="D1923" s="107" t="s">
        <v>341</v>
      </c>
      <c r="E1923" s="26">
        <v>4.5599999999999996</v>
      </c>
      <c r="F1923" s="26" t="s">
        <v>295</v>
      </c>
      <c r="K1923" s="24">
        <v>63</v>
      </c>
      <c r="L1923" s="106">
        <v>46128</v>
      </c>
      <c r="M1923" s="25" t="s">
        <v>359</v>
      </c>
      <c r="N1923" s="107" t="s">
        <v>341</v>
      </c>
      <c r="O1923" s="26">
        <v>1.06</v>
      </c>
      <c r="P1923" s="26" t="s">
        <v>295</v>
      </c>
    </row>
    <row r="1924" spans="1:16" x14ac:dyDescent="0.3">
      <c r="A1924" s="24">
        <v>63</v>
      </c>
      <c r="B1924" s="106">
        <v>46128</v>
      </c>
      <c r="C1924" s="25" t="s">
        <v>358</v>
      </c>
      <c r="D1924" s="107" t="s">
        <v>118</v>
      </c>
      <c r="E1924" s="26">
        <v>4.5</v>
      </c>
      <c r="F1924" s="26" t="s">
        <v>295</v>
      </c>
      <c r="K1924" s="24">
        <v>63</v>
      </c>
      <c r="L1924" s="106">
        <v>46128</v>
      </c>
      <c r="M1924" s="25" t="s">
        <v>359</v>
      </c>
      <c r="N1924" s="107" t="s">
        <v>118</v>
      </c>
      <c r="O1924" s="26">
        <v>9.6999999999999993</v>
      </c>
      <c r="P1924" s="26" t="s">
        <v>295</v>
      </c>
    </row>
    <row r="1925" spans="1:16" x14ac:dyDescent="0.3">
      <c r="A1925" s="24">
        <v>63</v>
      </c>
      <c r="B1925" s="106">
        <v>46128</v>
      </c>
      <c r="C1925" s="25" t="s">
        <v>358</v>
      </c>
      <c r="D1925" s="107" t="s">
        <v>130</v>
      </c>
      <c r="E1925" s="26">
        <v>3.85</v>
      </c>
      <c r="F1925" s="26" t="s">
        <v>295</v>
      </c>
      <c r="K1925" s="24">
        <v>63</v>
      </c>
      <c r="L1925" s="106">
        <v>46128</v>
      </c>
      <c r="M1925" s="25" t="s">
        <v>359</v>
      </c>
      <c r="N1925" s="107" t="s">
        <v>130</v>
      </c>
      <c r="O1925" s="26">
        <v>2.44</v>
      </c>
      <c r="P1925" s="26" t="s">
        <v>295</v>
      </c>
    </row>
    <row r="1926" spans="1:16" x14ac:dyDescent="0.3">
      <c r="A1926" s="24">
        <v>63</v>
      </c>
      <c r="B1926" s="106">
        <v>46128</v>
      </c>
      <c r="C1926" s="25" t="s">
        <v>358</v>
      </c>
      <c r="D1926" s="107" t="s">
        <v>343</v>
      </c>
      <c r="E1926" s="26">
        <v>0.32</v>
      </c>
      <c r="F1926" s="26" t="s">
        <v>295</v>
      </c>
      <c r="K1926" s="24">
        <v>63</v>
      </c>
      <c r="L1926" s="106">
        <v>46128</v>
      </c>
      <c r="M1926" s="25" t="s">
        <v>359</v>
      </c>
      <c r="N1926" s="107" t="s">
        <v>343</v>
      </c>
      <c r="O1926" s="26">
        <v>1.1299999999999999</v>
      </c>
      <c r="P1926" s="26" t="s">
        <v>295</v>
      </c>
    </row>
    <row r="1927" spans="1:16" x14ac:dyDescent="0.3">
      <c r="A1927" s="24">
        <v>63</v>
      </c>
      <c r="B1927" s="106">
        <v>46128</v>
      </c>
      <c r="C1927" s="25" t="s">
        <v>358</v>
      </c>
      <c r="D1927" s="107" t="s">
        <v>127</v>
      </c>
      <c r="E1927" s="26">
        <v>1.17</v>
      </c>
      <c r="F1927" s="26" t="s">
        <v>295</v>
      </c>
      <c r="K1927" s="24">
        <v>63</v>
      </c>
      <c r="L1927" s="106">
        <v>46128</v>
      </c>
      <c r="M1927" s="25" t="s">
        <v>359</v>
      </c>
      <c r="N1927" s="107" t="s">
        <v>127</v>
      </c>
      <c r="O1927" s="26">
        <v>4.59</v>
      </c>
      <c r="P1927" s="26" t="s">
        <v>295</v>
      </c>
    </row>
    <row r="1928" spans="1:16" x14ac:dyDescent="0.3">
      <c r="A1928" s="24">
        <v>63</v>
      </c>
      <c r="B1928" s="106">
        <v>46128</v>
      </c>
      <c r="C1928" s="25" t="s">
        <v>358</v>
      </c>
      <c r="D1928" s="107" t="s">
        <v>131</v>
      </c>
      <c r="E1928" s="26">
        <v>8.6999999999999993</v>
      </c>
      <c r="F1928" s="26" t="s">
        <v>295</v>
      </c>
      <c r="K1928" s="24">
        <v>63</v>
      </c>
      <c r="L1928" s="106">
        <v>46128</v>
      </c>
      <c r="M1928" s="25" t="s">
        <v>359</v>
      </c>
      <c r="N1928" s="107" t="s">
        <v>131</v>
      </c>
      <c r="O1928" s="26">
        <v>12.1</v>
      </c>
      <c r="P1928" s="26" t="s">
        <v>295</v>
      </c>
    </row>
    <row r="1929" spans="1:16" x14ac:dyDescent="0.3">
      <c r="A1929" s="24">
        <v>63</v>
      </c>
      <c r="B1929" s="106">
        <v>46128</v>
      </c>
      <c r="C1929" s="25" t="s">
        <v>358</v>
      </c>
      <c r="D1929" s="107" t="s">
        <v>344</v>
      </c>
      <c r="E1929" s="26">
        <v>359</v>
      </c>
      <c r="F1929" s="26" t="s">
        <v>295</v>
      </c>
      <c r="K1929" s="24">
        <v>63</v>
      </c>
      <c r="L1929" s="106">
        <v>46128</v>
      </c>
      <c r="M1929" s="25" t="s">
        <v>359</v>
      </c>
      <c r="N1929" s="107" t="s">
        <v>344</v>
      </c>
      <c r="O1929" s="26">
        <v>214</v>
      </c>
      <c r="P1929" s="26" t="s">
        <v>295</v>
      </c>
    </row>
    <row r="1930" spans="1:16" x14ac:dyDescent="0.3">
      <c r="A1930" s="24">
        <v>63</v>
      </c>
      <c r="B1930" s="106">
        <v>46128</v>
      </c>
      <c r="C1930" s="25" t="s">
        <v>358</v>
      </c>
      <c r="D1930" s="107" t="s">
        <v>119</v>
      </c>
      <c r="E1930" s="26">
        <v>236</v>
      </c>
      <c r="F1930" s="26" t="s">
        <v>295</v>
      </c>
      <c r="K1930" s="24">
        <v>63</v>
      </c>
      <c r="L1930" s="106">
        <v>46128</v>
      </c>
      <c r="M1930" s="25" t="s">
        <v>359</v>
      </c>
      <c r="N1930" s="107" t="s">
        <v>119</v>
      </c>
      <c r="O1930" s="26">
        <v>88</v>
      </c>
      <c r="P1930" s="26" t="s">
        <v>295</v>
      </c>
    </row>
    <row r="1931" spans="1:16" x14ac:dyDescent="0.3">
      <c r="A1931" s="24">
        <v>63</v>
      </c>
      <c r="B1931" s="106">
        <v>46128</v>
      </c>
      <c r="C1931" s="25" t="s">
        <v>358</v>
      </c>
      <c r="D1931" s="107" t="s">
        <v>120</v>
      </c>
      <c r="E1931" s="26">
        <v>77</v>
      </c>
      <c r="F1931" s="26" t="s">
        <v>295</v>
      </c>
      <c r="K1931" s="24">
        <v>63</v>
      </c>
      <c r="L1931" s="106">
        <v>46128</v>
      </c>
      <c r="M1931" s="25" t="s">
        <v>359</v>
      </c>
      <c r="N1931" s="107" t="s">
        <v>120</v>
      </c>
      <c r="O1931" s="26">
        <v>27</v>
      </c>
      <c r="P1931" s="26" t="s">
        <v>295</v>
      </c>
    </row>
    <row r="1932" spans="1:16" x14ac:dyDescent="0.3">
      <c r="A1932" s="24">
        <v>63</v>
      </c>
      <c r="B1932" s="106">
        <v>46128</v>
      </c>
      <c r="C1932" s="25" t="s">
        <v>358</v>
      </c>
      <c r="D1932" s="107" t="s">
        <v>117</v>
      </c>
      <c r="E1932" s="26">
        <v>2.64</v>
      </c>
      <c r="F1932" s="26" t="s">
        <v>295</v>
      </c>
      <c r="K1932" s="24">
        <v>63</v>
      </c>
      <c r="L1932" s="106">
        <v>46128</v>
      </c>
      <c r="M1932" s="25" t="s">
        <v>359</v>
      </c>
      <c r="N1932" s="107" t="s">
        <v>117</v>
      </c>
      <c r="O1932" s="26">
        <v>6.17</v>
      </c>
      <c r="P1932" s="26" t="s">
        <v>295</v>
      </c>
    </row>
    <row r="1933" spans="1:16" x14ac:dyDescent="0.3">
      <c r="A1933" s="24">
        <v>63</v>
      </c>
      <c r="B1933" s="106">
        <v>46128</v>
      </c>
      <c r="C1933" s="25" t="s">
        <v>358</v>
      </c>
      <c r="D1933" s="107" t="s">
        <v>346</v>
      </c>
      <c r="E1933" s="26">
        <v>233</v>
      </c>
      <c r="F1933" s="26" t="s">
        <v>295</v>
      </c>
      <c r="K1933" s="24">
        <v>63</v>
      </c>
      <c r="L1933" s="106">
        <v>46128</v>
      </c>
      <c r="M1933" s="25" t="s">
        <v>359</v>
      </c>
      <c r="N1933" s="107" t="s">
        <v>346</v>
      </c>
      <c r="O1933" s="26">
        <v>69</v>
      </c>
      <c r="P1933" s="26" t="s">
        <v>295</v>
      </c>
    </row>
    <row r="1934" spans="1:16" x14ac:dyDescent="0.3">
      <c r="A1934" s="24">
        <v>63</v>
      </c>
      <c r="B1934" s="106">
        <v>46128</v>
      </c>
      <c r="C1934" s="25" t="s">
        <v>358</v>
      </c>
      <c r="D1934" s="107" t="s">
        <v>132</v>
      </c>
      <c r="E1934" s="26">
        <v>3.45</v>
      </c>
      <c r="F1934" s="26" t="s">
        <v>295</v>
      </c>
      <c r="K1934" s="24">
        <v>63</v>
      </c>
      <c r="L1934" s="106">
        <v>46128</v>
      </c>
      <c r="M1934" s="25" t="s">
        <v>359</v>
      </c>
      <c r="N1934" s="107" t="s">
        <v>132</v>
      </c>
      <c r="O1934" s="26">
        <v>7.19</v>
      </c>
      <c r="P1934" s="26" t="s">
        <v>295</v>
      </c>
    </row>
    <row r="1935" spans="1:16" x14ac:dyDescent="0.3">
      <c r="A1935" s="24">
        <v>63</v>
      </c>
      <c r="B1935" s="106">
        <v>46128</v>
      </c>
      <c r="C1935" s="25" t="s">
        <v>358</v>
      </c>
      <c r="D1935" s="107" t="s">
        <v>111</v>
      </c>
      <c r="E1935" s="26">
        <v>89</v>
      </c>
      <c r="F1935" s="26" t="s">
        <v>295</v>
      </c>
      <c r="K1935" s="24">
        <v>63</v>
      </c>
      <c r="L1935" s="106">
        <v>46128</v>
      </c>
      <c r="M1935" s="25" t="s">
        <v>359</v>
      </c>
      <c r="N1935" s="107" t="s">
        <v>111</v>
      </c>
      <c r="O1935" s="26">
        <v>283</v>
      </c>
      <c r="P1935" s="26" t="s">
        <v>295</v>
      </c>
    </row>
    <row r="1936" spans="1:16" x14ac:dyDescent="0.3">
      <c r="A1936" s="24">
        <v>63</v>
      </c>
      <c r="B1936" s="106">
        <v>46128</v>
      </c>
      <c r="C1936" s="25" t="s">
        <v>358</v>
      </c>
      <c r="D1936" s="107" t="s">
        <v>347</v>
      </c>
      <c r="E1936" s="26">
        <v>5.25</v>
      </c>
      <c r="F1936" s="26" t="s">
        <v>295</v>
      </c>
      <c r="K1936" s="24">
        <v>63</v>
      </c>
      <c r="L1936" s="106">
        <v>46128</v>
      </c>
      <c r="M1936" s="25" t="s">
        <v>359</v>
      </c>
      <c r="N1936" s="107" t="s">
        <v>347</v>
      </c>
      <c r="O1936" s="26">
        <v>9.89</v>
      </c>
      <c r="P1936" s="26" t="s">
        <v>295</v>
      </c>
    </row>
    <row r="1937" spans="1:16" x14ac:dyDescent="0.3">
      <c r="A1937" s="24">
        <v>63</v>
      </c>
      <c r="B1937" s="106">
        <v>46128</v>
      </c>
      <c r="C1937" s="25" t="s">
        <v>358</v>
      </c>
      <c r="D1937" s="107" t="s">
        <v>349</v>
      </c>
      <c r="E1937" s="26">
        <v>2.1800000000000002</v>
      </c>
      <c r="F1937" s="26" t="s">
        <v>295</v>
      </c>
      <c r="K1937" s="24">
        <v>63</v>
      </c>
      <c r="L1937" s="106">
        <v>46128</v>
      </c>
      <c r="M1937" s="25" t="s">
        <v>359</v>
      </c>
      <c r="N1937" s="107" t="s">
        <v>349</v>
      </c>
      <c r="O1937" s="26">
        <v>4.8499999999999996</v>
      </c>
      <c r="P1937" s="26" t="s">
        <v>295</v>
      </c>
    </row>
    <row r="1938" spans="1:16" x14ac:dyDescent="0.3">
      <c r="A1938" s="24">
        <v>63</v>
      </c>
      <c r="B1938" s="106">
        <v>46128</v>
      </c>
      <c r="C1938" s="25" t="s">
        <v>358</v>
      </c>
      <c r="D1938" s="107" t="s">
        <v>128</v>
      </c>
      <c r="E1938" s="26">
        <v>6.7</v>
      </c>
      <c r="F1938" s="26" t="s">
        <v>295</v>
      </c>
      <c r="K1938" s="24">
        <v>63</v>
      </c>
      <c r="L1938" s="106">
        <v>46128</v>
      </c>
      <c r="M1938" s="25" t="s">
        <v>359</v>
      </c>
      <c r="N1938" s="107" t="s">
        <v>128</v>
      </c>
      <c r="O1938" s="26">
        <v>4.5</v>
      </c>
      <c r="P1938" s="26" t="s">
        <v>295</v>
      </c>
    </row>
    <row r="1939" spans="1:16" x14ac:dyDescent="0.3">
      <c r="A1939" s="24">
        <v>63</v>
      </c>
      <c r="B1939" s="106">
        <v>46128</v>
      </c>
      <c r="C1939" s="25" t="s">
        <v>358</v>
      </c>
      <c r="D1939" s="107" t="s">
        <v>121</v>
      </c>
      <c r="E1939" s="26">
        <v>159</v>
      </c>
      <c r="F1939" s="26" t="s">
        <v>295</v>
      </c>
      <c r="K1939" s="24">
        <v>63</v>
      </c>
      <c r="L1939" s="106">
        <v>46128</v>
      </c>
      <c r="M1939" s="25" t="s">
        <v>359</v>
      </c>
      <c r="N1939" s="107" t="s">
        <v>121</v>
      </c>
      <c r="O1939" s="26">
        <v>82</v>
      </c>
      <c r="P1939" s="26" t="s">
        <v>295</v>
      </c>
    </row>
    <row r="1940" spans="1:16" x14ac:dyDescent="0.3">
      <c r="A1940" s="24">
        <v>63</v>
      </c>
      <c r="B1940" s="106">
        <v>46128</v>
      </c>
      <c r="C1940" s="25" t="s">
        <v>358</v>
      </c>
      <c r="D1940" s="107" t="s">
        <v>115</v>
      </c>
      <c r="E1940" s="26">
        <v>33</v>
      </c>
      <c r="F1940" s="26" t="s">
        <v>295</v>
      </c>
      <c r="K1940" s="24">
        <v>63</v>
      </c>
      <c r="L1940" s="106">
        <v>46128</v>
      </c>
      <c r="M1940" s="25" t="s">
        <v>359</v>
      </c>
      <c r="N1940" s="107" t="s">
        <v>115</v>
      </c>
      <c r="O1940" s="26">
        <v>94</v>
      </c>
      <c r="P1940" s="26" t="s">
        <v>295</v>
      </c>
    </row>
    <row r="1941" spans="1:16" x14ac:dyDescent="0.3">
      <c r="A1941" s="24">
        <v>63</v>
      </c>
      <c r="B1941" s="106">
        <v>46128</v>
      </c>
      <c r="C1941" s="25" t="s">
        <v>358</v>
      </c>
      <c r="D1941" s="107" t="s">
        <v>137</v>
      </c>
      <c r="E1941" s="26">
        <v>74</v>
      </c>
      <c r="F1941" s="26" t="s">
        <v>295</v>
      </c>
      <c r="K1941" s="24">
        <v>63</v>
      </c>
      <c r="L1941" s="106">
        <v>46128</v>
      </c>
      <c r="M1941" s="25" t="s">
        <v>359</v>
      </c>
      <c r="N1941" s="107" t="s">
        <v>137</v>
      </c>
      <c r="O1941" s="26">
        <v>489</v>
      </c>
      <c r="P1941" s="26" t="s">
        <v>295</v>
      </c>
    </row>
    <row r="1942" spans="1:16" x14ac:dyDescent="0.3">
      <c r="A1942" s="24">
        <v>63</v>
      </c>
      <c r="B1942" s="106">
        <v>46128</v>
      </c>
      <c r="C1942" s="25" t="s">
        <v>358</v>
      </c>
      <c r="D1942" s="107" t="s">
        <v>350</v>
      </c>
      <c r="E1942" s="26">
        <v>141</v>
      </c>
      <c r="F1942" s="26" t="s">
        <v>295</v>
      </c>
      <c r="K1942" s="24">
        <v>63</v>
      </c>
      <c r="L1942" s="106">
        <v>46128</v>
      </c>
      <c r="M1942" s="25" t="s">
        <v>359</v>
      </c>
      <c r="N1942" s="107" t="s">
        <v>350</v>
      </c>
      <c r="O1942" s="26">
        <v>436</v>
      </c>
      <c r="P1942" s="26" t="s">
        <v>295</v>
      </c>
    </row>
    <row r="1943" spans="1:16" x14ac:dyDescent="0.3">
      <c r="A1943" s="24">
        <v>63</v>
      </c>
      <c r="B1943" s="106">
        <v>46128</v>
      </c>
      <c r="C1943" s="25" t="s">
        <v>358</v>
      </c>
      <c r="D1943" s="107" t="s">
        <v>125</v>
      </c>
      <c r="E1943" s="26">
        <v>108</v>
      </c>
      <c r="F1943" s="26" t="s">
        <v>295</v>
      </c>
      <c r="K1943" s="24">
        <v>63</v>
      </c>
      <c r="L1943" s="106">
        <v>46128</v>
      </c>
      <c r="M1943" s="25" t="s">
        <v>359</v>
      </c>
      <c r="N1943" s="107" t="s">
        <v>125</v>
      </c>
      <c r="O1943" s="26">
        <v>419</v>
      </c>
      <c r="P1943" s="26" t="s">
        <v>295</v>
      </c>
    </row>
    <row r="1944" spans="1:16" x14ac:dyDescent="0.3">
      <c r="A1944" s="24">
        <v>63</v>
      </c>
      <c r="B1944" s="106">
        <v>46128</v>
      </c>
      <c r="C1944" s="25" t="s">
        <v>358</v>
      </c>
      <c r="D1944" s="107" t="s">
        <v>126</v>
      </c>
      <c r="E1944" s="26">
        <v>80</v>
      </c>
      <c r="F1944" s="26" t="s">
        <v>295</v>
      </c>
      <c r="K1944" s="24">
        <v>63</v>
      </c>
      <c r="L1944" s="106">
        <v>46128</v>
      </c>
      <c r="M1944" s="25" t="s">
        <v>359</v>
      </c>
      <c r="N1944" s="107" t="s">
        <v>126</v>
      </c>
      <c r="O1944" s="26">
        <v>152</v>
      </c>
      <c r="P1944" s="26" t="s">
        <v>295</v>
      </c>
    </row>
    <row r="1945" spans="1:16" x14ac:dyDescent="0.3">
      <c r="A1945" s="24">
        <v>63</v>
      </c>
      <c r="B1945" s="106">
        <v>46128</v>
      </c>
      <c r="C1945" s="25" t="s">
        <v>358</v>
      </c>
      <c r="D1945" s="107" t="s">
        <v>351</v>
      </c>
      <c r="E1945" s="26">
        <v>158</v>
      </c>
      <c r="F1945" s="26" t="s">
        <v>295</v>
      </c>
      <c r="K1945" s="24">
        <v>63</v>
      </c>
      <c r="L1945" s="106">
        <v>46128</v>
      </c>
      <c r="M1945" s="25" t="s">
        <v>359</v>
      </c>
      <c r="N1945" s="107" t="s">
        <v>351</v>
      </c>
      <c r="O1945" s="26">
        <v>378</v>
      </c>
      <c r="P1945" s="26" t="s">
        <v>295</v>
      </c>
    </row>
    <row r="1946" spans="1:16" x14ac:dyDescent="0.3">
      <c r="A1946" s="24">
        <v>63</v>
      </c>
      <c r="B1946" s="106">
        <v>46128</v>
      </c>
      <c r="C1946" s="25" t="s">
        <v>358</v>
      </c>
      <c r="D1946" s="107" t="s">
        <v>352</v>
      </c>
      <c r="E1946" s="26">
        <v>57</v>
      </c>
      <c r="F1946" s="26" t="s">
        <v>295</v>
      </c>
      <c r="K1946" s="24">
        <v>63</v>
      </c>
      <c r="L1946" s="106">
        <v>46128</v>
      </c>
      <c r="M1946" s="25" t="s">
        <v>359</v>
      </c>
      <c r="N1946" s="107" t="s">
        <v>352</v>
      </c>
      <c r="O1946" s="26">
        <v>84</v>
      </c>
      <c r="P1946" s="26" t="s">
        <v>295</v>
      </c>
    </row>
    <row r="1947" spans="1:16" x14ac:dyDescent="0.3">
      <c r="A1947" s="24">
        <v>63</v>
      </c>
      <c r="B1947" s="106">
        <v>46128</v>
      </c>
      <c r="C1947" s="25" t="s">
        <v>358</v>
      </c>
      <c r="D1947" s="107" t="s">
        <v>122</v>
      </c>
      <c r="E1947" s="26">
        <v>45</v>
      </c>
      <c r="F1947" s="26" t="s">
        <v>295</v>
      </c>
      <c r="K1947" s="24">
        <v>63</v>
      </c>
      <c r="L1947" s="106">
        <v>46128</v>
      </c>
      <c r="M1947" s="25" t="s">
        <v>359</v>
      </c>
      <c r="N1947" s="107" t="s">
        <v>122</v>
      </c>
      <c r="O1947" s="26">
        <v>215</v>
      </c>
      <c r="P1947" s="26" t="s">
        <v>295</v>
      </c>
    </row>
    <row r="1948" spans="1:16" x14ac:dyDescent="0.3">
      <c r="A1948" s="24">
        <v>63</v>
      </c>
      <c r="B1948" s="106">
        <v>46128</v>
      </c>
      <c r="C1948" s="25" t="s">
        <v>358</v>
      </c>
      <c r="D1948" s="107" t="s">
        <v>124</v>
      </c>
      <c r="E1948" s="26">
        <v>30</v>
      </c>
      <c r="F1948" s="26" t="s">
        <v>295</v>
      </c>
      <c r="K1948" s="24">
        <v>63</v>
      </c>
      <c r="L1948" s="106">
        <v>46128</v>
      </c>
      <c r="M1948" s="25" t="s">
        <v>359</v>
      </c>
      <c r="N1948" s="107" t="s">
        <v>124</v>
      </c>
      <c r="O1948" s="26">
        <v>105</v>
      </c>
      <c r="P1948" s="26" t="s">
        <v>295</v>
      </c>
    </row>
    <row r="1949" spans="1:16" x14ac:dyDescent="0.3">
      <c r="A1949" s="24">
        <v>63</v>
      </c>
      <c r="B1949" s="106">
        <v>46128</v>
      </c>
      <c r="C1949" s="25" t="s">
        <v>358</v>
      </c>
      <c r="D1949" s="107" t="s">
        <v>353</v>
      </c>
      <c r="E1949" s="26">
        <v>0.95</v>
      </c>
      <c r="F1949" s="26" t="s">
        <v>295</v>
      </c>
      <c r="K1949" s="24">
        <v>63</v>
      </c>
      <c r="L1949" s="106">
        <v>46128</v>
      </c>
      <c r="M1949" s="25" t="s">
        <v>359</v>
      </c>
      <c r="N1949" s="107" t="s">
        <v>353</v>
      </c>
      <c r="O1949" s="26">
        <v>3.6</v>
      </c>
      <c r="P1949" s="26" t="s">
        <v>295</v>
      </c>
    </row>
    <row r="1950" spans="1:16" x14ac:dyDescent="0.3">
      <c r="A1950" s="24">
        <v>63</v>
      </c>
      <c r="B1950" s="106">
        <v>46128</v>
      </c>
      <c r="C1950" s="25" t="s">
        <v>358</v>
      </c>
      <c r="D1950" s="107" t="s">
        <v>355</v>
      </c>
      <c r="E1950" s="26">
        <v>37.299999999999997</v>
      </c>
      <c r="F1950" s="26" t="s">
        <v>295</v>
      </c>
      <c r="K1950" s="24">
        <v>63</v>
      </c>
      <c r="L1950" s="106">
        <v>46128</v>
      </c>
      <c r="M1950" s="25" t="s">
        <v>359</v>
      </c>
      <c r="N1950" s="107" t="s">
        <v>355</v>
      </c>
      <c r="O1950" s="26">
        <v>21.1</v>
      </c>
      <c r="P1950" s="26" t="s">
        <v>295</v>
      </c>
    </row>
    <row r="1951" spans="1:16" x14ac:dyDescent="0.3">
      <c r="A1951" s="24">
        <v>63</v>
      </c>
      <c r="B1951" s="106">
        <v>46128</v>
      </c>
      <c r="C1951" s="25" t="s">
        <v>358</v>
      </c>
      <c r="D1951" s="107" t="s">
        <v>133</v>
      </c>
      <c r="E1951" s="26">
        <v>145</v>
      </c>
      <c r="F1951" s="26" t="s">
        <v>295</v>
      </c>
      <c r="K1951" s="24">
        <v>63</v>
      </c>
      <c r="L1951" s="106">
        <v>46128</v>
      </c>
      <c r="M1951" s="25" t="s">
        <v>359</v>
      </c>
      <c r="N1951" s="107" t="s">
        <v>133</v>
      </c>
      <c r="O1951" s="26">
        <v>127</v>
      </c>
      <c r="P1951" s="26" t="s">
        <v>295</v>
      </c>
    </row>
    <row r="1952" spans="1:16" x14ac:dyDescent="0.3">
      <c r="A1952" s="24">
        <v>63</v>
      </c>
      <c r="B1952" s="106">
        <v>46128</v>
      </c>
      <c r="C1952" s="25" t="s">
        <v>358</v>
      </c>
      <c r="D1952" s="107" t="s">
        <v>135</v>
      </c>
      <c r="E1952" s="26">
        <v>3.7</v>
      </c>
      <c r="F1952" s="26" t="s">
        <v>295</v>
      </c>
      <c r="K1952" s="24">
        <v>63</v>
      </c>
      <c r="L1952" s="106">
        <v>46128</v>
      </c>
      <c r="M1952" s="25" t="s">
        <v>359</v>
      </c>
      <c r="N1952" s="107" t="s">
        <v>135</v>
      </c>
      <c r="O1952" s="26">
        <v>6.4</v>
      </c>
      <c r="P1952" s="26" t="s">
        <v>295</v>
      </c>
    </row>
    <row r="1953" spans="1:16" x14ac:dyDescent="0.3">
      <c r="A1953" s="24">
        <v>63</v>
      </c>
      <c r="B1953" s="106">
        <v>46128</v>
      </c>
      <c r="C1953" s="25" t="s">
        <v>358</v>
      </c>
      <c r="D1953" s="107" t="s">
        <v>136</v>
      </c>
      <c r="E1953" s="26">
        <v>115</v>
      </c>
      <c r="F1953" s="26" t="s">
        <v>295</v>
      </c>
      <c r="K1953" s="24">
        <v>63</v>
      </c>
      <c r="L1953" s="106">
        <v>46128</v>
      </c>
      <c r="M1953" s="25" t="s">
        <v>359</v>
      </c>
      <c r="N1953" s="107" t="s">
        <v>136</v>
      </c>
      <c r="O1953" s="26">
        <v>93</v>
      </c>
      <c r="P1953" s="26" t="s">
        <v>295</v>
      </c>
    </row>
    <row r="1954" spans="1:16" x14ac:dyDescent="0.3">
      <c r="A1954" s="24">
        <v>64</v>
      </c>
      <c r="B1954" s="106">
        <v>46129</v>
      </c>
      <c r="C1954" s="25" t="s">
        <v>358</v>
      </c>
      <c r="D1954" s="107" t="s">
        <v>341</v>
      </c>
      <c r="E1954" s="26">
        <v>4.62</v>
      </c>
      <c r="F1954" s="26" t="s">
        <v>295</v>
      </c>
      <c r="K1954" s="24">
        <v>64</v>
      </c>
      <c r="L1954" s="106">
        <v>46129</v>
      </c>
      <c r="M1954" s="25" t="s">
        <v>359</v>
      </c>
      <c r="N1954" s="107" t="s">
        <v>341</v>
      </c>
      <c r="O1954" s="26">
        <v>1.1200000000000001</v>
      </c>
      <c r="P1954" s="26" t="s">
        <v>295</v>
      </c>
    </row>
    <row r="1955" spans="1:16" x14ac:dyDescent="0.3">
      <c r="A1955" s="24">
        <v>64</v>
      </c>
      <c r="B1955" s="106">
        <v>46129</v>
      </c>
      <c r="C1955" s="25" t="s">
        <v>358</v>
      </c>
      <c r="D1955" s="107" t="s">
        <v>118</v>
      </c>
      <c r="E1955" s="26">
        <v>4.5</v>
      </c>
      <c r="F1955" s="26" t="s">
        <v>295</v>
      </c>
      <c r="K1955" s="24">
        <v>64</v>
      </c>
      <c r="L1955" s="106">
        <v>46129</v>
      </c>
      <c r="M1955" s="25" t="s">
        <v>359</v>
      </c>
      <c r="N1955" s="107" t="s">
        <v>118</v>
      </c>
      <c r="O1955" s="26">
        <v>9.6999999999999993</v>
      </c>
      <c r="P1955" s="26" t="s">
        <v>295</v>
      </c>
    </row>
    <row r="1956" spans="1:16" x14ac:dyDescent="0.3">
      <c r="A1956" s="24">
        <v>64</v>
      </c>
      <c r="B1956" s="106">
        <v>46129</v>
      </c>
      <c r="C1956" s="25" t="s">
        <v>358</v>
      </c>
      <c r="D1956" s="107" t="s">
        <v>130</v>
      </c>
      <c r="E1956" s="26">
        <v>3.97</v>
      </c>
      <c r="F1956" s="26" t="s">
        <v>295</v>
      </c>
      <c r="K1956" s="24">
        <v>64</v>
      </c>
      <c r="L1956" s="106">
        <v>46129</v>
      </c>
      <c r="M1956" s="25" t="s">
        <v>359</v>
      </c>
      <c r="N1956" s="107" t="s">
        <v>130</v>
      </c>
      <c r="O1956" s="26">
        <v>2.4700000000000002</v>
      </c>
      <c r="P1956" s="26" t="s">
        <v>295</v>
      </c>
    </row>
    <row r="1957" spans="1:16" x14ac:dyDescent="0.3">
      <c r="A1957" s="24">
        <v>64</v>
      </c>
      <c r="B1957" s="106">
        <v>46129</v>
      </c>
      <c r="C1957" s="25" t="s">
        <v>358</v>
      </c>
      <c r="D1957" s="107" t="s">
        <v>343</v>
      </c>
      <c r="E1957" s="26">
        <v>0.32</v>
      </c>
      <c r="F1957" s="26" t="s">
        <v>295</v>
      </c>
      <c r="K1957" s="24">
        <v>64</v>
      </c>
      <c r="L1957" s="106">
        <v>46129</v>
      </c>
      <c r="M1957" s="25" t="s">
        <v>359</v>
      </c>
      <c r="N1957" s="107" t="s">
        <v>343</v>
      </c>
      <c r="O1957" s="26">
        <v>1.1599999999999999</v>
      </c>
      <c r="P1957" s="26" t="s">
        <v>295</v>
      </c>
    </row>
    <row r="1958" spans="1:16" x14ac:dyDescent="0.3">
      <c r="A1958" s="24">
        <v>64</v>
      </c>
      <c r="B1958" s="106">
        <v>46129</v>
      </c>
      <c r="C1958" s="25" t="s">
        <v>358</v>
      </c>
      <c r="D1958" s="107" t="s">
        <v>127</v>
      </c>
      <c r="E1958" s="26">
        <v>1.18</v>
      </c>
      <c r="F1958" s="26" t="s">
        <v>295</v>
      </c>
      <c r="K1958" s="24">
        <v>64</v>
      </c>
      <c r="L1958" s="106">
        <v>46129</v>
      </c>
      <c r="M1958" s="25" t="s">
        <v>359</v>
      </c>
      <c r="N1958" s="107" t="s">
        <v>127</v>
      </c>
      <c r="O1958" s="26">
        <v>4.5599999999999996</v>
      </c>
      <c r="P1958" s="26" t="s">
        <v>295</v>
      </c>
    </row>
    <row r="1959" spans="1:16" x14ac:dyDescent="0.3">
      <c r="A1959" s="24">
        <v>64</v>
      </c>
      <c r="B1959" s="106">
        <v>46129</v>
      </c>
      <c r="C1959" s="25" t="s">
        <v>358</v>
      </c>
      <c r="D1959" s="107" t="s">
        <v>131</v>
      </c>
      <c r="E1959" s="26">
        <v>8.9</v>
      </c>
      <c r="F1959" s="26" t="s">
        <v>295</v>
      </c>
      <c r="K1959" s="24">
        <v>64</v>
      </c>
      <c r="L1959" s="106">
        <v>46129</v>
      </c>
      <c r="M1959" s="25" t="s">
        <v>359</v>
      </c>
      <c r="N1959" s="107" t="s">
        <v>131</v>
      </c>
      <c r="O1959" s="26">
        <v>12.1</v>
      </c>
      <c r="P1959" s="26" t="s">
        <v>295</v>
      </c>
    </row>
    <row r="1960" spans="1:16" x14ac:dyDescent="0.3">
      <c r="A1960" s="24">
        <v>64</v>
      </c>
      <c r="B1960" s="106">
        <v>46129</v>
      </c>
      <c r="C1960" s="25" t="s">
        <v>358</v>
      </c>
      <c r="D1960" s="107" t="s">
        <v>344</v>
      </c>
      <c r="E1960" s="26">
        <v>353</v>
      </c>
      <c r="F1960" s="26" t="s">
        <v>295</v>
      </c>
      <c r="K1960" s="24">
        <v>64</v>
      </c>
      <c r="L1960" s="106">
        <v>46129</v>
      </c>
      <c r="M1960" s="25" t="s">
        <v>359</v>
      </c>
      <c r="N1960" s="107" t="s">
        <v>344</v>
      </c>
      <c r="O1960" s="26">
        <v>216</v>
      </c>
      <c r="P1960" s="26" t="s">
        <v>295</v>
      </c>
    </row>
    <row r="1961" spans="1:16" x14ac:dyDescent="0.3">
      <c r="A1961" s="24">
        <v>64</v>
      </c>
      <c r="B1961" s="106">
        <v>46129</v>
      </c>
      <c r="C1961" s="25" t="s">
        <v>358</v>
      </c>
      <c r="D1961" s="107" t="s">
        <v>119</v>
      </c>
      <c r="E1961" s="26">
        <v>237</v>
      </c>
      <c r="F1961" s="26" t="s">
        <v>295</v>
      </c>
      <c r="K1961" s="24">
        <v>64</v>
      </c>
      <c r="L1961" s="106">
        <v>46129</v>
      </c>
      <c r="M1961" s="25" t="s">
        <v>359</v>
      </c>
      <c r="N1961" s="107" t="s">
        <v>119</v>
      </c>
      <c r="O1961" s="26">
        <v>90</v>
      </c>
      <c r="P1961" s="26" t="s">
        <v>295</v>
      </c>
    </row>
    <row r="1962" spans="1:16" x14ac:dyDescent="0.3">
      <c r="A1962" s="24">
        <v>64</v>
      </c>
      <c r="B1962" s="106">
        <v>46129</v>
      </c>
      <c r="C1962" s="25" t="s">
        <v>358</v>
      </c>
      <c r="D1962" s="107" t="s">
        <v>120</v>
      </c>
      <c r="E1962" s="26">
        <v>77</v>
      </c>
      <c r="F1962" s="26" t="s">
        <v>295</v>
      </c>
      <c r="K1962" s="24">
        <v>64</v>
      </c>
      <c r="L1962" s="106">
        <v>46129</v>
      </c>
      <c r="M1962" s="25" t="s">
        <v>359</v>
      </c>
      <c r="N1962" s="107" t="s">
        <v>120</v>
      </c>
      <c r="O1962" s="26">
        <v>27</v>
      </c>
      <c r="P1962" s="26" t="s">
        <v>295</v>
      </c>
    </row>
    <row r="1963" spans="1:16" x14ac:dyDescent="0.3">
      <c r="A1963" s="24">
        <v>64</v>
      </c>
      <c r="B1963" s="106">
        <v>46129</v>
      </c>
      <c r="C1963" s="25" t="s">
        <v>358</v>
      </c>
      <c r="D1963" s="107" t="s">
        <v>117</v>
      </c>
      <c r="E1963" s="26">
        <v>2.61</v>
      </c>
      <c r="F1963" s="26" t="s">
        <v>295</v>
      </c>
      <c r="K1963" s="24">
        <v>64</v>
      </c>
      <c r="L1963" s="106">
        <v>46129</v>
      </c>
      <c r="M1963" s="25" t="s">
        <v>359</v>
      </c>
      <c r="N1963" s="107" t="s">
        <v>117</v>
      </c>
      <c r="O1963" s="26">
        <v>6.2</v>
      </c>
      <c r="P1963" s="26" t="s">
        <v>295</v>
      </c>
    </row>
    <row r="1964" spans="1:16" x14ac:dyDescent="0.3">
      <c r="A1964" s="24">
        <v>64</v>
      </c>
      <c r="B1964" s="106">
        <v>46129</v>
      </c>
      <c r="C1964" s="25" t="s">
        <v>358</v>
      </c>
      <c r="D1964" s="107" t="s">
        <v>346</v>
      </c>
      <c r="E1964" s="26">
        <v>232</v>
      </c>
      <c r="F1964" s="26" t="s">
        <v>295</v>
      </c>
      <c r="K1964" s="24">
        <v>64</v>
      </c>
      <c r="L1964" s="106">
        <v>46129</v>
      </c>
      <c r="M1964" s="25" t="s">
        <v>359</v>
      </c>
      <c r="N1964" s="107" t="s">
        <v>346</v>
      </c>
      <c r="O1964" s="26">
        <v>69</v>
      </c>
      <c r="P1964" s="26" t="s">
        <v>295</v>
      </c>
    </row>
    <row r="1965" spans="1:16" x14ac:dyDescent="0.3">
      <c r="A1965" s="24">
        <v>64</v>
      </c>
      <c r="B1965" s="106">
        <v>46129</v>
      </c>
      <c r="C1965" s="25" t="s">
        <v>358</v>
      </c>
      <c r="D1965" s="107" t="s">
        <v>132</v>
      </c>
      <c r="E1965" s="26">
        <v>3.54</v>
      </c>
      <c r="F1965" s="26" t="s">
        <v>295</v>
      </c>
      <c r="K1965" s="24">
        <v>64</v>
      </c>
      <c r="L1965" s="106">
        <v>46129</v>
      </c>
      <c r="M1965" s="25" t="s">
        <v>359</v>
      </c>
      <c r="N1965" s="107" t="s">
        <v>132</v>
      </c>
      <c r="O1965" s="26">
        <v>7.15</v>
      </c>
      <c r="P1965" s="26" t="s">
        <v>295</v>
      </c>
    </row>
    <row r="1966" spans="1:16" x14ac:dyDescent="0.3">
      <c r="A1966" s="24">
        <v>64</v>
      </c>
      <c r="B1966" s="106">
        <v>46129</v>
      </c>
      <c r="C1966" s="25" t="s">
        <v>358</v>
      </c>
      <c r="D1966" s="107" t="s">
        <v>111</v>
      </c>
      <c r="E1966" s="26">
        <v>89</v>
      </c>
      <c r="F1966" s="26" t="s">
        <v>295</v>
      </c>
      <c r="K1966" s="24">
        <v>64</v>
      </c>
      <c r="L1966" s="106">
        <v>46129</v>
      </c>
      <c r="M1966" s="25" t="s">
        <v>359</v>
      </c>
      <c r="N1966" s="107" t="s">
        <v>111</v>
      </c>
      <c r="O1966" s="26">
        <v>282</v>
      </c>
      <c r="P1966" s="26" t="s">
        <v>295</v>
      </c>
    </row>
    <row r="1967" spans="1:16" x14ac:dyDescent="0.3">
      <c r="A1967" s="24">
        <v>64</v>
      </c>
      <c r="B1967" s="106">
        <v>46129</v>
      </c>
      <c r="C1967" s="25" t="s">
        <v>358</v>
      </c>
      <c r="D1967" s="107" t="s">
        <v>347</v>
      </c>
      <c r="E1967" s="26">
        <v>5.0999999999999996</v>
      </c>
      <c r="F1967" s="26" t="s">
        <v>295</v>
      </c>
      <c r="K1967" s="24">
        <v>64</v>
      </c>
      <c r="L1967" s="106">
        <v>46129</v>
      </c>
      <c r="M1967" s="25" t="s">
        <v>359</v>
      </c>
      <c r="N1967" s="107" t="s">
        <v>347</v>
      </c>
      <c r="O1967" s="26">
        <v>9.9499999999999993</v>
      </c>
      <c r="P1967" s="26" t="s">
        <v>295</v>
      </c>
    </row>
    <row r="1968" spans="1:16" x14ac:dyDescent="0.3">
      <c r="A1968" s="24">
        <v>64</v>
      </c>
      <c r="B1968" s="106">
        <v>46129</v>
      </c>
      <c r="C1968" s="25" t="s">
        <v>358</v>
      </c>
      <c r="D1968" s="107" t="s">
        <v>349</v>
      </c>
      <c r="E1968" s="26">
        <v>2.2799999999999998</v>
      </c>
      <c r="F1968" s="26" t="s">
        <v>295</v>
      </c>
      <c r="K1968" s="24">
        <v>64</v>
      </c>
      <c r="L1968" s="106">
        <v>46129</v>
      </c>
      <c r="M1968" s="25" t="s">
        <v>359</v>
      </c>
      <c r="N1968" s="107" t="s">
        <v>349</v>
      </c>
      <c r="O1968" s="26">
        <v>4.7699999999999996</v>
      </c>
      <c r="P1968" s="26" t="s">
        <v>295</v>
      </c>
    </row>
    <row r="1969" spans="1:16" x14ac:dyDescent="0.3">
      <c r="A1969" s="24">
        <v>64</v>
      </c>
      <c r="B1969" s="106">
        <v>46129</v>
      </c>
      <c r="C1969" s="25" t="s">
        <v>358</v>
      </c>
      <c r="D1969" s="107" t="s">
        <v>128</v>
      </c>
      <c r="E1969" s="26">
        <v>6.8</v>
      </c>
      <c r="F1969" s="26" t="s">
        <v>295</v>
      </c>
      <c r="K1969" s="24">
        <v>64</v>
      </c>
      <c r="L1969" s="106">
        <v>46129</v>
      </c>
      <c r="M1969" s="25" t="s">
        <v>359</v>
      </c>
      <c r="N1969" s="107" t="s">
        <v>128</v>
      </c>
      <c r="O1969" s="26">
        <v>4.4000000000000004</v>
      </c>
      <c r="P1969" s="26" t="s">
        <v>295</v>
      </c>
    </row>
    <row r="1970" spans="1:16" x14ac:dyDescent="0.3">
      <c r="A1970" s="24">
        <v>64</v>
      </c>
      <c r="B1970" s="106">
        <v>46129</v>
      </c>
      <c r="C1970" s="25" t="s">
        <v>358</v>
      </c>
      <c r="D1970" s="107" t="s">
        <v>121</v>
      </c>
      <c r="E1970" s="26">
        <v>160</v>
      </c>
      <c r="F1970" s="26" t="s">
        <v>295</v>
      </c>
      <c r="K1970" s="24">
        <v>64</v>
      </c>
      <c r="L1970" s="106">
        <v>46129</v>
      </c>
      <c r="M1970" s="25" t="s">
        <v>359</v>
      </c>
      <c r="N1970" s="107" t="s">
        <v>121</v>
      </c>
      <c r="O1970" s="26">
        <v>80</v>
      </c>
      <c r="P1970" s="26" t="s">
        <v>295</v>
      </c>
    </row>
    <row r="1971" spans="1:16" x14ac:dyDescent="0.3">
      <c r="A1971" s="24">
        <v>64</v>
      </c>
      <c r="B1971" s="106">
        <v>46129</v>
      </c>
      <c r="C1971" s="25" t="s">
        <v>358</v>
      </c>
      <c r="D1971" s="107" t="s">
        <v>115</v>
      </c>
      <c r="E1971" s="26">
        <v>34</v>
      </c>
      <c r="F1971" s="26" t="s">
        <v>295</v>
      </c>
      <c r="K1971" s="24">
        <v>64</v>
      </c>
      <c r="L1971" s="106">
        <v>46129</v>
      </c>
      <c r="M1971" s="25" t="s">
        <v>359</v>
      </c>
      <c r="N1971" s="107" t="s">
        <v>115</v>
      </c>
      <c r="O1971" s="26">
        <v>94</v>
      </c>
      <c r="P1971" s="26" t="s">
        <v>295</v>
      </c>
    </row>
    <row r="1972" spans="1:16" x14ac:dyDescent="0.3">
      <c r="A1972" s="24">
        <v>64</v>
      </c>
      <c r="B1972" s="106">
        <v>46129</v>
      </c>
      <c r="C1972" s="25" t="s">
        <v>358</v>
      </c>
      <c r="D1972" s="107" t="s">
        <v>137</v>
      </c>
      <c r="E1972" s="26">
        <v>75</v>
      </c>
      <c r="F1972" s="26" t="s">
        <v>295</v>
      </c>
      <c r="K1972" s="24">
        <v>64</v>
      </c>
      <c r="L1972" s="106">
        <v>46129</v>
      </c>
      <c r="M1972" s="25" t="s">
        <v>359</v>
      </c>
      <c r="N1972" s="107" t="s">
        <v>137</v>
      </c>
      <c r="O1972" s="26">
        <v>486</v>
      </c>
      <c r="P1972" s="26" t="s">
        <v>295</v>
      </c>
    </row>
    <row r="1973" spans="1:16" x14ac:dyDescent="0.3">
      <c r="A1973" s="24">
        <v>64</v>
      </c>
      <c r="B1973" s="106">
        <v>46129</v>
      </c>
      <c r="C1973" s="25" t="s">
        <v>358</v>
      </c>
      <c r="D1973" s="107" t="s">
        <v>350</v>
      </c>
      <c r="E1973" s="26">
        <v>139</v>
      </c>
      <c r="F1973" s="26" t="s">
        <v>295</v>
      </c>
      <c r="K1973" s="24">
        <v>64</v>
      </c>
      <c r="L1973" s="106">
        <v>46129</v>
      </c>
      <c r="M1973" s="25" t="s">
        <v>359</v>
      </c>
      <c r="N1973" s="107" t="s">
        <v>350</v>
      </c>
      <c r="O1973" s="26">
        <v>435</v>
      </c>
      <c r="P1973" s="26" t="s">
        <v>295</v>
      </c>
    </row>
    <row r="1974" spans="1:16" x14ac:dyDescent="0.3">
      <c r="A1974" s="24">
        <v>64</v>
      </c>
      <c r="B1974" s="106">
        <v>46129</v>
      </c>
      <c r="C1974" s="25" t="s">
        <v>358</v>
      </c>
      <c r="D1974" s="107" t="s">
        <v>125</v>
      </c>
      <c r="E1974" s="26">
        <v>104</v>
      </c>
      <c r="F1974" s="26" t="s">
        <v>295</v>
      </c>
      <c r="K1974" s="24">
        <v>64</v>
      </c>
      <c r="L1974" s="106">
        <v>46129</v>
      </c>
      <c r="M1974" s="25" t="s">
        <v>359</v>
      </c>
      <c r="N1974" s="107" t="s">
        <v>125</v>
      </c>
      <c r="O1974" s="26">
        <v>428</v>
      </c>
      <c r="P1974" s="26" t="s">
        <v>295</v>
      </c>
    </row>
    <row r="1975" spans="1:16" x14ac:dyDescent="0.3">
      <c r="A1975" s="24">
        <v>64</v>
      </c>
      <c r="B1975" s="106">
        <v>46129</v>
      </c>
      <c r="C1975" s="25" t="s">
        <v>358</v>
      </c>
      <c r="D1975" s="107" t="s">
        <v>126</v>
      </c>
      <c r="E1975" s="26">
        <v>80</v>
      </c>
      <c r="F1975" s="26" t="s">
        <v>295</v>
      </c>
      <c r="K1975" s="24">
        <v>64</v>
      </c>
      <c r="L1975" s="106">
        <v>46129</v>
      </c>
      <c r="M1975" s="25" t="s">
        <v>359</v>
      </c>
      <c r="N1975" s="107" t="s">
        <v>126</v>
      </c>
      <c r="O1975" s="26">
        <v>156</v>
      </c>
      <c r="P1975" s="26" t="s">
        <v>295</v>
      </c>
    </row>
    <row r="1976" spans="1:16" x14ac:dyDescent="0.3">
      <c r="A1976" s="24">
        <v>64</v>
      </c>
      <c r="B1976" s="106">
        <v>46129</v>
      </c>
      <c r="C1976" s="25" t="s">
        <v>358</v>
      </c>
      <c r="D1976" s="107" t="s">
        <v>351</v>
      </c>
      <c r="E1976" s="26">
        <v>153</v>
      </c>
      <c r="F1976" s="26" t="s">
        <v>295</v>
      </c>
      <c r="K1976" s="24">
        <v>64</v>
      </c>
      <c r="L1976" s="106">
        <v>46129</v>
      </c>
      <c r="M1976" s="25" t="s">
        <v>359</v>
      </c>
      <c r="N1976" s="107" t="s">
        <v>351</v>
      </c>
      <c r="O1976" s="26">
        <v>362</v>
      </c>
      <c r="P1976" s="26" t="s">
        <v>295</v>
      </c>
    </row>
    <row r="1977" spans="1:16" x14ac:dyDescent="0.3">
      <c r="A1977" s="24">
        <v>64</v>
      </c>
      <c r="B1977" s="106">
        <v>46129</v>
      </c>
      <c r="C1977" s="25" t="s">
        <v>358</v>
      </c>
      <c r="D1977" s="107" t="s">
        <v>352</v>
      </c>
      <c r="E1977" s="26">
        <v>57</v>
      </c>
      <c r="F1977" s="26" t="s">
        <v>295</v>
      </c>
      <c r="K1977" s="24">
        <v>64</v>
      </c>
      <c r="L1977" s="106">
        <v>46129</v>
      </c>
      <c r="M1977" s="25" t="s">
        <v>359</v>
      </c>
      <c r="N1977" s="107" t="s">
        <v>352</v>
      </c>
      <c r="O1977" s="26">
        <v>83</v>
      </c>
      <c r="P1977" s="26" t="s">
        <v>295</v>
      </c>
    </row>
    <row r="1978" spans="1:16" x14ac:dyDescent="0.3">
      <c r="A1978" s="24">
        <v>64</v>
      </c>
      <c r="B1978" s="106">
        <v>46129</v>
      </c>
      <c r="C1978" s="25" t="s">
        <v>358</v>
      </c>
      <c r="D1978" s="107" t="s">
        <v>122</v>
      </c>
      <c r="E1978" s="26">
        <v>46</v>
      </c>
      <c r="F1978" s="26" t="s">
        <v>295</v>
      </c>
      <c r="K1978" s="24">
        <v>64</v>
      </c>
      <c r="L1978" s="106">
        <v>46129</v>
      </c>
      <c r="M1978" s="25" t="s">
        <v>359</v>
      </c>
      <c r="N1978" s="107" t="s">
        <v>122</v>
      </c>
      <c r="O1978" s="26">
        <v>214</v>
      </c>
      <c r="P1978" s="26" t="s">
        <v>295</v>
      </c>
    </row>
    <row r="1979" spans="1:16" x14ac:dyDescent="0.3">
      <c r="A1979" s="24">
        <v>64</v>
      </c>
      <c r="B1979" s="106">
        <v>46129</v>
      </c>
      <c r="C1979" s="25" t="s">
        <v>358</v>
      </c>
      <c r="D1979" s="107" t="s">
        <v>124</v>
      </c>
      <c r="E1979" s="26">
        <v>29</v>
      </c>
      <c r="F1979" s="26" t="s">
        <v>295</v>
      </c>
      <c r="K1979" s="24">
        <v>64</v>
      </c>
      <c r="L1979" s="106">
        <v>46129</v>
      </c>
      <c r="M1979" s="25" t="s">
        <v>359</v>
      </c>
      <c r="N1979" s="107" t="s">
        <v>124</v>
      </c>
      <c r="O1979" s="26">
        <v>104</v>
      </c>
      <c r="P1979" s="26" t="s">
        <v>295</v>
      </c>
    </row>
    <row r="1980" spans="1:16" x14ac:dyDescent="0.3">
      <c r="A1980" s="24">
        <v>64</v>
      </c>
      <c r="B1980" s="106">
        <v>46129</v>
      </c>
      <c r="C1980" s="25" t="s">
        <v>358</v>
      </c>
      <c r="D1980" s="107" t="s">
        <v>353</v>
      </c>
      <c r="E1980" s="26">
        <v>0.93</v>
      </c>
      <c r="F1980" s="26" t="s">
        <v>295</v>
      </c>
      <c r="K1980" s="24">
        <v>64</v>
      </c>
      <c r="L1980" s="106">
        <v>46129</v>
      </c>
      <c r="M1980" s="25" t="s">
        <v>359</v>
      </c>
      <c r="N1980" s="107" t="s">
        <v>353</v>
      </c>
      <c r="O1980" s="26">
        <v>3.56</v>
      </c>
      <c r="P1980" s="26" t="s">
        <v>295</v>
      </c>
    </row>
    <row r="1981" spans="1:16" x14ac:dyDescent="0.3">
      <c r="A1981" s="24">
        <v>64</v>
      </c>
      <c r="B1981" s="106">
        <v>46129</v>
      </c>
      <c r="C1981" s="25" t="s">
        <v>358</v>
      </c>
      <c r="D1981" s="107" t="s">
        <v>355</v>
      </c>
      <c r="E1981" s="26">
        <v>35.5</v>
      </c>
      <c r="F1981" s="26" t="s">
        <v>295</v>
      </c>
      <c r="K1981" s="24">
        <v>64</v>
      </c>
      <c r="L1981" s="106">
        <v>46129</v>
      </c>
      <c r="M1981" s="25" t="s">
        <v>359</v>
      </c>
      <c r="N1981" s="107" t="s">
        <v>355</v>
      </c>
      <c r="O1981" s="26">
        <v>19.8</v>
      </c>
      <c r="P1981" s="26" t="s">
        <v>295</v>
      </c>
    </row>
    <row r="1982" spans="1:16" x14ac:dyDescent="0.3">
      <c r="A1982" s="24">
        <v>64</v>
      </c>
      <c r="B1982" s="106">
        <v>46129</v>
      </c>
      <c r="C1982" s="25" t="s">
        <v>358</v>
      </c>
      <c r="D1982" s="107" t="s">
        <v>133</v>
      </c>
      <c r="E1982" s="26">
        <v>145</v>
      </c>
      <c r="F1982" s="26" t="s">
        <v>295</v>
      </c>
      <c r="K1982" s="24">
        <v>64</v>
      </c>
      <c r="L1982" s="106">
        <v>46129</v>
      </c>
      <c r="M1982" s="25" t="s">
        <v>359</v>
      </c>
      <c r="N1982" s="107" t="s">
        <v>133</v>
      </c>
      <c r="O1982" s="26">
        <v>127</v>
      </c>
      <c r="P1982" s="26" t="s">
        <v>295</v>
      </c>
    </row>
    <row r="1983" spans="1:16" x14ac:dyDescent="0.3">
      <c r="A1983" s="24">
        <v>64</v>
      </c>
      <c r="B1983" s="106">
        <v>46129</v>
      </c>
      <c r="C1983" s="25" t="s">
        <v>358</v>
      </c>
      <c r="D1983" s="107" t="s">
        <v>135</v>
      </c>
      <c r="E1983" s="26">
        <v>3.7</v>
      </c>
      <c r="F1983" s="26" t="s">
        <v>295</v>
      </c>
      <c r="K1983" s="24">
        <v>64</v>
      </c>
      <c r="L1983" s="106">
        <v>46129</v>
      </c>
      <c r="M1983" s="25" t="s">
        <v>359</v>
      </c>
      <c r="N1983" s="107" t="s">
        <v>135</v>
      </c>
      <c r="O1983" s="26">
        <v>6.4</v>
      </c>
      <c r="P1983" s="26" t="s">
        <v>295</v>
      </c>
    </row>
    <row r="1984" spans="1:16" x14ac:dyDescent="0.3">
      <c r="A1984" s="24">
        <v>64</v>
      </c>
      <c r="B1984" s="106">
        <v>46129</v>
      </c>
      <c r="C1984" s="25" t="s">
        <v>358</v>
      </c>
      <c r="D1984" s="107" t="s">
        <v>136</v>
      </c>
      <c r="E1984" s="26">
        <v>116</v>
      </c>
      <c r="F1984" s="26" t="s">
        <v>295</v>
      </c>
      <c r="K1984" s="24">
        <v>64</v>
      </c>
      <c r="L1984" s="106">
        <v>46129</v>
      </c>
      <c r="M1984" s="25" t="s">
        <v>359</v>
      </c>
      <c r="N1984" s="107" t="s">
        <v>136</v>
      </c>
      <c r="O1984" s="26">
        <v>94</v>
      </c>
      <c r="P1984" s="26" t="s">
        <v>295</v>
      </c>
    </row>
    <row r="1985" spans="1:16" x14ac:dyDescent="0.3">
      <c r="A1985" s="24">
        <v>65</v>
      </c>
      <c r="B1985" s="106">
        <v>46134</v>
      </c>
      <c r="C1985" s="25" t="s">
        <v>358</v>
      </c>
      <c r="D1985" s="107" t="s">
        <v>341</v>
      </c>
      <c r="E1985" s="26">
        <v>4.6500000000000004</v>
      </c>
      <c r="F1985" s="26" t="s">
        <v>295</v>
      </c>
      <c r="K1985" s="24">
        <v>65</v>
      </c>
      <c r="L1985" s="106">
        <v>46134</v>
      </c>
      <c r="M1985" s="25" t="s">
        <v>359</v>
      </c>
      <c r="N1985" s="107" t="s">
        <v>341</v>
      </c>
      <c r="O1985" s="26">
        <v>1.18</v>
      </c>
      <c r="P1985" s="26" t="s">
        <v>295</v>
      </c>
    </row>
    <row r="1986" spans="1:16" x14ac:dyDescent="0.3">
      <c r="A1986" s="24">
        <v>65</v>
      </c>
      <c r="B1986" s="106">
        <v>46134</v>
      </c>
      <c r="C1986" s="25" t="s">
        <v>358</v>
      </c>
      <c r="D1986" s="107" t="s">
        <v>118</v>
      </c>
      <c r="E1986" s="26">
        <v>4.5</v>
      </c>
      <c r="F1986" s="26" t="s">
        <v>295</v>
      </c>
      <c r="K1986" s="24">
        <v>65</v>
      </c>
      <c r="L1986" s="106">
        <v>46134</v>
      </c>
      <c r="M1986" s="25" t="s">
        <v>359</v>
      </c>
      <c r="N1986" s="107" t="s">
        <v>118</v>
      </c>
      <c r="O1986" s="26">
        <v>9.5</v>
      </c>
      <c r="P1986" s="26" t="s">
        <v>295</v>
      </c>
    </row>
    <row r="1987" spans="1:16" x14ac:dyDescent="0.3">
      <c r="A1987" s="24">
        <v>65</v>
      </c>
      <c r="B1987" s="106">
        <v>46134</v>
      </c>
      <c r="C1987" s="25" t="s">
        <v>358</v>
      </c>
      <c r="D1987" s="107" t="s">
        <v>130</v>
      </c>
      <c r="E1987" s="26">
        <v>3.79</v>
      </c>
      <c r="F1987" s="26" t="s">
        <v>295</v>
      </c>
      <c r="K1987" s="24">
        <v>65</v>
      </c>
      <c r="L1987" s="106">
        <v>46134</v>
      </c>
      <c r="M1987" s="25" t="s">
        <v>359</v>
      </c>
      <c r="N1987" s="107" t="s">
        <v>130</v>
      </c>
      <c r="O1987" s="26">
        <v>2.4300000000000002</v>
      </c>
      <c r="P1987" s="26" t="s">
        <v>295</v>
      </c>
    </row>
    <row r="1988" spans="1:16" x14ac:dyDescent="0.3">
      <c r="A1988" s="24">
        <v>65</v>
      </c>
      <c r="B1988" s="106">
        <v>46134</v>
      </c>
      <c r="C1988" s="25" t="s">
        <v>358</v>
      </c>
      <c r="D1988" s="107" t="s">
        <v>343</v>
      </c>
      <c r="E1988" s="26">
        <v>0.31</v>
      </c>
      <c r="F1988" s="26" t="s">
        <v>295</v>
      </c>
      <c r="K1988" s="24">
        <v>65</v>
      </c>
      <c r="L1988" s="106">
        <v>46134</v>
      </c>
      <c r="M1988" s="25" t="s">
        <v>359</v>
      </c>
      <c r="N1988" s="107" t="s">
        <v>343</v>
      </c>
      <c r="O1988" s="26">
        <v>1.1399999999999999</v>
      </c>
      <c r="P1988" s="26" t="s">
        <v>295</v>
      </c>
    </row>
    <row r="1989" spans="1:16" x14ac:dyDescent="0.3">
      <c r="A1989" s="24">
        <v>65</v>
      </c>
      <c r="B1989" s="106">
        <v>46134</v>
      </c>
      <c r="C1989" s="25" t="s">
        <v>358</v>
      </c>
      <c r="D1989" s="107" t="s">
        <v>127</v>
      </c>
      <c r="E1989" s="26">
        <v>1.21</v>
      </c>
      <c r="F1989" s="26" t="s">
        <v>295</v>
      </c>
      <c r="K1989" s="24">
        <v>65</v>
      </c>
      <c r="L1989" s="106">
        <v>46134</v>
      </c>
      <c r="M1989" s="25" t="s">
        <v>359</v>
      </c>
      <c r="N1989" s="107" t="s">
        <v>127</v>
      </c>
      <c r="O1989" s="26">
        <v>4.5999999999999996</v>
      </c>
      <c r="P1989" s="26" t="s">
        <v>295</v>
      </c>
    </row>
    <row r="1990" spans="1:16" x14ac:dyDescent="0.3">
      <c r="A1990" s="24">
        <v>65</v>
      </c>
      <c r="B1990" s="106">
        <v>46134</v>
      </c>
      <c r="C1990" s="25" t="s">
        <v>358</v>
      </c>
      <c r="D1990" s="107" t="s">
        <v>131</v>
      </c>
      <c r="E1990" s="26">
        <v>8.9</v>
      </c>
      <c r="F1990" s="26" t="s">
        <v>295</v>
      </c>
      <c r="K1990" s="24">
        <v>65</v>
      </c>
      <c r="L1990" s="106">
        <v>46134</v>
      </c>
      <c r="M1990" s="25" t="s">
        <v>359</v>
      </c>
      <c r="N1990" s="107" t="s">
        <v>131</v>
      </c>
      <c r="O1990" s="26">
        <v>12.1</v>
      </c>
      <c r="P1990" s="26" t="s">
        <v>295</v>
      </c>
    </row>
    <row r="1991" spans="1:16" x14ac:dyDescent="0.3">
      <c r="A1991" s="24">
        <v>65</v>
      </c>
      <c r="B1991" s="106">
        <v>46134</v>
      </c>
      <c r="C1991" s="25" t="s">
        <v>358</v>
      </c>
      <c r="D1991" s="107" t="s">
        <v>344</v>
      </c>
      <c r="E1991" s="26">
        <v>361</v>
      </c>
      <c r="F1991" s="26" t="s">
        <v>295</v>
      </c>
      <c r="K1991" s="24">
        <v>65</v>
      </c>
      <c r="L1991" s="106">
        <v>46134</v>
      </c>
      <c r="M1991" s="25" t="s">
        <v>359</v>
      </c>
      <c r="N1991" s="107" t="s">
        <v>344</v>
      </c>
      <c r="O1991" s="26">
        <v>215</v>
      </c>
      <c r="P1991" s="26" t="s">
        <v>295</v>
      </c>
    </row>
    <row r="1992" spans="1:16" x14ac:dyDescent="0.3">
      <c r="A1992" s="24">
        <v>65</v>
      </c>
      <c r="B1992" s="106">
        <v>46134</v>
      </c>
      <c r="C1992" s="25" t="s">
        <v>358</v>
      </c>
      <c r="D1992" s="107" t="s">
        <v>119</v>
      </c>
      <c r="E1992" s="26">
        <v>240</v>
      </c>
      <c r="F1992" s="26" t="s">
        <v>295</v>
      </c>
      <c r="K1992" s="24">
        <v>65</v>
      </c>
      <c r="L1992" s="106">
        <v>46134</v>
      </c>
      <c r="M1992" s="25" t="s">
        <v>359</v>
      </c>
      <c r="N1992" s="107" t="s">
        <v>119</v>
      </c>
      <c r="O1992" s="26">
        <v>90</v>
      </c>
      <c r="P1992" s="26" t="s">
        <v>295</v>
      </c>
    </row>
    <row r="1993" spans="1:16" x14ac:dyDescent="0.3">
      <c r="A1993" s="24">
        <v>65</v>
      </c>
      <c r="B1993" s="106">
        <v>46134</v>
      </c>
      <c r="C1993" s="25" t="s">
        <v>358</v>
      </c>
      <c r="D1993" s="107" t="s">
        <v>120</v>
      </c>
      <c r="E1993" s="26">
        <v>77</v>
      </c>
      <c r="F1993" s="26" t="s">
        <v>295</v>
      </c>
      <c r="K1993" s="24">
        <v>65</v>
      </c>
      <c r="L1993" s="106">
        <v>46134</v>
      </c>
      <c r="M1993" s="25" t="s">
        <v>359</v>
      </c>
      <c r="N1993" s="107" t="s">
        <v>120</v>
      </c>
      <c r="O1993" s="26">
        <v>27</v>
      </c>
      <c r="P1993" s="26" t="s">
        <v>295</v>
      </c>
    </row>
    <row r="1994" spans="1:16" x14ac:dyDescent="0.3">
      <c r="A1994" s="24">
        <v>65</v>
      </c>
      <c r="B1994" s="106">
        <v>46134</v>
      </c>
      <c r="C1994" s="25" t="s">
        <v>358</v>
      </c>
      <c r="D1994" s="107" t="s">
        <v>117</v>
      </c>
      <c r="E1994" s="26">
        <v>2.86</v>
      </c>
      <c r="F1994" s="26" t="s">
        <v>295</v>
      </c>
      <c r="K1994" s="24">
        <v>65</v>
      </c>
      <c r="L1994" s="106">
        <v>46134</v>
      </c>
      <c r="M1994" s="25" t="s">
        <v>359</v>
      </c>
      <c r="N1994" s="107" t="s">
        <v>117</v>
      </c>
      <c r="O1994" s="26">
        <v>6.4</v>
      </c>
      <c r="P1994" s="26" t="s">
        <v>295</v>
      </c>
    </row>
    <row r="1995" spans="1:16" x14ac:dyDescent="0.3">
      <c r="A1995" s="24">
        <v>65</v>
      </c>
      <c r="B1995" s="106">
        <v>46134</v>
      </c>
      <c r="C1995" s="25" t="s">
        <v>358</v>
      </c>
      <c r="D1995" s="107" t="s">
        <v>346</v>
      </c>
      <c r="E1995" s="26">
        <v>230</v>
      </c>
      <c r="F1995" s="26" t="s">
        <v>295</v>
      </c>
      <c r="K1995" s="24">
        <v>65</v>
      </c>
      <c r="L1995" s="106">
        <v>46134</v>
      </c>
      <c r="M1995" s="25" t="s">
        <v>359</v>
      </c>
      <c r="N1995" s="107" t="s">
        <v>346</v>
      </c>
      <c r="O1995" s="26">
        <v>70</v>
      </c>
      <c r="P1995" s="26" t="s">
        <v>295</v>
      </c>
    </row>
    <row r="1996" spans="1:16" x14ac:dyDescent="0.3">
      <c r="A1996" s="24">
        <v>65</v>
      </c>
      <c r="B1996" s="106">
        <v>46134</v>
      </c>
      <c r="C1996" s="25" t="s">
        <v>358</v>
      </c>
      <c r="D1996" s="107" t="s">
        <v>132</v>
      </c>
      <c r="E1996" s="26">
        <v>3.5</v>
      </c>
      <c r="F1996" s="26" t="s">
        <v>295</v>
      </c>
      <c r="K1996" s="24">
        <v>65</v>
      </c>
      <c r="L1996" s="106">
        <v>46134</v>
      </c>
      <c r="M1996" s="25" t="s">
        <v>359</v>
      </c>
      <c r="N1996" s="107" t="s">
        <v>132</v>
      </c>
      <c r="O1996" s="26">
        <v>6.97</v>
      </c>
      <c r="P1996" s="26" t="s">
        <v>295</v>
      </c>
    </row>
    <row r="1997" spans="1:16" x14ac:dyDescent="0.3">
      <c r="A1997" s="24">
        <v>65</v>
      </c>
      <c r="B1997" s="106">
        <v>46134</v>
      </c>
      <c r="C1997" s="25" t="s">
        <v>358</v>
      </c>
      <c r="D1997" s="107" t="s">
        <v>111</v>
      </c>
      <c r="E1997" s="26">
        <v>89</v>
      </c>
      <c r="F1997" s="26" t="s">
        <v>295</v>
      </c>
      <c r="K1997" s="24">
        <v>65</v>
      </c>
      <c r="L1997" s="106">
        <v>46134</v>
      </c>
      <c r="M1997" s="25" t="s">
        <v>359</v>
      </c>
      <c r="N1997" s="107" t="s">
        <v>111</v>
      </c>
      <c r="O1997" s="26">
        <v>281</v>
      </c>
      <c r="P1997" s="26" t="s">
        <v>295</v>
      </c>
    </row>
    <row r="1998" spans="1:16" x14ac:dyDescent="0.3">
      <c r="A1998" s="24">
        <v>65</v>
      </c>
      <c r="B1998" s="106">
        <v>46134</v>
      </c>
      <c r="C1998" s="25" t="s">
        <v>358</v>
      </c>
      <c r="D1998" s="107" t="s">
        <v>347</v>
      </c>
      <c r="E1998" s="26">
        <v>5.3</v>
      </c>
      <c r="F1998" s="26" t="s">
        <v>295</v>
      </c>
      <c r="K1998" s="24">
        <v>65</v>
      </c>
      <c r="L1998" s="106">
        <v>46134</v>
      </c>
      <c r="M1998" s="25" t="s">
        <v>359</v>
      </c>
      <c r="N1998" s="107" t="s">
        <v>347</v>
      </c>
      <c r="O1998" s="26">
        <v>10</v>
      </c>
      <c r="P1998" s="26" t="s">
        <v>295</v>
      </c>
    </row>
    <row r="1999" spans="1:16" x14ac:dyDescent="0.3">
      <c r="A1999" s="24">
        <v>65</v>
      </c>
      <c r="B1999" s="106">
        <v>46134</v>
      </c>
      <c r="C1999" s="25" t="s">
        <v>358</v>
      </c>
      <c r="D1999" s="107" t="s">
        <v>349</v>
      </c>
      <c r="E1999" s="26">
        <v>2.29</v>
      </c>
      <c r="F1999" s="26" t="s">
        <v>295</v>
      </c>
      <c r="K1999" s="24">
        <v>65</v>
      </c>
      <c r="L1999" s="106">
        <v>46134</v>
      </c>
      <c r="M1999" s="25" t="s">
        <v>359</v>
      </c>
      <c r="N1999" s="107" t="s">
        <v>349</v>
      </c>
      <c r="O1999" s="26">
        <v>4.8600000000000003</v>
      </c>
      <c r="P1999" s="26" t="s">
        <v>295</v>
      </c>
    </row>
    <row r="2000" spans="1:16" x14ac:dyDescent="0.3">
      <c r="A2000" s="24">
        <v>65</v>
      </c>
      <c r="B2000" s="106">
        <v>46134</v>
      </c>
      <c r="C2000" s="25" t="s">
        <v>358</v>
      </c>
      <c r="D2000" s="107" t="s">
        <v>128</v>
      </c>
      <c r="E2000" s="26">
        <v>6.79</v>
      </c>
      <c r="F2000" s="26" t="s">
        <v>295</v>
      </c>
      <c r="K2000" s="24">
        <v>65</v>
      </c>
      <c r="L2000" s="106">
        <v>46134</v>
      </c>
      <c r="M2000" s="25" t="s">
        <v>359</v>
      </c>
      <c r="N2000" s="107" t="s">
        <v>128</v>
      </c>
      <c r="O2000" s="26">
        <v>4.4000000000000004</v>
      </c>
      <c r="P2000" s="26" t="s">
        <v>295</v>
      </c>
    </row>
    <row r="2001" spans="1:16" x14ac:dyDescent="0.3">
      <c r="A2001" s="24">
        <v>65</v>
      </c>
      <c r="B2001" s="106">
        <v>46134</v>
      </c>
      <c r="C2001" s="25" t="s">
        <v>358</v>
      </c>
      <c r="D2001" s="107" t="s">
        <v>121</v>
      </c>
      <c r="E2001" s="26">
        <v>160</v>
      </c>
      <c r="F2001" s="26" t="s">
        <v>295</v>
      </c>
      <c r="K2001" s="24">
        <v>65</v>
      </c>
      <c r="L2001" s="106">
        <v>46134</v>
      </c>
      <c r="M2001" s="25" t="s">
        <v>359</v>
      </c>
      <c r="N2001" s="107" t="s">
        <v>121</v>
      </c>
      <c r="O2001" s="26">
        <v>78</v>
      </c>
      <c r="P2001" s="26" t="s">
        <v>295</v>
      </c>
    </row>
    <row r="2002" spans="1:16" x14ac:dyDescent="0.3">
      <c r="A2002" s="24">
        <v>65</v>
      </c>
      <c r="B2002" s="106">
        <v>46134</v>
      </c>
      <c r="C2002" s="25" t="s">
        <v>358</v>
      </c>
      <c r="D2002" s="107" t="s">
        <v>115</v>
      </c>
      <c r="E2002" s="26">
        <v>34</v>
      </c>
      <c r="F2002" s="26" t="s">
        <v>295</v>
      </c>
      <c r="K2002" s="24">
        <v>65</v>
      </c>
      <c r="L2002" s="106">
        <v>46134</v>
      </c>
      <c r="M2002" s="25" t="s">
        <v>359</v>
      </c>
      <c r="N2002" s="107" t="s">
        <v>115</v>
      </c>
      <c r="O2002" s="26">
        <v>96</v>
      </c>
      <c r="P2002" s="26" t="s">
        <v>295</v>
      </c>
    </row>
    <row r="2003" spans="1:16" x14ac:dyDescent="0.3">
      <c r="A2003" s="24">
        <v>65</v>
      </c>
      <c r="B2003" s="106">
        <v>46134</v>
      </c>
      <c r="C2003" s="25" t="s">
        <v>358</v>
      </c>
      <c r="D2003" s="107" t="s">
        <v>137</v>
      </c>
      <c r="E2003" s="26">
        <v>74</v>
      </c>
      <c r="F2003" s="26" t="s">
        <v>295</v>
      </c>
      <c r="K2003" s="24">
        <v>65</v>
      </c>
      <c r="L2003" s="106">
        <v>46134</v>
      </c>
      <c r="M2003" s="25" t="s">
        <v>359</v>
      </c>
      <c r="N2003" s="107" t="s">
        <v>137</v>
      </c>
      <c r="O2003" s="26">
        <v>486</v>
      </c>
      <c r="P2003" s="26" t="s">
        <v>295</v>
      </c>
    </row>
    <row r="2004" spans="1:16" x14ac:dyDescent="0.3">
      <c r="A2004" s="24">
        <v>65</v>
      </c>
      <c r="B2004" s="106">
        <v>46134</v>
      </c>
      <c r="C2004" s="25" t="s">
        <v>358</v>
      </c>
      <c r="D2004" s="107" t="s">
        <v>350</v>
      </c>
      <c r="E2004" s="26">
        <v>139</v>
      </c>
      <c r="F2004" s="26" t="s">
        <v>295</v>
      </c>
      <c r="K2004" s="24">
        <v>65</v>
      </c>
      <c r="L2004" s="106">
        <v>46134</v>
      </c>
      <c r="M2004" s="25" t="s">
        <v>359</v>
      </c>
      <c r="N2004" s="107" t="s">
        <v>350</v>
      </c>
      <c r="O2004" s="26">
        <v>424</v>
      </c>
      <c r="P2004" s="26" t="s">
        <v>295</v>
      </c>
    </row>
    <row r="2005" spans="1:16" x14ac:dyDescent="0.3">
      <c r="A2005" s="24">
        <v>65</v>
      </c>
      <c r="B2005" s="106">
        <v>46134</v>
      </c>
      <c r="C2005" s="25" t="s">
        <v>358</v>
      </c>
      <c r="D2005" s="107" t="s">
        <v>125</v>
      </c>
      <c r="E2005" s="26">
        <v>103</v>
      </c>
      <c r="F2005" s="26" t="s">
        <v>295</v>
      </c>
      <c r="K2005" s="24">
        <v>65</v>
      </c>
      <c r="L2005" s="106">
        <v>46134</v>
      </c>
      <c r="M2005" s="25" t="s">
        <v>359</v>
      </c>
      <c r="N2005" s="107" t="s">
        <v>125</v>
      </c>
      <c r="O2005" s="26">
        <v>419</v>
      </c>
      <c r="P2005" s="26" t="s">
        <v>295</v>
      </c>
    </row>
    <row r="2006" spans="1:16" x14ac:dyDescent="0.3">
      <c r="A2006" s="24">
        <v>65</v>
      </c>
      <c r="B2006" s="106">
        <v>46134</v>
      </c>
      <c r="C2006" s="25" t="s">
        <v>358</v>
      </c>
      <c r="D2006" s="107" t="s">
        <v>126</v>
      </c>
      <c r="E2006" s="26">
        <v>79</v>
      </c>
      <c r="F2006" s="26" t="s">
        <v>295</v>
      </c>
      <c r="K2006" s="24">
        <v>65</v>
      </c>
      <c r="L2006" s="106">
        <v>46134</v>
      </c>
      <c r="M2006" s="25" t="s">
        <v>359</v>
      </c>
      <c r="N2006" s="107" t="s">
        <v>126</v>
      </c>
      <c r="O2006" s="26">
        <v>153</v>
      </c>
      <c r="P2006" s="26" t="s">
        <v>295</v>
      </c>
    </row>
    <row r="2007" spans="1:16" x14ac:dyDescent="0.3">
      <c r="A2007" s="24">
        <v>65</v>
      </c>
      <c r="B2007" s="106">
        <v>46134</v>
      </c>
      <c r="C2007" s="25" t="s">
        <v>358</v>
      </c>
      <c r="D2007" s="107" t="s">
        <v>351</v>
      </c>
      <c r="E2007" s="26">
        <v>165</v>
      </c>
      <c r="F2007" s="26" t="s">
        <v>295</v>
      </c>
      <c r="K2007" s="24">
        <v>65</v>
      </c>
      <c r="L2007" s="106">
        <v>46134</v>
      </c>
      <c r="M2007" s="25" t="s">
        <v>359</v>
      </c>
      <c r="N2007" s="107" t="s">
        <v>351</v>
      </c>
      <c r="O2007" s="26">
        <v>380</v>
      </c>
      <c r="P2007" s="26" t="s">
        <v>295</v>
      </c>
    </row>
    <row r="2008" spans="1:16" x14ac:dyDescent="0.3">
      <c r="A2008" s="24">
        <v>65</v>
      </c>
      <c r="B2008" s="106">
        <v>46134</v>
      </c>
      <c r="C2008" s="25" t="s">
        <v>358</v>
      </c>
      <c r="D2008" s="107" t="s">
        <v>352</v>
      </c>
      <c r="E2008" s="26">
        <v>58</v>
      </c>
      <c r="F2008" s="26" t="s">
        <v>295</v>
      </c>
      <c r="K2008" s="24">
        <v>65</v>
      </c>
      <c r="L2008" s="106">
        <v>46134</v>
      </c>
      <c r="M2008" s="25" t="s">
        <v>359</v>
      </c>
      <c r="N2008" s="107" t="s">
        <v>352</v>
      </c>
      <c r="O2008" s="26">
        <v>84</v>
      </c>
      <c r="P2008" s="26" t="s">
        <v>295</v>
      </c>
    </row>
    <row r="2009" spans="1:16" x14ac:dyDescent="0.3">
      <c r="A2009" s="24">
        <v>65</v>
      </c>
      <c r="B2009" s="106">
        <v>46134</v>
      </c>
      <c r="C2009" s="25" t="s">
        <v>358</v>
      </c>
      <c r="D2009" s="107" t="s">
        <v>122</v>
      </c>
      <c r="E2009" s="26">
        <v>47</v>
      </c>
      <c r="F2009" s="26" t="s">
        <v>295</v>
      </c>
      <c r="K2009" s="24">
        <v>65</v>
      </c>
      <c r="L2009" s="106">
        <v>46134</v>
      </c>
      <c r="M2009" s="25" t="s">
        <v>359</v>
      </c>
      <c r="N2009" s="107" t="s">
        <v>122</v>
      </c>
      <c r="O2009" s="26">
        <v>216</v>
      </c>
      <c r="P2009" s="26" t="s">
        <v>295</v>
      </c>
    </row>
    <row r="2010" spans="1:16" x14ac:dyDescent="0.3">
      <c r="A2010" s="24">
        <v>65</v>
      </c>
      <c r="B2010" s="106">
        <v>46134</v>
      </c>
      <c r="C2010" s="25" t="s">
        <v>358</v>
      </c>
      <c r="D2010" s="107" t="s">
        <v>124</v>
      </c>
      <c r="E2010" s="26">
        <v>30</v>
      </c>
      <c r="F2010" s="26" t="s">
        <v>295</v>
      </c>
      <c r="K2010" s="24">
        <v>65</v>
      </c>
      <c r="L2010" s="106">
        <v>46134</v>
      </c>
      <c r="M2010" s="25" t="s">
        <v>359</v>
      </c>
      <c r="N2010" s="107" t="s">
        <v>124</v>
      </c>
      <c r="O2010" s="26">
        <v>103</v>
      </c>
      <c r="P2010" s="26" t="s">
        <v>295</v>
      </c>
    </row>
    <row r="2011" spans="1:16" x14ac:dyDescent="0.3">
      <c r="A2011" s="24">
        <v>65</v>
      </c>
      <c r="B2011" s="106">
        <v>46134</v>
      </c>
      <c r="C2011" s="25" t="s">
        <v>358</v>
      </c>
      <c r="D2011" s="107" t="s">
        <v>353</v>
      </c>
      <c r="E2011" s="26">
        <v>0.95</v>
      </c>
      <c r="F2011" s="26" t="s">
        <v>295</v>
      </c>
      <c r="K2011" s="24">
        <v>65</v>
      </c>
      <c r="L2011" s="106">
        <v>46134</v>
      </c>
      <c r="M2011" s="25" t="s">
        <v>359</v>
      </c>
      <c r="N2011" s="107" t="s">
        <v>353</v>
      </c>
      <c r="O2011" s="26">
        <v>3.54</v>
      </c>
      <c r="P2011" s="26" t="s">
        <v>295</v>
      </c>
    </row>
    <row r="2012" spans="1:16" x14ac:dyDescent="0.3">
      <c r="A2012" s="24">
        <v>65</v>
      </c>
      <c r="B2012" s="106">
        <v>46134</v>
      </c>
      <c r="C2012" s="25" t="s">
        <v>358</v>
      </c>
      <c r="D2012" s="107" t="s">
        <v>355</v>
      </c>
      <c r="E2012" s="26">
        <v>34.1</v>
      </c>
      <c r="F2012" s="26" t="s">
        <v>295</v>
      </c>
      <c r="K2012" s="24">
        <v>65</v>
      </c>
      <c r="L2012" s="106">
        <v>46134</v>
      </c>
      <c r="M2012" s="25" t="s">
        <v>359</v>
      </c>
      <c r="N2012" s="107" t="s">
        <v>355</v>
      </c>
      <c r="O2012" s="26">
        <v>16.399999999999999</v>
      </c>
      <c r="P2012" s="26" t="s">
        <v>295</v>
      </c>
    </row>
    <row r="2013" spans="1:16" x14ac:dyDescent="0.3">
      <c r="A2013" s="24">
        <v>65</v>
      </c>
      <c r="B2013" s="106">
        <v>46134</v>
      </c>
      <c r="C2013" s="25" t="s">
        <v>358</v>
      </c>
      <c r="D2013" s="107" t="s">
        <v>133</v>
      </c>
      <c r="E2013" s="26">
        <v>144</v>
      </c>
      <c r="F2013" s="26" t="s">
        <v>295</v>
      </c>
      <c r="K2013" s="24">
        <v>65</v>
      </c>
      <c r="L2013" s="106">
        <v>46134</v>
      </c>
      <c r="M2013" s="25" t="s">
        <v>359</v>
      </c>
      <c r="N2013" s="107" t="s">
        <v>133</v>
      </c>
      <c r="O2013" s="26">
        <v>125</v>
      </c>
      <c r="P2013" s="26" t="s">
        <v>295</v>
      </c>
    </row>
    <row r="2014" spans="1:16" x14ac:dyDescent="0.3">
      <c r="A2014" s="24">
        <v>65</v>
      </c>
      <c r="B2014" s="106">
        <v>46134</v>
      </c>
      <c r="C2014" s="25" t="s">
        <v>358</v>
      </c>
      <c r="D2014" s="107" t="s">
        <v>135</v>
      </c>
      <c r="E2014" s="26">
        <v>3.7</v>
      </c>
      <c r="F2014" s="26" t="s">
        <v>295</v>
      </c>
      <c r="K2014" s="24">
        <v>65</v>
      </c>
      <c r="L2014" s="106">
        <v>46134</v>
      </c>
      <c r="M2014" s="25" t="s">
        <v>359</v>
      </c>
      <c r="N2014" s="107" t="s">
        <v>135</v>
      </c>
      <c r="O2014" s="26">
        <v>6.3</v>
      </c>
      <c r="P2014" s="26" t="s">
        <v>295</v>
      </c>
    </row>
    <row r="2015" spans="1:16" x14ac:dyDescent="0.3">
      <c r="A2015" s="24">
        <v>65</v>
      </c>
      <c r="B2015" s="106">
        <v>46134</v>
      </c>
      <c r="C2015" s="25" t="s">
        <v>358</v>
      </c>
      <c r="D2015" s="107" t="s">
        <v>136</v>
      </c>
      <c r="E2015" s="26">
        <v>119</v>
      </c>
      <c r="F2015" s="26" t="s">
        <v>295</v>
      </c>
      <c r="K2015" s="24">
        <v>65</v>
      </c>
      <c r="L2015" s="106">
        <v>46134</v>
      </c>
      <c r="M2015" s="25" t="s">
        <v>359</v>
      </c>
      <c r="N2015" s="107" t="s">
        <v>136</v>
      </c>
      <c r="O2015" s="26">
        <v>94</v>
      </c>
      <c r="P2015" s="26" t="s">
        <v>295</v>
      </c>
    </row>
    <row r="2016" spans="1:16" x14ac:dyDescent="0.3">
      <c r="A2016" s="24">
        <v>66</v>
      </c>
      <c r="B2016" s="106">
        <v>46136</v>
      </c>
      <c r="C2016" s="25" t="s">
        <v>358</v>
      </c>
      <c r="D2016" s="107" t="s">
        <v>341</v>
      </c>
      <c r="E2016" s="26">
        <v>4.6500000000000004</v>
      </c>
      <c r="F2016" s="26" t="s">
        <v>295</v>
      </c>
      <c r="K2016" s="24">
        <v>66</v>
      </c>
      <c r="L2016" s="106">
        <v>46136</v>
      </c>
      <c r="M2016" s="25" t="s">
        <v>359</v>
      </c>
      <c r="N2016" s="107" t="s">
        <v>341</v>
      </c>
      <c r="O2016" s="26">
        <v>1.07</v>
      </c>
      <c r="P2016" s="26" t="s">
        <v>295</v>
      </c>
    </row>
    <row r="2017" spans="1:16" x14ac:dyDescent="0.3">
      <c r="A2017" s="24">
        <v>66</v>
      </c>
      <c r="B2017" s="106">
        <v>46136</v>
      </c>
      <c r="C2017" s="25" t="s">
        <v>358</v>
      </c>
      <c r="D2017" s="107" t="s">
        <v>118</v>
      </c>
      <c r="E2017" s="26">
        <v>4.5999999999999996</v>
      </c>
      <c r="F2017" s="26" t="s">
        <v>295</v>
      </c>
      <c r="K2017" s="24">
        <v>66</v>
      </c>
      <c r="L2017" s="106">
        <v>46136</v>
      </c>
      <c r="M2017" s="25" t="s">
        <v>359</v>
      </c>
      <c r="N2017" s="107" t="s">
        <v>118</v>
      </c>
      <c r="O2017" s="26">
        <v>9.5</v>
      </c>
      <c r="P2017" s="26" t="s">
        <v>295</v>
      </c>
    </row>
    <row r="2018" spans="1:16" x14ac:dyDescent="0.3">
      <c r="A2018" s="24">
        <v>66</v>
      </c>
      <c r="B2018" s="106">
        <v>46136</v>
      </c>
      <c r="C2018" s="25" t="s">
        <v>358</v>
      </c>
      <c r="D2018" s="107" t="s">
        <v>130</v>
      </c>
      <c r="E2018" s="26">
        <v>3.8</v>
      </c>
      <c r="F2018" s="26" t="s">
        <v>295</v>
      </c>
      <c r="K2018" s="24">
        <v>66</v>
      </c>
      <c r="L2018" s="106">
        <v>46136</v>
      </c>
      <c r="M2018" s="25" t="s">
        <v>359</v>
      </c>
      <c r="N2018" s="107" t="s">
        <v>130</v>
      </c>
      <c r="O2018" s="26">
        <v>2.4</v>
      </c>
      <c r="P2018" s="26" t="s">
        <v>295</v>
      </c>
    </row>
    <row r="2019" spans="1:16" x14ac:dyDescent="0.3">
      <c r="A2019" s="24">
        <v>66</v>
      </c>
      <c r="B2019" s="106">
        <v>46136</v>
      </c>
      <c r="C2019" s="25" t="s">
        <v>358</v>
      </c>
      <c r="D2019" s="107" t="s">
        <v>343</v>
      </c>
      <c r="E2019" s="26">
        <v>0.32</v>
      </c>
      <c r="F2019" s="26" t="s">
        <v>295</v>
      </c>
      <c r="K2019" s="24">
        <v>66</v>
      </c>
      <c r="L2019" s="106">
        <v>46136</v>
      </c>
      <c r="M2019" s="25" t="s">
        <v>359</v>
      </c>
      <c r="N2019" s="107" t="s">
        <v>343</v>
      </c>
      <c r="O2019" s="26">
        <v>1.18</v>
      </c>
      <c r="P2019" s="26" t="s">
        <v>295</v>
      </c>
    </row>
    <row r="2020" spans="1:16" x14ac:dyDescent="0.3">
      <c r="A2020" s="24">
        <v>66</v>
      </c>
      <c r="B2020" s="106">
        <v>46136</v>
      </c>
      <c r="C2020" s="25" t="s">
        <v>358</v>
      </c>
      <c r="D2020" s="107" t="s">
        <v>127</v>
      </c>
      <c r="E2020" s="26">
        <v>1.18</v>
      </c>
      <c r="F2020" s="26" t="s">
        <v>295</v>
      </c>
      <c r="K2020" s="24">
        <v>66</v>
      </c>
      <c r="L2020" s="106">
        <v>46136</v>
      </c>
      <c r="M2020" s="25" t="s">
        <v>359</v>
      </c>
      <c r="N2020" s="107" t="s">
        <v>127</v>
      </c>
      <c r="O2020" s="26">
        <v>4.4800000000000004</v>
      </c>
      <c r="P2020" s="26" t="s">
        <v>295</v>
      </c>
    </row>
    <row r="2021" spans="1:16" x14ac:dyDescent="0.3">
      <c r="A2021" s="24">
        <v>66</v>
      </c>
      <c r="B2021" s="106">
        <v>46136</v>
      </c>
      <c r="C2021" s="25" t="s">
        <v>358</v>
      </c>
      <c r="D2021" s="107" t="s">
        <v>131</v>
      </c>
      <c r="E2021" s="26">
        <v>8.8000000000000007</v>
      </c>
      <c r="F2021" s="26" t="s">
        <v>295</v>
      </c>
      <c r="K2021" s="24">
        <v>66</v>
      </c>
      <c r="L2021" s="106">
        <v>46136</v>
      </c>
      <c r="M2021" s="25" t="s">
        <v>359</v>
      </c>
      <c r="N2021" s="107" t="s">
        <v>131</v>
      </c>
      <c r="O2021" s="26">
        <v>12.2</v>
      </c>
      <c r="P2021" s="26" t="s">
        <v>295</v>
      </c>
    </row>
    <row r="2022" spans="1:16" x14ac:dyDescent="0.3">
      <c r="A2022" s="24">
        <v>66</v>
      </c>
      <c r="B2022" s="106">
        <v>46136</v>
      </c>
      <c r="C2022" s="25" t="s">
        <v>358</v>
      </c>
      <c r="D2022" s="107" t="s">
        <v>344</v>
      </c>
      <c r="E2022" s="26">
        <v>364</v>
      </c>
      <c r="F2022" s="26" t="s">
        <v>295</v>
      </c>
      <c r="K2022" s="24">
        <v>66</v>
      </c>
      <c r="L2022" s="106">
        <v>46136</v>
      </c>
      <c r="M2022" s="25" t="s">
        <v>359</v>
      </c>
      <c r="N2022" s="107" t="s">
        <v>344</v>
      </c>
      <c r="O2022" s="26">
        <v>218</v>
      </c>
      <c r="P2022" s="26" t="s">
        <v>295</v>
      </c>
    </row>
    <row r="2023" spans="1:16" x14ac:dyDescent="0.3">
      <c r="A2023" s="24">
        <v>66</v>
      </c>
      <c r="B2023" s="106">
        <v>46136</v>
      </c>
      <c r="C2023" s="25" t="s">
        <v>358</v>
      </c>
      <c r="D2023" s="107" t="s">
        <v>119</v>
      </c>
      <c r="E2023" s="26">
        <v>236</v>
      </c>
      <c r="F2023" s="26" t="s">
        <v>295</v>
      </c>
      <c r="K2023" s="24">
        <v>66</v>
      </c>
      <c r="L2023" s="106">
        <v>46136</v>
      </c>
      <c r="M2023" s="25" t="s">
        <v>359</v>
      </c>
      <c r="N2023" s="107" t="s">
        <v>119</v>
      </c>
      <c r="O2023" s="26">
        <v>88</v>
      </c>
      <c r="P2023" s="26" t="s">
        <v>295</v>
      </c>
    </row>
    <row r="2024" spans="1:16" x14ac:dyDescent="0.3">
      <c r="A2024" s="24">
        <v>66</v>
      </c>
      <c r="B2024" s="106">
        <v>46136</v>
      </c>
      <c r="C2024" s="25" t="s">
        <v>358</v>
      </c>
      <c r="D2024" s="107" t="s">
        <v>120</v>
      </c>
      <c r="E2024" s="26">
        <v>74</v>
      </c>
      <c r="F2024" s="26" t="s">
        <v>295</v>
      </c>
      <c r="K2024" s="24">
        <v>66</v>
      </c>
      <c r="L2024" s="106">
        <v>46136</v>
      </c>
      <c r="M2024" s="25" t="s">
        <v>359</v>
      </c>
      <c r="N2024" s="107" t="s">
        <v>120</v>
      </c>
      <c r="O2024" s="26">
        <v>27</v>
      </c>
      <c r="P2024" s="26" t="s">
        <v>295</v>
      </c>
    </row>
    <row r="2025" spans="1:16" x14ac:dyDescent="0.3">
      <c r="A2025" s="24">
        <v>66</v>
      </c>
      <c r="B2025" s="106">
        <v>46136</v>
      </c>
      <c r="C2025" s="25" t="s">
        <v>358</v>
      </c>
      <c r="D2025" s="107" t="s">
        <v>117</v>
      </c>
      <c r="E2025" s="26">
        <v>2.65</v>
      </c>
      <c r="F2025" s="26" t="s">
        <v>295</v>
      </c>
      <c r="K2025" s="24">
        <v>66</v>
      </c>
      <c r="L2025" s="106">
        <v>46136</v>
      </c>
      <c r="M2025" s="25" t="s">
        <v>359</v>
      </c>
      <c r="N2025" s="107" t="s">
        <v>117</v>
      </c>
      <c r="O2025" s="26">
        <v>6.2</v>
      </c>
      <c r="P2025" s="26" t="s">
        <v>295</v>
      </c>
    </row>
    <row r="2026" spans="1:16" x14ac:dyDescent="0.3">
      <c r="A2026" s="24">
        <v>66</v>
      </c>
      <c r="B2026" s="106">
        <v>46136</v>
      </c>
      <c r="C2026" s="25" t="s">
        <v>358</v>
      </c>
      <c r="D2026" s="107" t="s">
        <v>346</v>
      </c>
      <c r="E2026" s="26">
        <v>230</v>
      </c>
      <c r="F2026" s="26" t="s">
        <v>295</v>
      </c>
      <c r="K2026" s="24">
        <v>66</v>
      </c>
      <c r="L2026" s="106">
        <v>46136</v>
      </c>
      <c r="M2026" s="25" t="s">
        <v>359</v>
      </c>
      <c r="N2026" s="107" t="s">
        <v>346</v>
      </c>
      <c r="O2026" s="26">
        <v>69</v>
      </c>
      <c r="P2026" s="26" t="s">
        <v>295</v>
      </c>
    </row>
    <row r="2027" spans="1:16" x14ac:dyDescent="0.3">
      <c r="A2027" s="24">
        <v>66</v>
      </c>
      <c r="B2027" s="106">
        <v>46136</v>
      </c>
      <c r="C2027" s="25" t="s">
        <v>358</v>
      </c>
      <c r="D2027" s="107" t="s">
        <v>132</v>
      </c>
      <c r="E2027" s="26">
        <v>3.61</v>
      </c>
      <c r="F2027" s="26" t="s">
        <v>295</v>
      </c>
      <c r="K2027" s="24">
        <v>66</v>
      </c>
      <c r="L2027" s="106">
        <v>46136</v>
      </c>
      <c r="M2027" s="25" t="s">
        <v>359</v>
      </c>
      <c r="N2027" s="107" t="s">
        <v>132</v>
      </c>
      <c r="O2027" s="26">
        <v>7.1</v>
      </c>
      <c r="P2027" s="26" t="s">
        <v>295</v>
      </c>
    </row>
    <row r="2028" spans="1:16" x14ac:dyDescent="0.3">
      <c r="A2028" s="24">
        <v>66</v>
      </c>
      <c r="B2028" s="106">
        <v>46136</v>
      </c>
      <c r="C2028" s="25" t="s">
        <v>358</v>
      </c>
      <c r="D2028" s="107" t="s">
        <v>111</v>
      </c>
      <c r="E2028" s="26">
        <v>88</v>
      </c>
      <c r="F2028" s="26" t="s">
        <v>295</v>
      </c>
      <c r="K2028" s="24">
        <v>66</v>
      </c>
      <c r="L2028" s="106">
        <v>46136</v>
      </c>
      <c r="M2028" s="25" t="s">
        <v>359</v>
      </c>
      <c r="N2028" s="107" t="s">
        <v>111</v>
      </c>
      <c r="O2028" s="26">
        <v>279</v>
      </c>
      <c r="P2028" s="26" t="s">
        <v>295</v>
      </c>
    </row>
    <row r="2029" spans="1:16" x14ac:dyDescent="0.3">
      <c r="A2029" s="24">
        <v>66</v>
      </c>
      <c r="B2029" s="106">
        <v>46136</v>
      </c>
      <c r="C2029" s="25" t="s">
        <v>358</v>
      </c>
      <c r="D2029" s="107" t="s">
        <v>347</v>
      </c>
      <c r="E2029" s="26">
        <v>5.31</v>
      </c>
      <c r="F2029" s="26" t="s">
        <v>295</v>
      </c>
      <c r="K2029" s="24">
        <v>66</v>
      </c>
      <c r="L2029" s="106">
        <v>46136</v>
      </c>
      <c r="M2029" s="25" t="s">
        <v>359</v>
      </c>
      <c r="N2029" s="107" t="s">
        <v>347</v>
      </c>
      <c r="O2029" s="26">
        <v>9.85</v>
      </c>
      <c r="P2029" s="26" t="s">
        <v>295</v>
      </c>
    </row>
    <row r="2030" spans="1:16" x14ac:dyDescent="0.3">
      <c r="A2030" s="24">
        <v>66</v>
      </c>
      <c r="B2030" s="106">
        <v>46136</v>
      </c>
      <c r="C2030" s="25" t="s">
        <v>358</v>
      </c>
      <c r="D2030" s="107" t="s">
        <v>349</v>
      </c>
      <c r="E2030" s="26">
        <v>2.29</v>
      </c>
      <c r="F2030" s="26" t="s">
        <v>295</v>
      </c>
      <c r="K2030" s="24">
        <v>66</v>
      </c>
      <c r="L2030" s="106">
        <v>46136</v>
      </c>
      <c r="M2030" s="25" t="s">
        <v>359</v>
      </c>
      <c r="N2030" s="107" t="s">
        <v>349</v>
      </c>
      <c r="O2030" s="26">
        <v>4.84</v>
      </c>
      <c r="P2030" s="26" t="s">
        <v>295</v>
      </c>
    </row>
    <row r="2031" spans="1:16" x14ac:dyDescent="0.3">
      <c r="A2031" s="24">
        <v>66</v>
      </c>
      <c r="B2031" s="106">
        <v>46136</v>
      </c>
      <c r="C2031" s="25" t="s">
        <v>358</v>
      </c>
      <c r="D2031" s="107" t="s">
        <v>128</v>
      </c>
      <c r="E2031" s="26">
        <v>7</v>
      </c>
      <c r="F2031" s="26" t="s">
        <v>295</v>
      </c>
      <c r="K2031" s="24">
        <v>66</v>
      </c>
      <c r="L2031" s="106">
        <v>46136</v>
      </c>
      <c r="M2031" s="25" t="s">
        <v>359</v>
      </c>
      <c r="N2031" s="107" t="s">
        <v>128</v>
      </c>
      <c r="O2031" s="26">
        <v>4.5</v>
      </c>
      <c r="P2031" s="26" t="s">
        <v>295</v>
      </c>
    </row>
    <row r="2032" spans="1:16" x14ac:dyDescent="0.3">
      <c r="A2032" s="24">
        <v>66</v>
      </c>
      <c r="B2032" s="106">
        <v>46136</v>
      </c>
      <c r="C2032" s="25" t="s">
        <v>358</v>
      </c>
      <c r="D2032" s="107" t="s">
        <v>121</v>
      </c>
      <c r="E2032" s="26">
        <v>157</v>
      </c>
      <c r="F2032" s="26" t="s">
        <v>295</v>
      </c>
      <c r="K2032" s="24">
        <v>66</v>
      </c>
      <c r="L2032" s="106">
        <v>46136</v>
      </c>
      <c r="M2032" s="25" t="s">
        <v>359</v>
      </c>
      <c r="N2032" s="107" t="s">
        <v>121</v>
      </c>
      <c r="O2032" s="26">
        <v>79</v>
      </c>
      <c r="P2032" s="26" t="s">
        <v>295</v>
      </c>
    </row>
    <row r="2033" spans="1:16" x14ac:dyDescent="0.3">
      <c r="A2033" s="24">
        <v>66</v>
      </c>
      <c r="B2033" s="106">
        <v>46136</v>
      </c>
      <c r="C2033" s="25" t="s">
        <v>358</v>
      </c>
      <c r="D2033" s="107" t="s">
        <v>115</v>
      </c>
      <c r="E2033" s="26">
        <v>34</v>
      </c>
      <c r="F2033" s="26" t="s">
        <v>295</v>
      </c>
      <c r="K2033" s="24">
        <v>66</v>
      </c>
      <c r="L2033" s="106">
        <v>46136</v>
      </c>
      <c r="M2033" s="25" t="s">
        <v>359</v>
      </c>
      <c r="N2033" s="107" t="s">
        <v>115</v>
      </c>
      <c r="O2033" s="26">
        <v>98</v>
      </c>
      <c r="P2033" s="26" t="s">
        <v>295</v>
      </c>
    </row>
    <row r="2034" spans="1:16" x14ac:dyDescent="0.3">
      <c r="A2034" s="24">
        <v>66</v>
      </c>
      <c r="B2034" s="106">
        <v>46136</v>
      </c>
      <c r="C2034" s="25" t="s">
        <v>358</v>
      </c>
      <c r="D2034" s="107" t="s">
        <v>137</v>
      </c>
      <c r="E2034" s="26">
        <v>74</v>
      </c>
      <c r="F2034" s="26" t="s">
        <v>295</v>
      </c>
      <c r="K2034" s="24">
        <v>66</v>
      </c>
      <c r="L2034" s="106">
        <v>46136</v>
      </c>
      <c r="M2034" s="25" t="s">
        <v>359</v>
      </c>
      <c r="N2034" s="107" t="s">
        <v>137</v>
      </c>
      <c r="O2034" s="26">
        <v>481</v>
      </c>
      <c r="P2034" s="26" t="s">
        <v>295</v>
      </c>
    </row>
    <row r="2035" spans="1:16" x14ac:dyDescent="0.3">
      <c r="A2035" s="24">
        <v>66</v>
      </c>
      <c r="B2035" s="106">
        <v>46136</v>
      </c>
      <c r="C2035" s="25" t="s">
        <v>358</v>
      </c>
      <c r="D2035" s="107" t="s">
        <v>350</v>
      </c>
      <c r="E2035" s="26">
        <v>141</v>
      </c>
      <c r="F2035" s="26" t="s">
        <v>295</v>
      </c>
      <c r="K2035" s="24">
        <v>66</v>
      </c>
      <c r="L2035" s="106">
        <v>46136</v>
      </c>
      <c r="M2035" s="25" t="s">
        <v>359</v>
      </c>
      <c r="N2035" s="107" t="s">
        <v>350</v>
      </c>
      <c r="O2035" s="26">
        <v>423</v>
      </c>
      <c r="P2035" s="26" t="s">
        <v>295</v>
      </c>
    </row>
    <row r="2036" spans="1:16" x14ac:dyDescent="0.3">
      <c r="A2036" s="24">
        <v>66</v>
      </c>
      <c r="B2036" s="106">
        <v>46136</v>
      </c>
      <c r="C2036" s="25" t="s">
        <v>358</v>
      </c>
      <c r="D2036" s="107" t="s">
        <v>125</v>
      </c>
      <c r="E2036" s="26">
        <v>101</v>
      </c>
      <c r="F2036" s="26" t="s">
        <v>295</v>
      </c>
      <c r="K2036" s="24">
        <v>66</v>
      </c>
      <c r="L2036" s="106">
        <v>46136</v>
      </c>
      <c r="M2036" s="25" t="s">
        <v>359</v>
      </c>
      <c r="N2036" s="107" t="s">
        <v>125</v>
      </c>
      <c r="O2036" s="26">
        <v>421</v>
      </c>
      <c r="P2036" s="26" t="s">
        <v>295</v>
      </c>
    </row>
    <row r="2037" spans="1:16" x14ac:dyDescent="0.3">
      <c r="A2037" s="24">
        <v>66</v>
      </c>
      <c r="B2037" s="106">
        <v>46136</v>
      </c>
      <c r="C2037" s="25" t="s">
        <v>358</v>
      </c>
      <c r="D2037" s="107" t="s">
        <v>126</v>
      </c>
      <c r="E2037" s="26">
        <v>80</v>
      </c>
      <c r="F2037" s="26" t="s">
        <v>295</v>
      </c>
      <c r="K2037" s="24">
        <v>66</v>
      </c>
      <c r="L2037" s="106">
        <v>46136</v>
      </c>
      <c r="M2037" s="25" t="s">
        <v>359</v>
      </c>
      <c r="N2037" s="107" t="s">
        <v>126</v>
      </c>
      <c r="O2037" s="26">
        <v>152</v>
      </c>
      <c r="P2037" s="26" t="s">
        <v>295</v>
      </c>
    </row>
    <row r="2038" spans="1:16" x14ac:dyDescent="0.3">
      <c r="A2038" s="24">
        <v>66</v>
      </c>
      <c r="B2038" s="106">
        <v>46136</v>
      </c>
      <c r="C2038" s="25" t="s">
        <v>358</v>
      </c>
      <c r="D2038" s="107" t="s">
        <v>351</v>
      </c>
      <c r="E2038" s="26">
        <v>159</v>
      </c>
      <c r="F2038" s="26" t="s">
        <v>295</v>
      </c>
      <c r="K2038" s="24">
        <v>66</v>
      </c>
      <c r="L2038" s="106">
        <v>46136</v>
      </c>
      <c r="M2038" s="25" t="s">
        <v>359</v>
      </c>
      <c r="N2038" s="107" t="s">
        <v>351</v>
      </c>
      <c r="O2038" s="26">
        <v>375</v>
      </c>
      <c r="P2038" s="26" t="s">
        <v>295</v>
      </c>
    </row>
    <row r="2039" spans="1:16" x14ac:dyDescent="0.3">
      <c r="A2039" s="24">
        <v>66</v>
      </c>
      <c r="B2039" s="106">
        <v>46136</v>
      </c>
      <c r="C2039" s="25" t="s">
        <v>358</v>
      </c>
      <c r="D2039" s="107" t="s">
        <v>352</v>
      </c>
      <c r="E2039" s="26">
        <v>58</v>
      </c>
      <c r="F2039" s="26" t="s">
        <v>295</v>
      </c>
      <c r="K2039" s="24">
        <v>66</v>
      </c>
      <c r="L2039" s="106">
        <v>46136</v>
      </c>
      <c r="M2039" s="25" t="s">
        <v>359</v>
      </c>
      <c r="N2039" s="107" t="s">
        <v>352</v>
      </c>
      <c r="O2039" s="26">
        <v>84</v>
      </c>
      <c r="P2039" s="26" t="s">
        <v>295</v>
      </c>
    </row>
    <row r="2040" spans="1:16" x14ac:dyDescent="0.3">
      <c r="A2040" s="24">
        <v>66</v>
      </c>
      <c r="B2040" s="106">
        <v>46136</v>
      </c>
      <c r="C2040" s="25" t="s">
        <v>358</v>
      </c>
      <c r="D2040" s="107" t="s">
        <v>122</v>
      </c>
      <c r="E2040" s="26">
        <v>47</v>
      </c>
      <c r="F2040" s="26" t="s">
        <v>295</v>
      </c>
      <c r="K2040" s="24">
        <v>66</v>
      </c>
      <c r="L2040" s="106">
        <v>46136</v>
      </c>
      <c r="M2040" s="25" t="s">
        <v>359</v>
      </c>
      <c r="N2040" s="107" t="s">
        <v>122</v>
      </c>
      <c r="O2040" s="26">
        <v>211</v>
      </c>
      <c r="P2040" s="26" t="s">
        <v>295</v>
      </c>
    </row>
    <row r="2041" spans="1:16" x14ac:dyDescent="0.3">
      <c r="A2041" s="24">
        <v>66</v>
      </c>
      <c r="B2041" s="106">
        <v>46136</v>
      </c>
      <c r="C2041" s="25" t="s">
        <v>358</v>
      </c>
      <c r="D2041" s="107" t="s">
        <v>124</v>
      </c>
      <c r="E2041" s="26">
        <v>30</v>
      </c>
      <c r="F2041" s="26" t="s">
        <v>295</v>
      </c>
      <c r="K2041" s="24">
        <v>66</v>
      </c>
      <c r="L2041" s="106">
        <v>46136</v>
      </c>
      <c r="M2041" s="25" t="s">
        <v>359</v>
      </c>
      <c r="N2041" s="107" t="s">
        <v>124</v>
      </c>
      <c r="O2041" s="26">
        <v>101</v>
      </c>
      <c r="P2041" s="26" t="s">
        <v>295</v>
      </c>
    </row>
    <row r="2042" spans="1:16" x14ac:dyDescent="0.3">
      <c r="A2042" s="24">
        <v>66</v>
      </c>
      <c r="B2042" s="106">
        <v>46136</v>
      </c>
      <c r="C2042" s="25" t="s">
        <v>358</v>
      </c>
      <c r="D2042" s="107" t="s">
        <v>353</v>
      </c>
      <c r="E2042" s="26">
        <v>0.95</v>
      </c>
      <c r="F2042" s="26" t="s">
        <v>295</v>
      </c>
      <c r="K2042" s="24">
        <v>66</v>
      </c>
      <c r="L2042" s="106">
        <v>46136</v>
      </c>
      <c r="M2042" s="25" t="s">
        <v>359</v>
      </c>
      <c r="N2042" s="107" t="s">
        <v>353</v>
      </c>
      <c r="O2042" s="26">
        <v>3.63</v>
      </c>
      <c r="P2042" s="26" t="s">
        <v>295</v>
      </c>
    </row>
    <row r="2043" spans="1:16" x14ac:dyDescent="0.3">
      <c r="A2043" s="24">
        <v>66</v>
      </c>
      <c r="B2043" s="106">
        <v>46136</v>
      </c>
      <c r="C2043" s="25" t="s">
        <v>358</v>
      </c>
      <c r="D2043" s="107" t="s">
        <v>355</v>
      </c>
      <c r="E2043" s="26">
        <v>34.700000000000003</v>
      </c>
      <c r="F2043" s="26" t="s">
        <v>295</v>
      </c>
      <c r="K2043" s="24">
        <v>66</v>
      </c>
      <c r="L2043" s="106">
        <v>46136</v>
      </c>
      <c r="M2043" s="25" t="s">
        <v>359</v>
      </c>
      <c r="N2043" s="107" t="s">
        <v>355</v>
      </c>
      <c r="O2043" s="26">
        <v>17.3</v>
      </c>
      <c r="P2043" s="26" t="s">
        <v>295</v>
      </c>
    </row>
    <row r="2044" spans="1:16" x14ac:dyDescent="0.3">
      <c r="A2044" s="24">
        <v>66</v>
      </c>
      <c r="B2044" s="106">
        <v>46136</v>
      </c>
      <c r="C2044" s="25" t="s">
        <v>358</v>
      </c>
      <c r="D2044" s="107" t="s">
        <v>133</v>
      </c>
      <c r="E2044" s="26">
        <v>145</v>
      </c>
      <c r="F2044" s="26" t="s">
        <v>295</v>
      </c>
      <c r="K2044" s="24">
        <v>66</v>
      </c>
      <c r="L2044" s="106">
        <v>46136</v>
      </c>
      <c r="M2044" s="25" t="s">
        <v>359</v>
      </c>
      <c r="N2044" s="107" t="s">
        <v>133</v>
      </c>
      <c r="O2044" s="26">
        <v>126</v>
      </c>
      <c r="P2044" s="26" t="s">
        <v>295</v>
      </c>
    </row>
    <row r="2045" spans="1:16" x14ac:dyDescent="0.3">
      <c r="A2045" s="24">
        <v>66</v>
      </c>
      <c r="B2045" s="106">
        <v>46136</v>
      </c>
      <c r="C2045" s="25" t="s">
        <v>358</v>
      </c>
      <c r="D2045" s="107" t="s">
        <v>135</v>
      </c>
      <c r="E2045" s="26">
        <v>3.7</v>
      </c>
      <c r="F2045" s="26" t="s">
        <v>295</v>
      </c>
      <c r="K2045" s="24">
        <v>66</v>
      </c>
      <c r="L2045" s="106">
        <v>46136</v>
      </c>
      <c r="M2045" s="25" t="s">
        <v>359</v>
      </c>
      <c r="N2045" s="107" t="s">
        <v>135</v>
      </c>
      <c r="O2045" s="26">
        <v>6.4</v>
      </c>
      <c r="P2045" s="26" t="s">
        <v>295</v>
      </c>
    </row>
    <row r="2046" spans="1:16" x14ac:dyDescent="0.3">
      <c r="A2046" s="24">
        <v>66</v>
      </c>
      <c r="B2046" s="106">
        <v>46136</v>
      </c>
      <c r="C2046" s="25" t="s">
        <v>358</v>
      </c>
      <c r="D2046" s="107" t="s">
        <v>136</v>
      </c>
      <c r="E2046" s="26">
        <v>116</v>
      </c>
      <c r="F2046" s="26" t="s">
        <v>295</v>
      </c>
      <c r="K2046" s="24">
        <v>66</v>
      </c>
      <c r="L2046" s="106">
        <v>46136</v>
      </c>
      <c r="M2046" s="25" t="s">
        <v>359</v>
      </c>
      <c r="N2046" s="107" t="s">
        <v>136</v>
      </c>
      <c r="O2046" s="26">
        <v>93</v>
      </c>
      <c r="P2046" s="26" t="s">
        <v>295</v>
      </c>
    </row>
    <row r="2047" spans="1:16" x14ac:dyDescent="0.3">
      <c r="A2047" s="24">
        <v>67</v>
      </c>
      <c r="B2047" s="106">
        <v>46139</v>
      </c>
      <c r="C2047" s="25" t="s">
        <v>358</v>
      </c>
      <c r="D2047" s="107" t="s">
        <v>341</v>
      </c>
      <c r="E2047" s="26">
        <v>4.63</v>
      </c>
      <c r="F2047" s="26" t="s">
        <v>295</v>
      </c>
      <c r="K2047" s="24">
        <v>67</v>
      </c>
      <c r="L2047" s="106">
        <v>46139</v>
      </c>
      <c r="M2047" s="25" t="s">
        <v>359</v>
      </c>
      <c r="N2047" s="107" t="s">
        <v>341</v>
      </c>
      <c r="O2047" s="26">
        <v>1.1000000000000001</v>
      </c>
      <c r="P2047" s="26" t="s">
        <v>295</v>
      </c>
    </row>
    <row r="2048" spans="1:16" x14ac:dyDescent="0.3">
      <c r="A2048" s="24">
        <v>67</v>
      </c>
      <c r="B2048" s="106">
        <v>46139</v>
      </c>
      <c r="C2048" s="25" t="s">
        <v>358</v>
      </c>
      <c r="D2048" s="107" t="s">
        <v>118</v>
      </c>
      <c r="E2048" s="26">
        <v>4.5</v>
      </c>
      <c r="F2048" s="26" t="s">
        <v>295</v>
      </c>
      <c r="K2048" s="24">
        <v>67</v>
      </c>
      <c r="L2048" s="106">
        <v>46139</v>
      </c>
      <c r="M2048" s="25" t="s">
        <v>359</v>
      </c>
      <c r="N2048" s="107" t="s">
        <v>118</v>
      </c>
      <c r="O2048" s="26">
        <v>9.5</v>
      </c>
      <c r="P2048" s="26" t="s">
        <v>295</v>
      </c>
    </row>
    <row r="2049" spans="1:16" x14ac:dyDescent="0.3">
      <c r="A2049" s="24">
        <v>67</v>
      </c>
      <c r="B2049" s="106">
        <v>46139</v>
      </c>
      <c r="C2049" s="25" t="s">
        <v>358</v>
      </c>
      <c r="D2049" s="107" t="s">
        <v>130</v>
      </c>
      <c r="E2049" s="26">
        <v>3.79</v>
      </c>
      <c r="F2049" s="26" t="s">
        <v>295</v>
      </c>
      <c r="K2049" s="24">
        <v>67</v>
      </c>
      <c r="L2049" s="106">
        <v>46139</v>
      </c>
      <c r="M2049" s="25" t="s">
        <v>359</v>
      </c>
      <c r="N2049" s="107" t="s">
        <v>130</v>
      </c>
      <c r="O2049" s="26">
        <v>2.39</v>
      </c>
      <c r="P2049" s="26" t="s">
        <v>295</v>
      </c>
    </row>
    <row r="2050" spans="1:16" x14ac:dyDescent="0.3">
      <c r="A2050" s="24">
        <v>67</v>
      </c>
      <c r="B2050" s="106">
        <v>46139</v>
      </c>
      <c r="C2050" s="25" t="s">
        <v>358</v>
      </c>
      <c r="D2050" s="107" t="s">
        <v>343</v>
      </c>
      <c r="E2050" s="26">
        <v>0.30399999999999999</v>
      </c>
      <c r="F2050" s="26" t="s">
        <v>295</v>
      </c>
      <c r="K2050" s="24">
        <v>67</v>
      </c>
      <c r="L2050" s="106">
        <v>46139</v>
      </c>
      <c r="M2050" s="25" t="s">
        <v>359</v>
      </c>
      <c r="N2050" s="107" t="s">
        <v>343</v>
      </c>
      <c r="O2050" s="26">
        <v>1.1399999999999999</v>
      </c>
      <c r="P2050" s="26" t="s">
        <v>295</v>
      </c>
    </row>
    <row r="2051" spans="1:16" x14ac:dyDescent="0.3">
      <c r="A2051" s="24">
        <v>67</v>
      </c>
      <c r="B2051" s="106">
        <v>46139</v>
      </c>
      <c r="C2051" s="25" t="s">
        <v>358</v>
      </c>
      <c r="D2051" s="107" t="s">
        <v>127</v>
      </c>
      <c r="E2051" s="26">
        <v>1.19</v>
      </c>
      <c r="F2051" s="26" t="s">
        <v>295</v>
      </c>
      <c r="K2051" s="24">
        <v>67</v>
      </c>
      <c r="L2051" s="106">
        <v>46139</v>
      </c>
      <c r="M2051" s="25" t="s">
        <v>359</v>
      </c>
      <c r="N2051" s="107" t="s">
        <v>127</v>
      </c>
      <c r="O2051" s="26">
        <v>4.46</v>
      </c>
      <c r="P2051" s="26" t="s">
        <v>295</v>
      </c>
    </row>
    <row r="2052" spans="1:16" x14ac:dyDescent="0.3">
      <c r="A2052" s="24">
        <v>67</v>
      </c>
      <c r="B2052" s="106">
        <v>46139</v>
      </c>
      <c r="C2052" s="25" t="s">
        <v>358</v>
      </c>
      <c r="D2052" s="107" t="s">
        <v>131</v>
      </c>
      <c r="E2052" s="26">
        <v>8.9</v>
      </c>
      <c r="F2052" s="26" t="s">
        <v>295</v>
      </c>
      <c r="K2052" s="24">
        <v>67</v>
      </c>
      <c r="L2052" s="106">
        <v>46139</v>
      </c>
      <c r="M2052" s="25" t="s">
        <v>359</v>
      </c>
      <c r="N2052" s="107" t="s">
        <v>131</v>
      </c>
      <c r="O2052" s="26">
        <v>12.1</v>
      </c>
      <c r="P2052" s="26" t="s">
        <v>295</v>
      </c>
    </row>
    <row r="2053" spans="1:16" x14ac:dyDescent="0.3">
      <c r="A2053" s="24">
        <v>67</v>
      </c>
      <c r="B2053" s="106">
        <v>46139</v>
      </c>
      <c r="C2053" s="25" t="s">
        <v>358</v>
      </c>
      <c r="D2053" s="107" t="s">
        <v>344</v>
      </c>
      <c r="E2053" s="26">
        <v>365</v>
      </c>
      <c r="F2053" s="26" t="s">
        <v>295</v>
      </c>
      <c r="K2053" s="24">
        <v>67</v>
      </c>
      <c r="L2053" s="106">
        <v>46139</v>
      </c>
      <c r="M2053" s="25" t="s">
        <v>359</v>
      </c>
      <c r="N2053" s="107" t="s">
        <v>344</v>
      </c>
      <c r="O2053" s="26">
        <v>217</v>
      </c>
      <c r="P2053" s="26" t="s">
        <v>295</v>
      </c>
    </row>
    <row r="2054" spans="1:16" x14ac:dyDescent="0.3">
      <c r="A2054" s="24">
        <v>67</v>
      </c>
      <c r="B2054" s="106">
        <v>46139</v>
      </c>
      <c r="C2054" s="25" t="s">
        <v>358</v>
      </c>
      <c r="D2054" s="107" t="s">
        <v>119</v>
      </c>
      <c r="E2054" s="26">
        <v>236</v>
      </c>
      <c r="F2054" s="26" t="s">
        <v>295</v>
      </c>
      <c r="K2054" s="24">
        <v>67</v>
      </c>
      <c r="L2054" s="106">
        <v>46139</v>
      </c>
      <c r="M2054" s="25" t="s">
        <v>359</v>
      </c>
      <c r="N2054" s="107" t="s">
        <v>119</v>
      </c>
      <c r="O2054" s="26">
        <v>90</v>
      </c>
      <c r="P2054" s="26" t="s">
        <v>295</v>
      </c>
    </row>
    <row r="2055" spans="1:16" x14ac:dyDescent="0.3">
      <c r="A2055" s="24">
        <v>67</v>
      </c>
      <c r="B2055" s="106">
        <v>46139</v>
      </c>
      <c r="C2055" s="25" t="s">
        <v>358</v>
      </c>
      <c r="D2055" s="107" t="s">
        <v>120</v>
      </c>
      <c r="E2055" s="26">
        <v>74</v>
      </c>
      <c r="F2055" s="26" t="s">
        <v>295</v>
      </c>
      <c r="K2055" s="24">
        <v>67</v>
      </c>
      <c r="L2055" s="106">
        <v>46139</v>
      </c>
      <c r="M2055" s="25" t="s">
        <v>359</v>
      </c>
      <c r="N2055" s="107" t="s">
        <v>120</v>
      </c>
      <c r="O2055" s="26">
        <v>27</v>
      </c>
      <c r="P2055" s="26" t="s">
        <v>295</v>
      </c>
    </row>
    <row r="2056" spans="1:16" x14ac:dyDescent="0.3">
      <c r="A2056" s="24">
        <v>67</v>
      </c>
      <c r="B2056" s="106">
        <v>46139</v>
      </c>
      <c r="C2056" s="25" t="s">
        <v>358</v>
      </c>
      <c r="D2056" s="107" t="s">
        <v>117</v>
      </c>
      <c r="E2056" s="26">
        <v>2.78</v>
      </c>
      <c r="F2056" s="26" t="s">
        <v>295</v>
      </c>
      <c r="K2056" s="24">
        <v>67</v>
      </c>
      <c r="L2056" s="106">
        <v>46139</v>
      </c>
      <c r="M2056" s="25" t="s">
        <v>359</v>
      </c>
      <c r="N2056" s="107" t="s">
        <v>117</v>
      </c>
      <c r="O2056" s="26">
        <v>6.36</v>
      </c>
      <c r="P2056" s="26" t="s">
        <v>295</v>
      </c>
    </row>
    <row r="2057" spans="1:16" x14ac:dyDescent="0.3">
      <c r="A2057" s="24">
        <v>67</v>
      </c>
      <c r="B2057" s="106">
        <v>46139</v>
      </c>
      <c r="C2057" s="25" t="s">
        <v>358</v>
      </c>
      <c r="D2057" s="107" t="s">
        <v>346</v>
      </c>
      <c r="E2057" s="26">
        <v>230</v>
      </c>
      <c r="F2057" s="26" t="s">
        <v>295</v>
      </c>
      <c r="K2057" s="24">
        <v>67</v>
      </c>
      <c r="L2057" s="106">
        <v>46139</v>
      </c>
      <c r="M2057" s="25" t="s">
        <v>359</v>
      </c>
      <c r="N2057" s="107" t="s">
        <v>346</v>
      </c>
      <c r="O2057" s="26">
        <v>70</v>
      </c>
      <c r="P2057" s="26" t="s">
        <v>295</v>
      </c>
    </row>
    <row r="2058" spans="1:16" x14ac:dyDescent="0.3">
      <c r="A2058" s="24">
        <v>67</v>
      </c>
      <c r="B2058" s="106">
        <v>46139</v>
      </c>
      <c r="C2058" s="25" t="s">
        <v>358</v>
      </c>
      <c r="D2058" s="107" t="s">
        <v>132</v>
      </c>
      <c r="E2058" s="26">
        <v>3.53</v>
      </c>
      <c r="F2058" s="26" t="s">
        <v>295</v>
      </c>
      <c r="K2058" s="24">
        <v>67</v>
      </c>
      <c r="L2058" s="106">
        <v>46139</v>
      </c>
      <c r="M2058" s="25" t="s">
        <v>359</v>
      </c>
      <c r="N2058" s="107" t="s">
        <v>132</v>
      </c>
      <c r="O2058" s="26">
        <v>7.15</v>
      </c>
      <c r="P2058" s="26" t="s">
        <v>295</v>
      </c>
    </row>
    <row r="2059" spans="1:16" x14ac:dyDescent="0.3">
      <c r="A2059" s="24">
        <v>67</v>
      </c>
      <c r="B2059" s="106">
        <v>46139</v>
      </c>
      <c r="C2059" s="25" t="s">
        <v>358</v>
      </c>
      <c r="D2059" s="107" t="s">
        <v>111</v>
      </c>
      <c r="E2059" s="26">
        <v>89</v>
      </c>
      <c r="F2059" s="26" t="s">
        <v>295</v>
      </c>
      <c r="K2059" s="24">
        <v>67</v>
      </c>
      <c r="L2059" s="106">
        <v>46139</v>
      </c>
      <c r="M2059" s="25" t="s">
        <v>359</v>
      </c>
      <c r="N2059" s="107" t="s">
        <v>111</v>
      </c>
      <c r="O2059" s="26">
        <v>281</v>
      </c>
      <c r="P2059" s="26" t="s">
        <v>295</v>
      </c>
    </row>
    <row r="2060" spans="1:16" x14ac:dyDescent="0.3">
      <c r="A2060" s="24">
        <v>67</v>
      </c>
      <c r="B2060" s="106">
        <v>46139</v>
      </c>
      <c r="C2060" s="25" t="s">
        <v>358</v>
      </c>
      <c r="D2060" s="107" t="s">
        <v>347</v>
      </c>
      <c r="E2060" s="26">
        <v>5.21</v>
      </c>
      <c r="F2060" s="26" t="s">
        <v>295</v>
      </c>
      <c r="K2060" s="24">
        <v>67</v>
      </c>
      <c r="L2060" s="106">
        <v>46139</v>
      </c>
      <c r="M2060" s="25" t="s">
        <v>359</v>
      </c>
      <c r="N2060" s="107" t="s">
        <v>347</v>
      </c>
      <c r="O2060" s="26">
        <v>9.9499999999999993</v>
      </c>
      <c r="P2060" s="26" t="s">
        <v>295</v>
      </c>
    </row>
    <row r="2061" spans="1:16" x14ac:dyDescent="0.3">
      <c r="A2061" s="24">
        <v>67</v>
      </c>
      <c r="B2061" s="106">
        <v>46139</v>
      </c>
      <c r="C2061" s="25" t="s">
        <v>358</v>
      </c>
      <c r="D2061" s="107" t="s">
        <v>349</v>
      </c>
      <c r="E2061" s="26">
        <v>2.2999999999999998</v>
      </c>
      <c r="F2061" s="26" t="s">
        <v>295</v>
      </c>
      <c r="K2061" s="24">
        <v>67</v>
      </c>
      <c r="L2061" s="106">
        <v>46139</v>
      </c>
      <c r="M2061" s="25" t="s">
        <v>359</v>
      </c>
      <c r="N2061" s="107" t="s">
        <v>349</v>
      </c>
      <c r="O2061" s="26">
        <v>4.7699999999999996</v>
      </c>
      <c r="P2061" s="26" t="s">
        <v>295</v>
      </c>
    </row>
    <row r="2062" spans="1:16" x14ac:dyDescent="0.3">
      <c r="A2062" s="24">
        <v>67</v>
      </c>
      <c r="B2062" s="106">
        <v>46139</v>
      </c>
      <c r="C2062" s="25" t="s">
        <v>358</v>
      </c>
      <c r="D2062" s="107" t="s">
        <v>128</v>
      </c>
      <c r="E2062" s="26">
        <v>7</v>
      </c>
      <c r="F2062" s="26" t="s">
        <v>295</v>
      </c>
      <c r="K2062" s="24">
        <v>67</v>
      </c>
      <c r="L2062" s="106">
        <v>46139</v>
      </c>
      <c r="M2062" s="25" t="s">
        <v>359</v>
      </c>
      <c r="N2062" s="107" t="s">
        <v>128</v>
      </c>
      <c r="O2062" s="26">
        <v>4.5</v>
      </c>
      <c r="P2062" s="26" t="s">
        <v>295</v>
      </c>
    </row>
    <row r="2063" spans="1:16" x14ac:dyDescent="0.3">
      <c r="A2063" s="24">
        <v>67</v>
      </c>
      <c r="B2063" s="106">
        <v>46139</v>
      </c>
      <c r="C2063" s="25" t="s">
        <v>358</v>
      </c>
      <c r="D2063" s="107" t="s">
        <v>121</v>
      </c>
      <c r="E2063" s="26">
        <v>163</v>
      </c>
      <c r="F2063" s="26" t="s">
        <v>295</v>
      </c>
      <c r="K2063" s="24">
        <v>67</v>
      </c>
      <c r="L2063" s="106">
        <v>46139</v>
      </c>
      <c r="M2063" s="25" t="s">
        <v>359</v>
      </c>
      <c r="N2063" s="107" t="s">
        <v>121</v>
      </c>
      <c r="O2063" s="26">
        <v>81</v>
      </c>
      <c r="P2063" s="26" t="s">
        <v>295</v>
      </c>
    </row>
    <row r="2064" spans="1:16" x14ac:dyDescent="0.3">
      <c r="A2064" s="24">
        <v>67</v>
      </c>
      <c r="B2064" s="106">
        <v>46139</v>
      </c>
      <c r="C2064" s="25" t="s">
        <v>358</v>
      </c>
      <c r="D2064" s="107" t="s">
        <v>115</v>
      </c>
      <c r="E2064" s="26">
        <v>32</v>
      </c>
      <c r="F2064" s="26" t="s">
        <v>295</v>
      </c>
      <c r="K2064" s="24">
        <v>67</v>
      </c>
      <c r="L2064" s="106">
        <v>46139</v>
      </c>
      <c r="M2064" s="25" t="s">
        <v>359</v>
      </c>
      <c r="N2064" s="107" t="s">
        <v>115</v>
      </c>
      <c r="O2064" s="26">
        <v>94</v>
      </c>
      <c r="P2064" s="26" t="s">
        <v>295</v>
      </c>
    </row>
    <row r="2065" spans="1:16" x14ac:dyDescent="0.3">
      <c r="A2065" s="24">
        <v>67</v>
      </c>
      <c r="B2065" s="106">
        <v>46139</v>
      </c>
      <c r="C2065" s="25" t="s">
        <v>358</v>
      </c>
      <c r="D2065" s="107" t="s">
        <v>137</v>
      </c>
      <c r="E2065" s="26">
        <v>75</v>
      </c>
      <c r="F2065" s="26" t="s">
        <v>295</v>
      </c>
      <c r="K2065" s="24">
        <v>67</v>
      </c>
      <c r="L2065" s="106">
        <v>46139</v>
      </c>
      <c r="M2065" s="25" t="s">
        <v>359</v>
      </c>
      <c r="N2065" s="107" t="s">
        <v>137</v>
      </c>
      <c r="O2065" s="26">
        <v>484</v>
      </c>
      <c r="P2065" s="26" t="s">
        <v>295</v>
      </c>
    </row>
    <row r="2066" spans="1:16" x14ac:dyDescent="0.3">
      <c r="A2066" s="24">
        <v>67</v>
      </c>
      <c r="B2066" s="106">
        <v>46139</v>
      </c>
      <c r="C2066" s="25" t="s">
        <v>358</v>
      </c>
      <c r="D2066" s="107" t="s">
        <v>350</v>
      </c>
      <c r="E2066" s="26">
        <v>139</v>
      </c>
      <c r="F2066" s="26" t="s">
        <v>295</v>
      </c>
      <c r="K2066" s="24">
        <v>67</v>
      </c>
      <c r="L2066" s="106">
        <v>46139</v>
      </c>
      <c r="M2066" s="25" t="s">
        <v>359</v>
      </c>
      <c r="N2066" s="107" t="s">
        <v>350</v>
      </c>
      <c r="O2066" s="26">
        <v>424</v>
      </c>
      <c r="P2066" s="26" t="s">
        <v>295</v>
      </c>
    </row>
    <row r="2067" spans="1:16" x14ac:dyDescent="0.3">
      <c r="A2067" s="24">
        <v>67</v>
      </c>
      <c r="B2067" s="106">
        <v>46139</v>
      </c>
      <c r="C2067" s="25" t="s">
        <v>358</v>
      </c>
      <c r="D2067" s="107" t="s">
        <v>125</v>
      </c>
      <c r="E2067" s="26">
        <v>105</v>
      </c>
      <c r="F2067" s="26" t="s">
        <v>295</v>
      </c>
      <c r="K2067" s="24">
        <v>67</v>
      </c>
      <c r="L2067" s="106">
        <v>46139</v>
      </c>
      <c r="M2067" s="25" t="s">
        <v>359</v>
      </c>
      <c r="N2067" s="107" t="s">
        <v>125</v>
      </c>
      <c r="O2067" s="26">
        <v>425</v>
      </c>
      <c r="P2067" s="26" t="s">
        <v>295</v>
      </c>
    </row>
    <row r="2068" spans="1:16" x14ac:dyDescent="0.3">
      <c r="A2068" s="24">
        <v>67</v>
      </c>
      <c r="B2068" s="106">
        <v>46139</v>
      </c>
      <c r="C2068" s="25" t="s">
        <v>358</v>
      </c>
      <c r="D2068" s="107" t="s">
        <v>126</v>
      </c>
      <c r="E2068" s="26">
        <v>81</v>
      </c>
      <c r="F2068" s="26" t="s">
        <v>295</v>
      </c>
      <c r="K2068" s="24">
        <v>67</v>
      </c>
      <c r="L2068" s="106">
        <v>46139</v>
      </c>
      <c r="M2068" s="25" t="s">
        <v>359</v>
      </c>
      <c r="N2068" s="107" t="s">
        <v>126</v>
      </c>
      <c r="O2068" s="26">
        <v>152</v>
      </c>
      <c r="P2068" s="26" t="s">
        <v>295</v>
      </c>
    </row>
    <row r="2069" spans="1:16" x14ac:dyDescent="0.3">
      <c r="A2069" s="24">
        <v>67</v>
      </c>
      <c r="B2069" s="106">
        <v>46139</v>
      </c>
      <c r="C2069" s="25" t="s">
        <v>358</v>
      </c>
      <c r="D2069" s="107" t="s">
        <v>351</v>
      </c>
      <c r="E2069" s="26">
        <v>161</v>
      </c>
      <c r="F2069" s="26" t="s">
        <v>295</v>
      </c>
      <c r="K2069" s="24">
        <v>67</v>
      </c>
      <c r="L2069" s="106">
        <v>46139</v>
      </c>
      <c r="M2069" s="25" t="s">
        <v>359</v>
      </c>
      <c r="N2069" s="107" t="s">
        <v>351</v>
      </c>
      <c r="O2069" s="26">
        <v>382</v>
      </c>
      <c r="P2069" s="26" t="s">
        <v>295</v>
      </c>
    </row>
    <row r="2070" spans="1:16" x14ac:dyDescent="0.3">
      <c r="A2070" s="24">
        <v>67</v>
      </c>
      <c r="B2070" s="106">
        <v>46139</v>
      </c>
      <c r="C2070" s="25" t="s">
        <v>358</v>
      </c>
      <c r="D2070" s="107" t="s">
        <v>352</v>
      </c>
      <c r="E2070" s="26">
        <v>57</v>
      </c>
      <c r="F2070" s="26" t="s">
        <v>295</v>
      </c>
      <c r="K2070" s="24">
        <v>67</v>
      </c>
      <c r="L2070" s="106">
        <v>46139</v>
      </c>
      <c r="M2070" s="25" t="s">
        <v>359</v>
      </c>
      <c r="N2070" s="107" t="s">
        <v>352</v>
      </c>
      <c r="O2070" s="26">
        <v>83</v>
      </c>
      <c r="P2070" s="26" t="s">
        <v>295</v>
      </c>
    </row>
    <row r="2071" spans="1:16" x14ac:dyDescent="0.3">
      <c r="A2071" s="24">
        <v>67</v>
      </c>
      <c r="B2071" s="106">
        <v>46139</v>
      </c>
      <c r="C2071" s="25" t="s">
        <v>358</v>
      </c>
      <c r="D2071" s="107" t="s">
        <v>122</v>
      </c>
      <c r="E2071" s="26">
        <v>46</v>
      </c>
      <c r="F2071" s="26" t="s">
        <v>295</v>
      </c>
      <c r="K2071" s="24">
        <v>67</v>
      </c>
      <c r="L2071" s="106">
        <v>46139</v>
      </c>
      <c r="M2071" s="25" t="s">
        <v>359</v>
      </c>
      <c r="N2071" s="107" t="s">
        <v>122</v>
      </c>
      <c r="O2071" s="26">
        <v>209</v>
      </c>
      <c r="P2071" s="26" t="s">
        <v>295</v>
      </c>
    </row>
    <row r="2072" spans="1:16" x14ac:dyDescent="0.3">
      <c r="A2072" s="24">
        <v>67</v>
      </c>
      <c r="B2072" s="106">
        <v>46139</v>
      </c>
      <c r="C2072" s="25" t="s">
        <v>358</v>
      </c>
      <c r="D2072" s="107" t="s">
        <v>124</v>
      </c>
      <c r="E2072" s="26">
        <v>29</v>
      </c>
      <c r="F2072" s="26" t="s">
        <v>295</v>
      </c>
      <c r="K2072" s="24">
        <v>67</v>
      </c>
      <c r="L2072" s="106">
        <v>46139</v>
      </c>
      <c r="M2072" s="25" t="s">
        <v>359</v>
      </c>
      <c r="N2072" s="107" t="s">
        <v>124</v>
      </c>
      <c r="O2072" s="26">
        <v>99</v>
      </c>
      <c r="P2072" s="26" t="s">
        <v>295</v>
      </c>
    </row>
    <row r="2073" spans="1:16" x14ac:dyDescent="0.3">
      <c r="A2073" s="24">
        <v>67</v>
      </c>
      <c r="B2073" s="106">
        <v>46139</v>
      </c>
      <c r="C2073" s="25" t="s">
        <v>358</v>
      </c>
      <c r="D2073" s="107" t="s">
        <v>353</v>
      </c>
      <c r="E2073" s="26">
        <v>0.94</v>
      </c>
      <c r="F2073" s="26" t="s">
        <v>295</v>
      </c>
      <c r="K2073" s="24">
        <v>67</v>
      </c>
      <c r="L2073" s="106">
        <v>46139</v>
      </c>
      <c r="M2073" s="25" t="s">
        <v>359</v>
      </c>
      <c r="N2073" s="107" t="s">
        <v>353</v>
      </c>
      <c r="O2073" s="26">
        <v>3.6</v>
      </c>
      <c r="P2073" s="26" t="s">
        <v>295</v>
      </c>
    </row>
    <row r="2074" spans="1:16" x14ac:dyDescent="0.3">
      <c r="A2074" s="24">
        <v>67</v>
      </c>
      <c r="B2074" s="106">
        <v>46139</v>
      </c>
      <c r="C2074" s="25" t="s">
        <v>358</v>
      </c>
      <c r="D2074" s="107" t="s">
        <v>355</v>
      </c>
      <c r="E2074" s="26">
        <v>33.9</v>
      </c>
      <c r="F2074" s="26" t="s">
        <v>295</v>
      </c>
      <c r="K2074" s="24">
        <v>67</v>
      </c>
      <c r="L2074" s="106">
        <v>46139</v>
      </c>
      <c r="M2074" s="25" t="s">
        <v>359</v>
      </c>
      <c r="N2074" s="107" t="s">
        <v>355</v>
      </c>
      <c r="O2074" s="26">
        <v>16.8</v>
      </c>
      <c r="P2074" s="26" t="s">
        <v>295</v>
      </c>
    </row>
    <row r="2075" spans="1:16" x14ac:dyDescent="0.3">
      <c r="A2075" s="24">
        <v>67</v>
      </c>
      <c r="B2075" s="106">
        <v>46139</v>
      </c>
      <c r="C2075" s="25" t="s">
        <v>358</v>
      </c>
      <c r="D2075" s="107" t="s">
        <v>133</v>
      </c>
      <c r="E2075" s="26">
        <v>143</v>
      </c>
      <c r="F2075" s="26" t="s">
        <v>295</v>
      </c>
      <c r="K2075" s="24">
        <v>67</v>
      </c>
      <c r="L2075" s="106">
        <v>46139</v>
      </c>
      <c r="M2075" s="25" t="s">
        <v>359</v>
      </c>
      <c r="N2075" s="107" t="s">
        <v>133</v>
      </c>
      <c r="O2075" s="26">
        <v>125</v>
      </c>
      <c r="P2075" s="26" t="s">
        <v>295</v>
      </c>
    </row>
    <row r="2076" spans="1:16" x14ac:dyDescent="0.3">
      <c r="A2076" s="24">
        <v>67</v>
      </c>
      <c r="B2076" s="106">
        <v>46139</v>
      </c>
      <c r="C2076" s="25" t="s">
        <v>358</v>
      </c>
      <c r="D2076" s="107" t="s">
        <v>135</v>
      </c>
      <c r="E2076" s="26">
        <v>3.7</v>
      </c>
      <c r="F2076" s="26" t="s">
        <v>295</v>
      </c>
      <c r="K2076" s="24">
        <v>67</v>
      </c>
      <c r="L2076" s="106">
        <v>46139</v>
      </c>
      <c r="M2076" s="25" t="s">
        <v>359</v>
      </c>
      <c r="N2076" s="107" t="s">
        <v>135</v>
      </c>
      <c r="O2076" s="26">
        <v>6.3</v>
      </c>
      <c r="P2076" s="26" t="s">
        <v>295</v>
      </c>
    </row>
    <row r="2077" spans="1:16" x14ac:dyDescent="0.3">
      <c r="A2077" s="24">
        <v>67</v>
      </c>
      <c r="B2077" s="106">
        <v>46139</v>
      </c>
      <c r="C2077" s="25" t="s">
        <v>358</v>
      </c>
      <c r="D2077" s="107" t="s">
        <v>136</v>
      </c>
      <c r="E2077" s="26">
        <v>115</v>
      </c>
      <c r="F2077" s="26" t="s">
        <v>295</v>
      </c>
      <c r="K2077" s="24">
        <v>67</v>
      </c>
      <c r="L2077" s="106">
        <v>46139</v>
      </c>
      <c r="M2077" s="25" t="s">
        <v>359</v>
      </c>
      <c r="N2077" s="107" t="s">
        <v>136</v>
      </c>
      <c r="O2077" s="26">
        <v>94</v>
      </c>
      <c r="P2077" s="26" t="s">
        <v>295</v>
      </c>
    </row>
    <row r="2078" spans="1:16" x14ac:dyDescent="0.3">
      <c r="A2078" s="24">
        <v>68</v>
      </c>
      <c r="B2078" s="106">
        <v>46140</v>
      </c>
      <c r="C2078" s="25" t="s">
        <v>358</v>
      </c>
      <c r="D2078" s="107" t="s">
        <v>341</v>
      </c>
      <c r="E2078" s="26">
        <v>4.53</v>
      </c>
      <c r="F2078" s="26" t="s">
        <v>295</v>
      </c>
      <c r="K2078" s="24">
        <v>68</v>
      </c>
      <c r="L2078" s="106">
        <v>46140</v>
      </c>
      <c r="M2078" s="25" t="s">
        <v>359</v>
      </c>
      <c r="N2078" s="107" t="s">
        <v>341</v>
      </c>
      <c r="O2078" s="26">
        <v>1.07</v>
      </c>
      <c r="P2078" s="26" t="s">
        <v>295</v>
      </c>
    </row>
    <row r="2079" spans="1:16" x14ac:dyDescent="0.3">
      <c r="A2079" s="24">
        <v>68</v>
      </c>
      <c r="B2079" s="106">
        <v>46140</v>
      </c>
      <c r="C2079" s="25" t="s">
        <v>358</v>
      </c>
      <c r="D2079" s="107" t="s">
        <v>118</v>
      </c>
      <c r="E2079" s="26">
        <v>4.4000000000000004</v>
      </c>
      <c r="F2079" s="26" t="s">
        <v>295</v>
      </c>
      <c r="K2079" s="24">
        <v>68</v>
      </c>
      <c r="L2079" s="106">
        <v>46140</v>
      </c>
      <c r="M2079" s="25" t="s">
        <v>359</v>
      </c>
      <c r="N2079" s="107" t="s">
        <v>118</v>
      </c>
      <c r="O2079" s="26">
        <v>9.4</v>
      </c>
      <c r="P2079" s="26" t="s">
        <v>295</v>
      </c>
    </row>
    <row r="2080" spans="1:16" x14ac:dyDescent="0.3">
      <c r="A2080" s="24">
        <v>68</v>
      </c>
      <c r="B2080" s="106">
        <v>46140</v>
      </c>
      <c r="C2080" s="25" t="s">
        <v>358</v>
      </c>
      <c r="D2080" s="107" t="s">
        <v>130</v>
      </c>
      <c r="E2080" s="26">
        <v>3.78</v>
      </c>
      <c r="F2080" s="26" t="s">
        <v>295</v>
      </c>
      <c r="K2080" s="24">
        <v>68</v>
      </c>
      <c r="L2080" s="106">
        <v>46140</v>
      </c>
      <c r="M2080" s="25" t="s">
        <v>359</v>
      </c>
      <c r="N2080" s="107" t="s">
        <v>130</v>
      </c>
      <c r="O2080" s="26">
        <v>2.5099999999999998</v>
      </c>
      <c r="P2080" s="26" t="s">
        <v>295</v>
      </c>
    </row>
    <row r="2081" spans="1:16" x14ac:dyDescent="0.3">
      <c r="A2081" s="24">
        <v>68</v>
      </c>
      <c r="B2081" s="106">
        <v>46140</v>
      </c>
      <c r="C2081" s="25" t="s">
        <v>358</v>
      </c>
      <c r="D2081" s="107" t="s">
        <v>343</v>
      </c>
      <c r="E2081" s="26">
        <v>0.31</v>
      </c>
      <c r="F2081" s="26" t="s">
        <v>295</v>
      </c>
      <c r="K2081" s="24">
        <v>68</v>
      </c>
      <c r="L2081" s="106">
        <v>46140</v>
      </c>
      <c r="M2081" s="25" t="s">
        <v>359</v>
      </c>
      <c r="N2081" s="107" t="s">
        <v>343</v>
      </c>
      <c r="O2081" s="26">
        <v>1.1399999999999999</v>
      </c>
      <c r="P2081" s="26" t="s">
        <v>295</v>
      </c>
    </row>
    <row r="2082" spans="1:16" x14ac:dyDescent="0.3">
      <c r="A2082" s="24">
        <v>68</v>
      </c>
      <c r="B2082" s="106">
        <v>46140</v>
      </c>
      <c r="C2082" s="25" t="s">
        <v>358</v>
      </c>
      <c r="D2082" s="107" t="s">
        <v>127</v>
      </c>
      <c r="E2082" s="26">
        <v>1.1499999999999999</v>
      </c>
      <c r="F2082" s="26" t="s">
        <v>295</v>
      </c>
      <c r="K2082" s="24">
        <v>68</v>
      </c>
      <c r="L2082" s="106">
        <v>46140</v>
      </c>
      <c r="M2082" s="25" t="s">
        <v>359</v>
      </c>
      <c r="N2082" s="107" t="s">
        <v>127</v>
      </c>
      <c r="O2082" s="26">
        <v>4.5</v>
      </c>
      <c r="P2082" s="26" t="s">
        <v>295</v>
      </c>
    </row>
    <row r="2083" spans="1:16" x14ac:dyDescent="0.3">
      <c r="A2083" s="24">
        <v>68</v>
      </c>
      <c r="B2083" s="106">
        <v>46140</v>
      </c>
      <c r="C2083" s="25" t="s">
        <v>358</v>
      </c>
      <c r="D2083" s="107" t="s">
        <v>131</v>
      </c>
      <c r="E2083" s="26">
        <v>8.6999999999999993</v>
      </c>
      <c r="F2083" s="26" t="s">
        <v>295</v>
      </c>
      <c r="K2083" s="24">
        <v>68</v>
      </c>
      <c r="L2083" s="106">
        <v>46140</v>
      </c>
      <c r="M2083" s="25" t="s">
        <v>359</v>
      </c>
      <c r="N2083" s="107" t="s">
        <v>131</v>
      </c>
      <c r="O2083" s="26">
        <v>11.8</v>
      </c>
      <c r="P2083" s="26" t="s">
        <v>295</v>
      </c>
    </row>
    <row r="2084" spans="1:16" x14ac:dyDescent="0.3">
      <c r="A2084" s="24">
        <v>68</v>
      </c>
      <c r="B2084" s="106">
        <v>46140</v>
      </c>
      <c r="C2084" s="25" t="s">
        <v>358</v>
      </c>
      <c r="D2084" s="107" t="s">
        <v>344</v>
      </c>
      <c r="E2084" s="26">
        <v>347</v>
      </c>
      <c r="F2084" s="26" t="s">
        <v>295</v>
      </c>
      <c r="K2084" s="24">
        <v>68</v>
      </c>
      <c r="L2084" s="106">
        <v>46140</v>
      </c>
      <c r="M2084" s="25" t="s">
        <v>359</v>
      </c>
      <c r="N2084" s="107" t="s">
        <v>344</v>
      </c>
      <c r="O2084" s="26">
        <v>210</v>
      </c>
      <c r="P2084" s="26" t="s">
        <v>295</v>
      </c>
    </row>
    <row r="2085" spans="1:16" x14ac:dyDescent="0.3">
      <c r="A2085" s="24">
        <v>68</v>
      </c>
      <c r="B2085" s="106">
        <v>46140</v>
      </c>
      <c r="C2085" s="25" t="s">
        <v>358</v>
      </c>
      <c r="D2085" s="107" t="s">
        <v>119</v>
      </c>
      <c r="E2085" s="26">
        <v>233</v>
      </c>
      <c r="F2085" s="26" t="s">
        <v>295</v>
      </c>
      <c r="K2085" s="24">
        <v>68</v>
      </c>
      <c r="L2085" s="106">
        <v>46140</v>
      </c>
      <c r="M2085" s="25" t="s">
        <v>359</v>
      </c>
      <c r="N2085" s="107" t="s">
        <v>119</v>
      </c>
      <c r="O2085" s="26">
        <v>89</v>
      </c>
      <c r="P2085" s="26" t="s">
        <v>295</v>
      </c>
    </row>
    <row r="2086" spans="1:16" x14ac:dyDescent="0.3">
      <c r="A2086" s="24">
        <v>68</v>
      </c>
      <c r="B2086" s="106">
        <v>46140</v>
      </c>
      <c r="C2086" s="25" t="s">
        <v>358</v>
      </c>
      <c r="D2086" s="107" t="s">
        <v>120</v>
      </c>
      <c r="E2086" s="26">
        <v>76</v>
      </c>
      <c r="F2086" s="26" t="s">
        <v>295</v>
      </c>
      <c r="K2086" s="24">
        <v>68</v>
      </c>
      <c r="L2086" s="106">
        <v>46140</v>
      </c>
      <c r="M2086" s="25" t="s">
        <v>359</v>
      </c>
      <c r="N2086" s="107" t="s">
        <v>120</v>
      </c>
      <c r="O2086" s="26">
        <v>26</v>
      </c>
      <c r="P2086" s="26" t="s">
        <v>295</v>
      </c>
    </row>
    <row r="2087" spans="1:16" x14ac:dyDescent="0.3">
      <c r="A2087" s="24">
        <v>68</v>
      </c>
      <c r="B2087" s="106">
        <v>46140</v>
      </c>
      <c r="C2087" s="25" t="s">
        <v>358</v>
      </c>
      <c r="D2087" s="107" t="s">
        <v>117</v>
      </c>
      <c r="E2087" s="26">
        <v>2.68</v>
      </c>
      <c r="F2087" s="26" t="s">
        <v>295</v>
      </c>
      <c r="K2087" s="24">
        <v>68</v>
      </c>
      <c r="L2087" s="106">
        <v>46140</v>
      </c>
      <c r="M2087" s="25" t="s">
        <v>359</v>
      </c>
      <c r="N2087" s="107" t="s">
        <v>117</v>
      </c>
      <c r="O2087" s="26">
        <v>6.15</v>
      </c>
      <c r="P2087" s="26" t="s">
        <v>295</v>
      </c>
    </row>
    <row r="2088" spans="1:16" x14ac:dyDescent="0.3">
      <c r="A2088" s="24">
        <v>68</v>
      </c>
      <c r="B2088" s="106">
        <v>46140</v>
      </c>
      <c r="C2088" s="25" t="s">
        <v>358</v>
      </c>
      <c r="D2088" s="107" t="s">
        <v>346</v>
      </c>
      <c r="E2088" s="26">
        <v>230</v>
      </c>
      <c r="F2088" s="26" t="s">
        <v>295</v>
      </c>
      <c r="K2088" s="24">
        <v>68</v>
      </c>
      <c r="L2088" s="106">
        <v>46140</v>
      </c>
      <c r="M2088" s="25" t="s">
        <v>359</v>
      </c>
      <c r="N2088" s="107" t="s">
        <v>346</v>
      </c>
      <c r="O2088" s="26">
        <v>70</v>
      </c>
      <c r="P2088" s="26" t="s">
        <v>295</v>
      </c>
    </row>
    <row r="2089" spans="1:16" x14ac:dyDescent="0.3">
      <c r="A2089" s="24">
        <v>68</v>
      </c>
      <c r="B2089" s="106">
        <v>46140</v>
      </c>
      <c r="C2089" s="25" t="s">
        <v>358</v>
      </c>
      <c r="D2089" s="107" t="s">
        <v>132</v>
      </c>
      <c r="E2089" s="26">
        <v>3.52</v>
      </c>
      <c r="F2089" s="26" t="s">
        <v>295</v>
      </c>
      <c r="K2089" s="24">
        <v>68</v>
      </c>
      <c r="L2089" s="106">
        <v>46140</v>
      </c>
      <c r="M2089" s="25" t="s">
        <v>359</v>
      </c>
      <c r="N2089" s="107" t="s">
        <v>132</v>
      </c>
      <c r="O2089" s="26">
        <v>7.11</v>
      </c>
      <c r="P2089" s="26" t="s">
        <v>295</v>
      </c>
    </row>
    <row r="2090" spans="1:16" x14ac:dyDescent="0.3">
      <c r="A2090" s="24">
        <v>68</v>
      </c>
      <c r="B2090" s="106">
        <v>46140</v>
      </c>
      <c r="C2090" s="25" t="s">
        <v>358</v>
      </c>
      <c r="D2090" s="107" t="s">
        <v>111</v>
      </c>
      <c r="E2090" s="26">
        <v>88</v>
      </c>
      <c r="F2090" s="26" t="s">
        <v>295</v>
      </c>
      <c r="K2090" s="24">
        <v>68</v>
      </c>
      <c r="L2090" s="106">
        <v>46140</v>
      </c>
      <c r="M2090" s="25" t="s">
        <v>359</v>
      </c>
      <c r="N2090" s="107" t="s">
        <v>111</v>
      </c>
      <c r="O2090" s="26">
        <v>279</v>
      </c>
      <c r="P2090" s="26" t="s">
        <v>295</v>
      </c>
    </row>
    <row r="2091" spans="1:16" x14ac:dyDescent="0.3">
      <c r="A2091" s="24">
        <v>68</v>
      </c>
      <c r="B2091" s="106">
        <v>46140</v>
      </c>
      <c r="C2091" s="25" t="s">
        <v>358</v>
      </c>
      <c r="D2091" s="107" t="s">
        <v>347</v>
      </c>
      <c r="E2091" s="26">
        <v>5.21</v>
      </c>
      <c r="F2091" s="26" t="s">
        <v>295</v>
      </c>
      <c r="K2091" s="24">
        <v>68</v>
      </c>
      <c r="L2091" s="106">
        <v>46140</v>
      </c>
      <c r="M2091" s="25" t="s">
        <v>359</v>
      </c>
      <c r="N2091" s="107" t="s">
        <v>347</v>
      </c>
      <c r="O2091" s="26">
        <v>9.8699999999999992</v>
      </c>
      <c r="P2091" s="26" t="s">
        <v>295</v>
      </c>
    </row>
    <row r="2092" spans="1:16" x14ac:dyDescent="0.3">
      <c r="A2092" s="24">
        <v>68</v>
      </c>
      <c r="B2092" s="106">
        <v>46140</v>
      </c>
      <c r="C2092" s="25" t="s">
        <v>358</v>
      </c>
      <c r="D2092" s="107" t="s">
        <v>349</v>
      </c>
      <c r="E2092" s="26">
        <v>2.2999999999999998</v>
      </c>
      <c r="F2092" s="26" t="s">
        <v>295</v>
      </c>
      <c r="K2092" s="24">
        <v>68</v>
      </c>
      <c r="L2092" s="106">
        <v>46140</v>
      </c>
      <c r="M2092" s="25" t="s">
        <v>359</v>
      </c>
      <c r="N2092" s="107" t="s">
        <v>349</v>
      </c>
      <c r="O2092" s="26">
        <v>4.83</v>
      </c>
      <c r="P2092" s="26" t="s">
        <v>295</v>
      </c>
    </row>
    <row r="2093" spans="1:16" x14ac:dyDescent="0.3">
      <c r="A2093" s="24">
        <v>68</v>
      </c>
      <c r="B2093" s="106">
        <v>46140</v>
      </c>
      <c r="C2093" s="25" t="s">
        <v>358</v>
      </c>
      <c r="D2093" s="107" t="s">
        <v>128</v>
      </c>
      <c r="E2093" s="26">
        <v>7</v>
      </c>
      <c r="F2093" s="26" t="s">
        <v>295</v>
      </c>
      <c r="K2093" s="24">
        <v>68</v>
      </c>
      <c r="L2093" s="106">
        <v>46140</v>
      </c>
      <c r="M2093" s="25" t="s">
        <v>359</v>
      </c>
      <c r="N2093" s="107" t="s">
        <v>128</v>
      </c>
      <c r="O2093" s="26">
        <v>4.5</v>
      </c>
      <c r="P2093" s="26" t="s">
        <v>295</v>
      </c>
    </row>
    <row r="2094" spans="1:16" x14ac:dyDescent="0.3">
      <c r="A2094" s="24">
        <v>68</v>
      </c>
      <c r="B2094" s="106">
        <v>46140</v>
      </c>
      <c r="C2094" s="25" t="s">
        <v>358</v>
      </c>
      <c r="D2094" s="107" t="s">
        <v>121</v>
      </c>
      <c r="E2094" s="26">
        <v>161</v>
      </c>
      <c r="F2094" s="26" t="s">
        <v>295</v>
      </c>
      <c r="K2094" s="24">
        <v>68</v>
      </c>
      <c r="L2094" s="106">
        <v>46140</v>
      </c>
      <c r="M2094" s="25" t="s">
        <v>359</v>
      </c>
      <c r="N2094" s="107" t="s">
        <v>121</v>
      </c>
      <c r="O2094" s="26">
        <v>80</v>
      </c>
      <c r="P2094" s="26" t="s">
        <v>295</v>
      </c>
    </row>
    <row r="2095" spans="1:16" x14ac:dyDescent="0.3">
      <c r="A2095" s="24">
        <v>68</v>
      </c>
      <c r="B2095" s="106">
        <v>46140</v>
      </c>
      <c r="C2095" s="25" t="s">
        <v>358</v>
      </c>
      <c r="D2095" s="107" t="s">
        <v>115</v>
      </c>
      <c r="E2095" s="26">
        <v>33</v>
      </c>
      <c r="F2095" s="26" t="s">
        <v>295</v>
      </c>
      <c r="K2095" s="24">
        <v>68</v>
      </c>
      <c r="L2095" s="106">
        <v>46140</v>
      </c>
      <c r="M2095" s="25" t="s">
        <v>359</v>
      </c>
      <c r="N2095" s="107" t="s">
        <v>115</v>
      </c>
      <c r="O2095" s="26">
        <v>96</v>
      </c>
      <c r="P2095" s="26" t="s">
        <v>295</v>
      </c>
    </row>
    <row r="2096" spans="1:16" x14ac:dyDescent="0.3">
      <c r="A2096" s="24">
        <v>68</v>
      </c>
      <c r="B2096" s="106">
        <v>46140</v>
      </c>
      <c r="C2096" s="25" t="s">
        <v>358</v>
      </c>
      <c r="D2096" s="107" t="s">
        <v>137</v>
      </c>
      <c r="E2096" s="26">
        <v>74</v>
      </c>
      <c r="F2096" s="26" t="s">
        <v>295</v>
      </c>
      <c r="K2096" s="24">
        <v>68</v>
      </c>
      <c r="L2096" s="106">
        <v>46140</v>
      </c>
      <c r="M2096" s="25" t="s">
        <v>359</v>
      </c>
      <c r="N2096" s="107" t="s">
        <v>137</v>
      </c>
      <c r="O2096" s="26">
        <v>475</v>
      </c>
      <c r="P2096" s="26" t="s">
        <v>295</v>
      </c>
    </row>
    <row r="2097" spans="1:16" x14ac:dyDescent="0.3">
      <c r="A2097" s="24">
        <v>68</v>
      </c>
      <c r="B2097" s="106">
        <v>46140</v>
      </c>
      <c r="C2097" s="25" t="s">
        <v>358</v>
      </c>
      <c r="D2097" s="107" t="s">
        <v>350</v>
      </c>
      <c r="E2097" s="26">
        <v>138</v>
      </c>
      <c r="F2097" s="26" t="s">
        <v>295</v>
      </c>
      <c r="K2097" s="24">
        <v>68</v>
      </c>
      <c r="L2097" s="106">
        <v>46140</v>
      </c>
      <c r="M2097" s="25" t="s">
        <v>359</v>
      </c>
      <c r="N2097" s="107" t="s">
        <v>350</v>
      </c>
      <c r="O2097" s="26">
        <v>420</v>
      </c>
      <c r="P2097" s="26" t="s">
        <v>295</v>
      </c>
    </row>
    <row r="2098" spans="1:16" x14ac:dyDescent="0.3">
      <c r="A2098" s="24">
        <v>68</v>
      </c>
      <c r="B2098" s="106">
        <v>46140</v>
      </c>
      <c r="C2098" s="25" t="s">
        <v>358</v>
      </c>
      <c r="D2098" s="107" t="s">
        <v>125</v>
      </c>
      <c r="E2098" s="26">
        <v>105</v>
      </c>
      <c r="F2098" s="26" t="s">
        <v>295</v>
      </c>
      <c r="K2098" s="24">
        <v>68</v>
      </c>
      <c r="L2098" s="106">
        <v>46140</v>
      </c>
      <c r="M2098" s="25" t="s">
        <v>359</v>
      </c>
      <c r="N2098" s="107" t="s">
        <v>125</v>
      </c>
      <c r="O2098" s="26">
        <v>422</v>
      </c>
      <c r="P2098" s="26" t="s">
        <v>295</v>
      </c>
    </row>
    <row r="2099" spans="1:16" x14ac:dyDescent="0.3">
      <c r="A2099" s="24">
        <v>68</v>
      </c>
      <c r="B2099" s="106">
        <v>46140</v>
      </c>
      <c r="C2099" s="25" t="s">
        <v>358</v>
      </c>
      <c r="D2099" s="107" t="s">
        <v>126</v>
      </c>
      <c r="E2099" s="26">
        <v>80</v>
      </c>
      <c r="F2099" s="26" t="s">
        <v>295</v>
      </c>
      <c r="K2099" s="24">
        <v>68</v>
      </c>
      <c r="L2099" s="106">
        <v>46140</v>
      </c>
      <c r="M2099" s="25" t="s">
        <v>359</v>
      </c>
      <c r="N2099" s="107" t="s">
        <v>126</v>
      </c>
      <c r="O2099" s="26">
        <v>153</v>
      </c>
      <c r="P2099" s="26" t="s">
        <v>295</v>
      </c>
    </row>
    <row r="2100" spans="1:16" x14ac:dyDescent="0.3">
      <c r="A2100" s="24">
        <v>68</v>
      </c>
      <c r="B2100" s="106">
        <v>46140</v>
      </c>
      <c r="C2100" s="25" t="s">
        <v>358</v>
      </c>
      <c r="D2100" s="107" t="s">
        <v>351</v>
      </c>
      <c r="E2100" s="26">
        <v>151</v>
      </c>
      <c r="F2100" s="26" t="s">
        <v>295</v>
      </c>
      <c r="K2100" s="24">
        <v>68</v>
      </c>
      <c r="L2100" s="106">
        <v>46140</v>
      </c>
      <c r="M2100" s="25" t="s">
        <v>359</v>
      </c>
      <c r="N2100" s="107" t="s">
        <v>351</v>
      </c>
      <c r="O2100" s="26">
        <v>363</v>
      </c>
      <c r="P2100" s="26" t="s">
        <v>295</v>
      </c>
    </row>
    <row r="2101" spans="1:16" x14ac:dyDescent="0.3">
      <c r="A2101" s="24">
        <v>68</v>
      </c>
      <c r="B2101" s="106">
        <v>46140</v>
      </c>
      <c r="C2101" s="25" t="s">
        <v>358</v>
      </c>
      <c r="D2101" s="107" t="s">
        <v>352</v>
      </c>
      <c r="E2101" s="26">
        <v>58</v>
      </c>
      <c r="F2101" s="26" t="s">
        <v>295</v>
      </c>
      <c r="K2101" s="24">
        <v>68</v>
      </c>
      <c r="L2101" s="106">
        <v>46140</v>
      </c>
      <c r="M2101" s="25" t="s">
        <v>359</v>
      </c>
      <c r="N2101" s="107" t="s">
        <v>352</v>
      </c>
      <c r="O2101" s="26">
        <v>83</v>
      </c>
      <c r="P2101" s="26" t="s">
        <v>295</v>
      </c>
    </row>
    <row r="2102" spans="1:16" x14ac:dyDescent="0.3">
      <c r="A2102" s="24">
        <v>68</v>
      </c>
      <c r="B2102" s="106">
        <v>46140</v>
      </c>
      <c r="C2102" s="25" t="s">
        <v>358</v>
      </c>
      <c r="D2102" s="107" t="s">
        <v>122</v>
      </c>
      <c r="E2102" s="26">
        <v>45</v>
      </c>
      <c r="F2102" s="26" t="s">
        <v>295</v>
      </c>
      <c r="K2102" s="24">
        <v>68</v>
      </c>
      <c r="L2102" s="106">
        <v>46140</v>
      </c>
      <c r="M2102" s="25" t="s">
        <v>359</v>
      </c>
      <c r="N2102" s="107" t="s">
        <v>122</v>
      </c>
      <c r="O2102" s="26">
        <v>211</v>
      </c>
      <c r="P2102" s="26" t="s">
        <v>295</v>
      </c>
    </row>
    <row r="2103" spans="1:16" x14ac:dyDescent="0.3">
      <c r="A2103" s="24">
        <v>68</v>
      </c>
      <c r="B2103" s="106">
        <v>46140</v>
      </c>
      <c r="C2103" s="25" t="s">
        <v>358</v>
      </c>
      <c r="D2103" s="107" t="s">
        <v>124</v>
      </c>
      <c r="E2103" s="26">
        <v>28</v>
      </c>
      <c r="F2103" s="26" t="s">
        <v>295</v>
      </c>
      <c r="K2103" s="24">
        <v>68</v>
      </c>
      <c r="L2103" s="106">
        <v>46140</v>
      </c>
      <c r="M2103" s="25" t="s">
        <v>359</v>
      </c>
      <c r="N2103" s="107" t="s">
        <v>124</v>
      </c>
      <c r="O2103" s="26">
        <v>98</v>
      </c>
      <c r="P2103" s="26" t="s">
        <v>295</v>
      </c>
    </row>
    <row r="2104" spans="1:16" x14ac:dyDescent="0.3">
      <c r="A2104" s="24">
        <v>68</v>
      </c>
      <c r="B2104" s="106">
        <v>46140</v>
      </c>
      <c r="C2104" s="25" t="s">
        <v>358</v>
      </c>
      <c r="D2104" s="107" t="s">
        <v>353</v>
      </c>
      <c r="E2104" s="26">
        <v>0.95</v>
      </c>
      <c r="F2104" s="26" t="s">
        <v>295</v>
      </c>
      <c r="K2104" s="24">
        <v>68</v>
      </c>
      <c r="L2104" s="106">
        <v>46140</v>
      </c>
      <c r="M2104" s="25" t="s">
        <v>359</v>
      </c>
      <c r="N2104" s="107" t="s">
        <v>353</v>
      </c>
      <c r="O2104" s="26">
        <v>3.59</v>
      </c>
      <c r="P2104" s="26" t="s">
        <v>295</v>
      </c>
    </row>
    <row r="2105" spans="1:16" x14ac:dyDescent="0.3">
      <c r="A2105" s="24">
        <v>68</v>
      </c>
      <c r="B2105" s="106">
        <v>46140</v>
      </c>
      <c r="C2105" s="25" t="s">
        <v>358</v>
      </c>
      <c r="D2105" s="107" t="s">
        <v>355</v>
      </c>
      <c r="E2105" s="26">
        <v>36.1</v>
      </c>
      <c r="F2105" s="26" t="s">
        <v>295</v>
      </c>
      <c r="K2105" s="24">
        <v>68</v>
      </c>
      <c r="L2105" s="106">
        <v>46140</v>
      </c>
      <c r="M2105" s="25" t="s">
        <v>359</v>
      </c>
      <c r="N2105" s="107" t="s">
        <v>355</v>
      </c>
      <c r="O2105" s="26">
        <v>19.3</v>
      </c>
      <c r="P2105" s="26" t="s">
        <v>295</v>
      </c>
    </row>
    <row r="2106" spans="1:16" x14ac:dyDescent="0.3">
      <c r="A2106" s="24">
        <v>68</v>
      </c>
      <c r="B2106" s="106">
        <v>46140</v>
      </c>
      <c r="C2106" s="25" t="s">
        <v>358</v>
      </c>
      <c r="D2106" s="107" t="s">
        <v>133</v>
      </c>
      <c r="E2106" s="26">
        <v>144</v>
      </c>
      <c r="F2106" s="26" t="s">
        <v>295</v>
      </c>
      <c r="K2106" s="24">
        <v>68</v>
      </c>
      <c r="L2106" s="106">
        <v>46140</v>
      </c>
      <c r="M2106" s="25" t="s">
        <v>359</v>
      </c>
      <c r="N2106" s="107" t="s">
        <v>133</v>
      </c>
      <c r="O2106" s="26">
        <v>125</v>
      </c>
      <c r="P2106" s="26" t="s">
        <v>295</v>
      </c>
    </row>
    <row r="2107" spans="1:16" x14ac:dyDescent="0.3">
      <c r="A2107" s="24">
        <v>68</v>
      </c>
      <c r="B2107" s="106">
        <v>46140</v>
      </c>
      <c r="C2107" s="25" t="s">
        <v>358</v>
      </c>
      <c r="D2107" s="107" t="s">
        <v>135</v>
      </c>
      <c r="E2107" s="26">
        <v>3.7</v>
      </c>
      <c r="F2107" s="26" t="s">
        <v>295</v>
      </c>
      <c r="K2107" s="24">
        <v>68</v>
      </c>
      <c r="L2107" s="106">
        <v>46140</v>
      </c>
      <c r="M2107" s="25" t="s">
        <v>359</v>
      </c>
      <c r="N2107" s="107" t="s">
        <v>135</v>
      </c>
      <c r="O2107" s="26">
        <v>6.4</v>
      </c>
      <c r="P2107" s="26" t="s">
        <v>295</v>
      </c>
    </row>
    <row r="2108" spans="1:16" x14ac:dyDescent="0.3">
      <c r="A2108" s="24">
        <v>68</v>
      </c>
      <c r="B2108" s="106">
        <v>46140</v>
      </c>
      <c r="C2108" s="25" t="s">
        <v>358</v>
      </c>
      <c r="D2108" s="107" t="s">
        <v>136</v>
      </c>
      <c r="E2108" s="26">
        <v>116</v>
      </c>
      <c r="F2108" s="26" t="s">
        <v>295</v>
      </c>
      <c r="K2108" s="24">
        <v>68</v>
      </c>
      <c r="L2108" s="106">
        <v>46140</v>
      </c>
      <c r="M2108" s="25" t="s">
        <v>359</v>
      </c>
      <c r="N2108" s="107" t="s">
        <v>136</v>
      </c>
      <c r="O2108" s="26">
        <v>92</v>
      </c>
      <c r="P2108" s="26" t="s">
        <v>295</v>
      </c>
    </row>
    <row r="2109" spans="1:16" x14ac:dyDescent="0.3">
      <c r="A2109" s="24">
        <v>69</v>
      </c>
      <c r="B2109" s="106">
        <v>46141</v>
      </c>
      <c r="C2109" s="25" t="s">
        <v>358</v>
      </c>
      <c r="D2109" s="107" t="s">
        <v>341</v>
      </c>
      <c r="E2109" s="26">
        <v>4.55</v>
      </c>
      <c r="F2109" s="26" t="s">
        <v>295</v>
      </c>
      <c r="K2109" s="24">
        <v>69</v>
      </c>
      <c r="L2109" s="106">
        <v>46141</v>
      </c>
      <c r="M2109" s="25" t="s">
        <v>359</v>
      </c>
      <c r="N2109" s="107" t="s">
        <v>341</v>
      </c>
      <c r="O2109" s="26">
        <v>1.26</v>
      </c>
      <c r="P2109" s="26" t="s">
        <v>295</v>
      </c>
    </row>
    <row r="2110" spans="1:16" x14ac:dyDescent="0.3">
      <c r="A2110" s="24">
        <v>69</v>
      </c>
      <c r="B2110" s="106">
        <v>46141</v>
      </c>
      <c r="C2110" s="25" t="s">
        <v>358</v>
      </c>
      <c r="D2110" s="107" t="s">
        <v>118</v>
      </c>
      <c r="E2110" s="26">
        <v>4.5999999999999996</v>
      </c>
      <c r="F2110" s="26" t="s">
        <v>295</v>
      </c>
      <c r="K2110" s="24">
        <v>69</v>
      </c>
      <c r="L2110" s="106">
        <v>46141</v>
      </c>
      <c r="M2110" s="25" t="s">
        <v>359</v>
      </c>
      <c r="N2110" s="107" t="s">
        <v>118</v>
      </c>
      <c r="O2110" s="26">
        <v>9.5</v>
      </c>
      <c r="P2110" s="26" t="s">
        <v>295</v>
      </c>
    </row>
    <row r="2111" spans="1:16" x14ac:dyDescent="0.3">
      <c r="A2111" s="24">
        <v>69</v>
      </c>
      <c r="B2111" s="106">
        <v>46141</v>
      </c>
      <c r="C2111" s="25" t="s">
        <v>358</v>
      </c>
      <c r="D2111" s="107" t="s">
        <v>130</v>
      </c>
      <c r="E2111" s="26">
        <v>3.94</v>
      </c>
      <c r="F2111" s="26" t="s">
        <v>295</v>
      </c>
      <c r="K2111" s="24">
        <v>69</v>
      </c>
      <c r="L2111" s="106">
        <v>46141</v>
      </c>
      <c r="M2111" s="25" t="s">
        <v>359</v>
      </c>
      <c r="N2111" s="107" t="s">
        <v>130</v>
      </c>
      <c r="O2111" s="26">
        <v>2.5</v>
      </c>
      <c r="P2111" s="26" t="s">
        <v>295</v>
      </c>
    </row>
    <row r="2112" spans="1:16" x14ac:dyDescent="0.3">
      <c r="A2112" s="24">
        <v>69</v>
      </c>
      <c r="B2112" s="106">
        <v>46141</v>
      </c>
      <c r="C2112" s="25" t="s">
        <v>358</v>
      </c>
      <c r="D2112" s="107" t="s">
        <v>343</v>
      </c>
      <c r="E2112" s="26">
        <v>0.32</v>
      </c>
      <c r="F2112" s="26" t="s">
        <v>295</v>
      </c>
      <c r="K2112" s="24">
        <v>69</v>
      </c>
      <c r="L2112" s="106">
        <v>46141</v>
      </c>
      <c r="M2112" s="25" t="s">
        <v>359</v>
      </c>
      <c r="N2112" s="107" t="s">
        <v>343</v>
      </c>
      <c r="O2112" s="26">
        <v>1.17</v>
      </c>
      <c r="P2112" s="26" t="s">
        <v>295</v>
      </c>
    </row>
    <row r="2113" spans="1:16" x14ac:dyDescent="0.3">
      <c r="A2113" s="24">
        <v>69</v>
      </c>
      <c r="B2113" s="106">
        <v>46141</v>
      </c>
      <c r="C2113" s="25" t="s">
        <v>358</v>
      </c>
      <c r="D2113" s="107" t="s">
        <v>127</v>
      </c>
      <c r="E2113" s="26">
        <v>1.1599999999999999</v>
      </c>
      <c r="F2113" s="26" t="s">
        <v>295</v>
      </c>
      <c r="K2113" s="24">
        <v>69</v>
      </c>
      <c r="L2113" s="106">
        <v>46141</v>
      </c>
      <c r="M2113" s="25" t="s">
        <v>359</v>
      </c>
      <c r="N2113" s="107" t="s">
        <v>127</v>
      </c>
      <c r="O2113" s="26">
        <v>4.6100000000000003</v>
      </c>
      <c r="P2113" s="26" t="s">
        <v>295</v>
      </c>
    </row>
    <row r="2114" spans="1:16" x14ac:dyDescent="0.3">
      <c r="A2114" s="24">
        <v>69</v>
      </c>
      <c r="B2114" s="106">
        <v>46141</v>
      </c>
      <c r="C2114" s="25" t="s">
        <v>358</v>
      </c>
      <c r="D2114" s="107" t="s">
        <v>131</v>
      </c>
      <c r="E2114" s="26">
        <v>8.9</v>
      </c>
      <c r="F2114" s="26" t="s">
        <v>295</v>
      </c>
      <c r="K2114" s="24">
        <v>69</v>
      </c>
      <c r="L2114" s="106">
        <v>46141</v>
      </c>
      <c r="M2114" s="25" t="s">
        <v>359</v>
      </c>
      <c r="N2114" s="107" t="s">
        <v>131</v>
      </c>
      <c r="O2114" s="26">
        <v>12.2</v>
      </c>
      <c r="P2114" s="26" t="s">
        <v>295</v>
      </c>
    </row>
    <row r="2115" spans="1:16" x14ac:dyDescent="0.3">
      <c r="A2115" s="24">
        <v>69</v>
      </c>
      <c r="B2115" s="106">
        <v>46141</v>
      </c>
      <c r="C2115" s="25" t="s">
        <v>358</v>
      </c>
      <c r="D2115" s="107" t="s">
        <v>344</v>
      </c>
      <c r="E2115" s="26">
        <v>355</v>
      </c>
      <c r="F2115" s="26" t="s">
        <v>295</v>
      </c>
      <c r="K2115" s="24">
        <v>69</v>
      </c>
      <c r="L2115" s="106">
        <v>46141</v>
      </c>
      <c r="M2115" s="25" t="s">
        <v>359</v>
      </c>
      <c r="N2115" s="107" t="s">
        <v>344</v>
      </c>
      <c r="O2115" s="26">
        <v>218</v>
      </c>
      <c r="P2115" s="26" t="s">
        <v>295</v>
      </c>
    </row>
    <row r="2116" spans="1:16" x14ac:dyDescent="0.3">
      <c r="A2116" s="24">
        <v>69</v>
      </c>
      <c r="B2116" s="106">
        <v>46141</v>
      </c>
      <c r="C2116" s="25" t="s">
        <v>358</v>
      </c>
      <c r="D2116" s="107" t="s">
        <v>119</v>
      </c>
      <c r="E2116" s="26">
        <v>240</v>
      </c>
      <c r="F2116" s="26" t="s">
        <v>295</v>
      </c>
      <c r="K2116" s="24">
        <v>69</v>
      </c>
      <c r="L2116" s="106">
        <v>46141</v>
      </c>
      <c r="M2116" s="25" t="s">
        <v>359</v>
      </c>
      <c r="N2116" s="107" t="s">
        <v>119</v>
      </c>
      <c r="O2116" s="26">
        <v>86</v>
      </c>
      <c r="P2116" s="26" t="s">
        <v>295</v>
      </c>
    </row>
    <row r="2117" spans="1:16" x14ac:dyDescent="0.3">
      <c r="A2117" s="24">
        <v>69</v>
      </c>
      <c r="B2117" s="106">
        <v>46141</v>
      </c>
      <c r="C2117" s="25" t="s">
        <v>358</v>
      </c>
      <c r="D2117" s="107" t="s">
        <v>120</v>
      </c>
      <c r="E2117" s="26">
        <v>80</v>
      </c>
      <c r="F2117" s="26" t="s">
        <v>295</v>
      </c>
      <c r="K2117" s="24">
        <v>69</v>
      </c>
      <c r="L2117" s="106">
        <v>46141</v>
      </c>
      <c r="M2117" s="25" t="s">
        <v>359</v>
      </c>
      <c r="N2117" s="107" t="s">
        <v>120</v>
      </c>
      <c r="O2117" s="26">
        <v>27</v>
      </c>
      <c r="P2117" s="26" t="s">
        <v>295</v>
      </c>
    </row>
    <row r="2118" spans="1:16" x14ac:dyDescent="0.3">
      <c r="A2118" s="24">
        <v>69</v>
      </c>
      <c r="B2118" s="106">
        <v>46141</v>
      </c>
      <c r="C2118" s="25" t="s">
        <v>358</v>
      </c>
      <c r="D2118" s="107" t="s">
        <v>117</v>
      </c>
      <c r="E2118" s="26">
        <v>2.64</v>
      </c>
      <c r="F2118" s="26" t="s">
        <v>295</v>
      </c>
      <c r="K2118" s="24">
        <v>69</v>
      </c>
      <c r="L2118" s="106">
        <v>46141</v>
      </c>
      <c r="M2118" s="25" t="s">
        <v>359</v>
      </c>
      <c r="N2118" s="107" t="s">
        <v>117</v>
      </c>
      <c r="O2118" s="26">
        <v>6.28</v>
      </c>
      <c r="P2118" s="26" t="s">
        <v>295</v>
      </c>
    </row>
    <row r="2119" spans="1:16" x14ac:dyDescent="0.3">
      <c r="A2119" s="24">
        <v>69</v>
      </c>
      <c r="B2119" s="106">
        <v>46141</v>
      </c>
      <c r="C2119" s="25" t="s">
        <v>358</v>
      </c>
      <c r="D2119" s="107" t="s">
        <v>346</v>
      </c>
      <c r="E2119" s="26">
        <v>232</v>
      </c>
      <c r="F2119" s="26" t="s">
        <v>295</v>
      </c>
      <c r="K2119" s="24">
        <v>69</v>
      </c>
      <c r="L2119" s="106">
        <v>46141</v>
      </c>
      <c r="M2119" s="25" t="s">
        <v>359</v>
      </c>
      <c r="N2119" s="107" t="s">
        <v>346</v>
      </c>
      <c r="O2119" s="26">
        <v>69</v>
      </c>
      <c r="P2119" s="26" t="s">
        <v>295</v>
      </c>
    </row>
    <row r="2120" spans="1:16" x14ac:dyDescent="0.3">
      <c r="A2120" s="24">
        <v>69</v>
      </c>
      <c r="B2120" s="106">
        <v>46141</v>
      </c>
      <c r="C2120" s="25" t="s">
        <v>358</v>
      </c>
      <c r="D2120" s="107" t="s">
        <v>132</v>
      </c>
      <c r="E2120" s="26">
        <v>3.52</v>
      </c>
      <c r="F2120" s="26" t="s">
        <v>295</v>
      </c>
      <c r="K2120" s="24">
        <v>69</v>
      </c>
      <c r="L2120" s="106">
        <v>46141</v>
      </c>
      <c r="M2120" s="25" t="s">
        <v>359</v>
      </c>
      <c r="N2120" s="107" t="s">
        <v>132</v>
      </c>
      <c r="O2120" s="26">
        <v>7.2</v>
      </c>
      <c r="P2120" s="26" t="s">
        <v>295</v>
      </c>
    </row>
    <row r="2121" spans="1:16" x14ac:dyDescent="0.3">
      <c r="A2121" s="24">
        <v>69</v>
      </c>
      <c r="B2121" s="106">
        <v>46141</v>
      </c>
      <c r="C2121" s="25" t="s">
        <v>358</v>
      </c>
      <c r="D2121" s="107" t="s">
        <v>111</v>
      </c>
      <c r="E2121" s="26">
        <v>88</v>
      </c>
      <c r="F2121" s="26" t="s">
        <v>295</v>
      </c>
      <c r="K2121" s="24">
        <v>69</v>
      </c>
      <c r="L2121" s="106">
        <v>46141</v>
      </c>
      <c r="M2121" s="25" t="s">
        <v>359</v>
      </c>
      <c r="N2121" s="107" t="s">
        <v>111</v>
      </c>
      <c r="O2121" s="26">
        <v>279</v>
      </c>
      <c r="P2121" s="26" t="s">
        <v>295</v>
      </c>
    </row>
    <row r="2122" spans="1:16" x14ac:dyDescent="0.3">
      <c r="A2122" s="24">
        <v>69</v>
      </c>
      <c r="B2122" s="106">
        <v>46141</v>
      </c>
      <c r="C2122" s="25" t="s">
        <v>358</v>
      </c>
      <c r="D2122" s="107" t="s">
        <v>347</v>
      </c>
      <c r="E2122" s="26">
        <v>5.16</v>
      </c>
      <c r="F2122" s="26" t="s">
        <v>295</v>
      </c>
      <c r="K2122" s="24">
        <v>69</v>
      </c>
      <c r="L2122" s="106">
        <v>46141</v>
      </c>
      <c r="M2122" s="25" t="s">
        <v>359</v>
      </c>
      <c r="N2122" s="107" t="s">
        <v>347</v>
      </c>
      <c r="O2122" s="26">
        <v>9.9</v>
      </c>
      <c r="P2122" s="26" t="s">
        <v>295</v>
      </c>
    </row>
    <row r="2123" spans="1:16" x14ac:dyDescent="0.3">
      <c r="A2123" s="24">
        <v>69</v>
      </c>
      <c r="B2123" s="106">
        <v>46141</v>
      </c>
      <c r="C2123" s="25" t="s">
        <v>358</v>
      </c>
      <c r="D2123" s="107" t="s">
        <v>349</v>
      </c>
      <c r="E2123" s="26">
        <v>2.3199999999999998</v>
      </c>
      <c r="F2123" s="26" t="s">
        <v>295</v>
      </c>
      <c r="K2123" s="24">
        <v>69</v>
      </c>
      <c r="L2123" s="106">
        <v>46141</v>
      </c>
      <c r="M2123" s="25" t="s">
        <v>359</v>
      </c>
      <c r="N2123" s="107" t="s">
        <v>349</v>
      </c>
      <c r="O2123" s="26">
        <v>4.96</v>
      </c>
      <c r="P2123" s="26" t="s">
        <v>295</v>
      </c>
    </row>
    <row r="2124" spans="1:16" x14ac:dyDescent="0.3">
      <c r="A2124" s="24">
        <v>69</v>
      </c>
      <c r="B2124" s="106">
        <v>46141</v>
      </c>
      <c r="C2124" s="25" t="s">
        <v>358</v>
      </c>
      <c r="D2124" s="107" t="s">
        <v>128</v>
      </c>
      <c r="E2124" s="26">
        <v>6.9</v>
      </c>
      <c r="F2124" s="26" t="s">
        <v>295</v>
      </c>
      <c r="K2124" s="24">
        <v>69</v>
      </c>
      <c r="L2124" s="106">
        <v>46141</v>
      </c>
      <c r="M2124" s="25" t="s">
        <v>359</v>
      </c>
      <c r="N2124" s="107" t="s">
        <v>128</v>
      </c>
      <c r="O2124" s="26">
        <v>4.5</v>
      </c>
      <c r="P2124" s="26" t="s">
        <v>295</v>
      </c>
    </row>
    <row r="2125" spans="1:16" x14ac:dyDescent="0.3">
      <c r="A2125" s="24">
        <v>69</v>
      </c>
      <c r="B2125" s="106">
        <v>46141</v>
      </c>
      <c r="C2125" s="25" t="s">
        <v>358</v>
      </c>
      <c r="D2125" s="107" t="s">
        <v>121</v>
      </c>
      <c r="E2125" s="26">
        <v>161</v>
      </c>
      <c r="F2125" s="26" t="s">
        <v>295</v>
      </c>
      <c r="K2125" s="24">
        <v>69</v>
      </c>
      <c r="L2125" s="106">
        <v>46141</v>
      </c>
      <c r="M2125" s="25" t="s">
        <v>359</v>
      </c>
      <c r="N2125" s="107" t="s">
        <v>121</v>
      </c>
      <c r="O2125" s="26">
        <v>82</v>
      </c>
      <c r="P2125" s="26" t="s">
        <v>295</v>
      </c>
    </row>
    <row r="2126" spans="1:16" x14ac:dyDescent="0.3">
      <c r="A2126" s="24">
        <v>69</v>
      </c>
      <c r="B2126" s="106">
        <v>46141</v>
      </c>
      <c r="C2126" s="25" t="s">
        <v>358</v>
      </c>
      <c r="D2126" s="107" t="s">
        <v>115</v>
      </c>
      <c r="E2126" s="26">
        <v>34</v>
      </c>
      <c r="F2126" s="26" t="s">
        <v>295</v>
      </c>
      <c r="K2126" s="24">
        <v>69</v>
      </c>
      <c r="L2126" s="106">
        <v>46141</v>
      </c>
      <c r="M2126" s="25" t="s">
        <v>359</v>
      </c>
      <c r="N2126" s="107" t="s">
        <v>115</v>
      </c>
      <c r="O2126" s="26">
        <v>97</v>
      </c>
      <c r="P2126" s="26" t="s">
        <v>295</v>
      </c>
    </row>
    <row r="2127" spans="1:16" x14ac:dyDescent="0.3">
      <c r="A2127" s="24">
        <v>69</v>
      </c>
      <c r="B2127" s="106">
        <v>46141</v>
      </c>
      <c r="C2127" s="25" t="s">
        <v>358</v>
      </c>
      <c r="D2127" s="107" t="s">
        <v>137</v>
      </c>
      <c r="E2127" s="26">
        <v>76</v>
      </c>
      <c r="F2127" s="26" t="s">
        <v>295</v>
      </c>
      <c r="K2127" s="24">
        <v>69</v>
      </c>
      <c r="L2127" s="106">
        <v>46141</v>
      </c>
      <c r="M2127" s="25" t="s">
        <v>359</v>
      </c>
      <c r="N2127" s="107" t="s">
        <v>137</v>
      </c>
      <c r="O2127" s="26">
        <v>489</v>
      </c>
      <c r="P2127" s="26" t="s">
        <v>295</v>
      </c>
    </row>
    <row r="2128" spans="1:16" x14ac:dyDescent="0.3">
      <c r="A2128" s="24">
        <v>69</v>
      </c>
      <c r="B2128" s="106">
        <v>46141</v>
      </c>
      <c r="C2128" s="25" t="s">
        <v>358</v>
      </c>
      <c r="D2128" s="107" t="s">
        <v>350</v>
      </c>
      <c r="E2128" s="26">
        <v>141</v>
      </c>
      <c r="F2128" s="26" t="s">
        <v>295</v>
      </c>
      <c r="K2128" s="24">
        <v>69</v>
      </c>
      <c r="L2128" s="106">
        <v>46141</v>
      </c>
      <c r="M2128" s="25" t="s">
        <v>359</v>
      </c>
      <c r="N2128" s="107" t="s">
        <v>350</v>
      </c>
      <c r="O2128" s="26">
        <v>431</v>
      </c>
      <c r="P2128" s="26" t="s">
        <v>295</v>
      </c>
    </row>
    <row r="2129" spans="1:16" x14ac:dyDescent="0.3">
      <c r="A2129" s="24">
        <v>69</v>
      </c>
      <c r="B2129" s="106">
        <v>46141</v>
      </c>
      <c r="C2129" s="25" t="s">
        <v>358</v>
      </c>
      <c r="D2129" s="107" t="s">
        <v>125</v>
      </c>
      <c r="E2129" s="26">
        <v>103</v>
      </c>
      <c r="F2129" s="26" t="s">
        <v>295</v>
      </c>
      <c r="K2129" s="24">
        <v>69</v>
      </c>
      <c r="L2129" s="106">
        <v>46141</v>
      </c>
      <c r="M2129" s="25" t="s">
        <v>359</v>
      </c>
      <c r="N2129" s="107" t="s">
        <v>125</v>
      </c>
      <c r="O2129" s="26">
        <v>409</v>
      </c>
      <c r="P2129" s="26" t="s">
        <v>295</v>
      </c>
    </row>
    <row r="2130" spans="1:16" x14ac:dyDescent="0.3">
      <c r="A2130" s="24">
        <v>69</v>
      </c>
      <c r="B2130" s="106">
        <v>46141</v>
      </c>
      <c r="C2130" s="25" t="s">
        <v>358</v>
      </c>
      <c r="D2130" s="107" t="s">
        <v>126</v>
      </c>
      <c r="E2130" s="26">
        <v>82</v>
      </c>
      <c r="F2130" s="26" t="s">
        <v>295</v>
      </c>
      <c r="K2130" s="24">
        <v>69</v>
      </c>
      <c r="L2130" s="106">
        <v>46141</v>
      </c>
      <c r="M2130" s="25" t="s">
        <v>359</v>
      </c>
      <c r="N2130" s="107" t="s">
        <v>126</v>
      </c>
      <c r="O2130" s="26">
        <v>156</v>
      </c>
      <c r="P2130" s="26" t="s">
        <v>295</v>
      </c>
    </row>
    <row r="2131" spans="1:16" x14ac:dyDescent="0.3">
      <c r="A2131" s="24">
        <v>69</v>
      </c>
      <c r="B2131" s="106">
        <v>46141</v>
      </c>
      <c r="C2131" s="25" t="s">
        <v>358</v>
      </c>
      <c r="D2131" s="107" t="s">
        <v>351</v>
      </c>
      <c r="E2131" s="26">
        <v>163</v>
      </c>
      <c r="F2131" s="26" t="s">
        <v>295</v>
      </c>
      <c r="K2131" s="24">
        <v>69</v>
      </c>
      <c r="L2131" s="106">
        <v>46141</v>
      </c>
      <c r="M2131" s="25" t="s">
        <v>359</v>
      </c>
      <c r="N2131" s="107" t="s">
        <v>351</v>
      </c>
      <c r="O2131" s="26">
        <v>382</v>
      </c>
      <c r="P2131" s="26" t="s">
        <v>295</v>
      </c>
    </row>
    <row r="2132" spans="1:16" x14ac:dyDescent="0.3">
      <c r="A2132" s="24">
        <v>69</v>
      </c>
      <c r="B2132" s="106">
        <v>46141</v>
      </c>
      <c r="C2132" s="25" t="s">
        <v>358</v>
      </c>
      <c r="D2132" s="107" t="s">
        <v>352</v>
      </c>
      <c r="E2132" s="26">
        <v>57</v>
      </c>
      <c r="F2132" s="26" t="s">
        <v>295</v>
      </c>
      <c r="K2132" s="24">
        <v>69</v>
      </c>
      <c r="L2132" s="106">
        <v>46141</v>
      </c>
      <c r="M2132" s="25" t="s">
        <v>359</v>
      </c>
      <c r="N2132" s="107" t="s">
        <v>352</v>
      </c>
      <c r="O2132" s="26">
        <v>83</v>
      </c>
      <c r="P2132" s="26" t="s">
        <v>295</v>
      </c>
    </row>
    <row r="2133" spans="1:16" x14ac:dyDescent="0.3">
      <c r="A2133" s="24">
        <v>69</v>
      </c>
      <c r="B2133" s="106">
        <v>46141</v>
      </c>
      <c r="C2133" s="25" t="s">
        <v>358</v>
      </c>
      <c r="D2133" s="107" t="s">
        <v>122</v>
      </c>
      <c r="E2133" s="26">
        <v>46</v>
      </c>
      <c r="F2133" s="26" t="s">
        <v>295</v>
      </c>
      <c r="K2133" s="24">
        <v>69</v>
      </c>
      <c r="L2133" s="106">
        <v>46141</v>
      </c>
      <c r="M2133" s="25" t="s">
        <v>359</v>
      </c>
      <c r="N2133" s="107" t="s">
        <v>122</v>
      </c>
      <c r="O2133" s="26">
        <v>218</v>
      </c>
      <c r="P2133" s="26" t="s">
        <v>295</v>
      </c>
    </row>
    <row r="2134" spans="1:16" x14ac:dyDescent="0.3">
      <c r="A2134" s="24">
        <v>69</v>
      </c>
      <c r="B2134" s="106">
        <v>46141</v>
      </c>
      <c r="C2134" s="25" t="s">
        <v>358</v>
      </c>
      <c r="D2134" s="107" t="s">
        <v>124</v>
      </c>
      <c r="E2134" s="26">
        <v>30</v>
      </c>
      <c r="F2134" s="26" t="s">
        <v>295</v>
      </c>
      <c r="K2134" s="24">
        <v>69</v>
      </c>
      <c r="L2134" s="106">
        <v>46141</v>
      </c>
      <c r="M2134" s="25" t="s">
        <v>359</v>
      </c>
      <c r="N2134" s="107" t="s">
        <v>124</v>
      </c>
      <c r="O2134" s="26">
        <v>106</v>
      </c>
      <c r="P2134" s="26" t="s">
        <v>295</v>
      </c>
    </row>
    <row r="2135" spans="1:16" x14ac:dyDescent="0.3">
      <c r="A2135" s="24">
        <v>69</v>
      </c>
      <c r="B2135" s="106">
        <v>46141</v>
      </c>
      <c r="C2135" s="25" t="s">
        <v>358</v>
      </c>
      <c r="D2135" s="107" t="s">
        <v>353</v>
      </c>
      <c r="E2135" s="26">
        <v>0.96</v>
      </c>
      <c r="F2135" s="26" t="s">
        <v>295</v>
      </c>
      <c r="K2135" s="24">
        <v>69</v>
      </c>
      <c r="L2135" s="106">
        <v>46141</v>
      </c>
      <c r="M2135" s="25" t="s">
        <v>359</v>
      </c>
      <c r="N2135" s="107" t="s">
        <v>353</v>
      </c>
      <c r="O2135" s="26">
        <v>3.6</v>
      </c>
      <c r="P2135" s="26" t="s">
        <v>295</v>
      </c>
    </row>
    <row r="2136" spans="1:16" x14ac:dyDescent="0.3">
      <c r="A2136" s="24">
        <v>69</v>
      </c>
      <c r="B2136" s="106">
        <v>46141</v>
      </c>
      <c r="C2136" s="25" t="s">
        <v>358</v>
      </c>
      <c r="D2136" s="107" t="s">
        <v>355</v>
      </c>
      <c r="E2136" s="26">
        <v>35.700000000000003</v>
      </c>
      <c r="F2136" s="26" t="s">
        <v>295</v>
      </c>
      <c r="K2136" s="24">
        <v>69</v>
      </c>
      <c r="L2136" s="106">
        <v>46141</v>
      </c>
      <c r="M2136" s="25" t="s">
        <v>359</v>
      </c>
      <c r="N2136" s="107" t="s">
        <v>355</v>
      </c>
      <c r="O2136" s="26">
        <v>20</v>
      </c>
      <c r="P2136" s="26" t="s">
        <v>295</v>
      </c>
    </row>
    <row r="2137" spans="1:16" x14ac:dyDescent="0.3">
      <c r="A2137" s="24">
        <v>69</v>
      </c>
      <c r="B2137" s="106">
        <v>46141</v>
      </c>
      <c r="C2137" s="25" t="s">
        <v>358</v>
      </c>
      <c r="D2137" s="107" t="s">
        <v>133</v>
      </c>
      <c r="E2137" s="26">
        <v>145</v>
      </c>
      <c r="F2137" s="26" t="s">
        <v>295</v>
      </c>
      <c r="K2137" s="24">
        <v>69</v>
      </c>
      <c r="L2137" s="106">
        <v>46141</v>
      </c>
      <c r="M2137" s="25" t="s">
        <v>359</v>
      </c>
      <c r="N2137" s="107" t="s">
        <v>133</v>
      </c>
      <c r="O2137" s="26">
        <v>127</v>
      </c>
      <c r="P2137" s="26" t="s">
        <v>295</v>
      </c>
    </row>
    <row r="2138" spans="1:16" x14ac:dyDescent="0.3">
      <c r="A2138" s="24">
        <v>69</v>
      </c>
      <c r="B2138" s="106">
        <v>46141</v>
      </c>
      <c r="C2138" s="25" t="s">
        <v>358</v>
      </c>
      <c r="D2138" s="107" t="s">
        <v>135</v>
      </c>
      <c r="E2138" s="26">
        <v>3.7</v>
      </c>
      <c r="F2138" s="26" t="s">
        <v>295</v>
      </c>
      <c r="K2138" s="24">
        <v>69</v>
      </c>
      <c r="L2138" s="106">
        <v>46141</v>
      </c>
      <c r="M2138" s="25" t="s">
        <v>359</v>
      </c>
      <c r="N2138" s="107" t="s">
        <v>135</v>
      </c>
      <c r="O2138" s="26">
        <v>6.5</v>
      </c>
      <c r="P2138" s="26" t="s">
        <v>295</v>
      </c>
    </row>
    <row r="2139" spans="1:16" x14ac:dyDescent="0.3">
      <c r="A2139" s="24">
        <v>69</v>
      </c>
      <c r="B2139" s="106">
        <v>46141</v>
      </c>
      <c r="C2139" s="25" t="s">
        <v>358</v>
      </c>
      <c r="D2139" s="107" t="s">
        <v>136</v>
      </c>
      <c r="E2139" s="26">
        <v>116</v>
      </c>
      <c r="F2139" s="26" t="s">
        <v>295</v>
      </c>
      <c r="K2139" s="24">
        <v>69</v>
      </c>
      <c r="L2139" s="106">
        <v>46141</v>
      </c>
      <c r="M2139" s="25" t="s">
        <v>359</v>
      </c>
      <c r="N2139" s="107" t="s">
        <v>136</v>
      </c>
      <c r="O2139" s="26">
        <v>94</v>
      </c>
      <c r="P2139" s="26" t="s">
        <v>295</v>
      </c>
    </row>
    <row r="2140" spans="1:16" x14ac:dyDescent="0.3">
      <c r="A2140" s="24">
        <v>70</v>
      </c>
      <c r="B2140" s="106">
        <v>46142</v>
      </c>
      <c r="C2140" s="25" t="s">
        <v>358</v>
      </c>
      <c r="D2140" s="107" t="s">
        <v>341</v>
      </c>
      <c r="E2140" s="26">
        <v>4.62</v>
      </c>
      <c r="F2140" s="26" t="s">
        <v>295</v>
      </c>
      <c r="K2140" s="24">
        <v>70</v>
      </c>
      <c r="L2140" s="106">
        <v>46142</v>
      </c>
      <c r="M2140" s="25" t="s">
        <v>359</v>
      </c>
      <c r="N2140" s="107" t="s">
        <v>341</v>
      </c>
      <c r="O2140" s="26">
        <v>1.26</v>
      </c>
      <c r="P2140" s="26" t="s">
        <v>295</v>
      </c>
    </row>
    <row r="2141" spans="1:16" x14ac:dyDescent="0.3">
      <c r="A2141" s="24">
        <v>70</v>
      </c>
      <c r="B2141" s="106">
        <v>46142</v>
      </c>
      <c r="C2141" s="25" t="s">
        <v>358</v>
      </c>
      <c r="D2141" s="107" t="s">
        <v>118</v>
      </c>
      <c r="E2141" s="26">
        <v>4.5</v>
      </c>
      <c r="F2141" s="26" t="s">
        <v>295</v>
      </c>
      <c r="K2141" s="24">
        <v>70</v>
      </c>
      <c r="L2141" s="106">
        <v>46142</v>
      </c>
      <c r="M2141" s="25" t="s">
        <v>359</v>
      </c>
      <c r="N2141" s="107" t="s">
        <v>118</v>
      </c>
      <c r="O2141" s="26">
        <v>9.6999999999999993</v>
      </c>
      <c r="P2141" s="26" t="s">
        <v>295</v>
      </c>
    </row>
    <row r="2142" spans="1:16" x14ac:dyDescent="0.3">
      <c r="A2142" s="24">
        <v>70</v>
      </c>
      <c r="B2142" s="106">
        <v>46142</v>
      </c>
      <c r="C2142" s="25" t="s">
        <v>358</v>
      </c>
      <c r="D2142" s="107" t="s">
        <v>130</v>
      </c>
      <c r="E2142" s="26">
        <v>4</v>
      </c>
      <c r="F2142" s="26" t="s">
        <v>295</v>
      </c>
      <c r="K2142" s="24">
        <v>70</v>
      </c>
      <c r="L2142" s="106">
        <v>46142</v>
      </c>
      <c r="M2142" s="25" t="s">
        <v>359</v>
      </c>
      <c r="N2142" s="107" t="s">
        <v>130</v>
      </c>
      <c r="O2142" s="26">
        <v>2.5099999999999998</v>
      </c>
      <c r="P2142" s="26" t="s">
        <v>295</v>
      </c>
    </row>
    <row r="2143" spans="1:16" x14ac:dyDescent="0.3">
      <c r="A2143" s="24">
        <v>70</v>
      </c>
      <c r="B2143" s="106">
        <v>46142</v>
      </c>
      <c r="C2143" s="25" t="s">
        <v>358</v>
      </c>
      <c r="D2143" s="107" t="s">
        <v>343</v>
      </c>
      <c r="E2143" s="26">
        <v>0.33100000000000002</v>
      </c>
      <c r="F2143" s="26" t="s">
        <v>295</v>
      </c>
      <c r="K2143" s="24">
        <v>70</v>
      </c>
      <c r="L2143" s="106">
        <v>46142</v>
      </c>
      <c r="M2143" s="25" t="s">
        <v>359</v>
      </c>
      <c r="N2143" s="107" t="s">
        <v>343</v>
      </c>
      <c r="O2143" s="26">
        <v>1.19</v>
      </c>
      <c r="P2143" s="26" t="s">
        <v>295</v>
      </c>
    </row>
    <row r="2144" spans="1:16" x14ac:dyDescent="0.3">
      <c r="A2144" s="24">
        <v>70</v>
      </c>
      <c r="B2144" s="106">
        <v>46142</v>
      </c>
      <c r="C2144" s="25" t="s">
        <v>358</v>
      </c>
      <c r="D2144" s="107" t="s">
        <v>127</v>
      </c>
      <c r="E2144" s="26">
        <v>1.17</v>
      </c>
      <c r="F2144" s="26" t="s">
        <v>295</v>
      </c>
      <c r="K2144" s="24">
        <v>70</v>
      </c>
      <c r="L2144" s="106">
        <v>46142</v>
      </c>
      <c r="M2144" s="25" t="s">
        <v>359</v>
      </c>
      <c r="N2144" s="107" t="s">
        <v>127</v>
      </c>
      <c r="O2144" s="26">
        <v>4.57</v>
      </c>
      <c r="P2144" s="26" t="s">
        <v>295</v>
      </c>
    </row>
    <row r="2145" spans="1:16" x14ac:dyDescent="0.3">
      <c r="A2145" s="24">
        <v>70</v>
      </c>
      <c r="B2145" s="106">
        <v>46142</v>
      </c>
      <c r="C2145" s="25" t="s">
        <v>358</v>
      </c>
      <c r="D2145" s="107" t="s">
        <v>131</v>
      </c>
      <c r="E2145" s="26">
        <v>9</v>
      </c>
      <c r="F2145" s="26" t="s">
        <v>295</v>
      </c>
      <c r="K2145" s="24">
        <v>70</v>
      </c>
      <c r="L2145" s="106">
        <v>46142</v>
      </c>
      <c r="M2145" s="25" t="s">
        <v>359</v>
      </c>
      <c r="N2145" s="107" t="s">
        <v>131</v>
      </c>
      <c r="O2145" s="26">
        <v>12</v>
      </c>
      <c r="P2145" s="26" t="s">
        <v>295</v>
      </c>
    </row>
    <row r="2146" spans="1:16" x14ac:dyDescent="0.3">
      <c r="A2146" s="24">
        <v>70</v>
      </c>
      <c r="B2146" s="106">
        <v>46142</v>
      </c>
      <c r="C2146" s="25" t="s">
        <v>358</v>
      </c>
      <c r="D2146" s="107" t="s">
        <v>344</v>
      </c>
      <c r="E2146" s="26">
        <v>361</v>
      </c>
      <c r="F2146" s="26" t="s">
        <v>295</v>
      </c>
      <c r="K2146" s="24">
        <v>70</v>
      </c>
      <c r="L2146" s="106">
        <v>46142</v>
      </c>
      <c r="M2146" s="25" t="s">
        <v>359</v>
      </c>
      <c r="N2146" s="107" t="s">
        <v>344</v>
      </c>
      <c r="O2146" s="26">
        <v>220</v>
      </c>
      <c r="P2146" s="26" t="s">
        <v>295</v>
      </c>
    </row>
    <row r="2147" spans="1:16" x14ac:dyDescent="0.3">
      <c r="A2147" s="24">
        <v>70</v>
      </c>
      <c r="B2147" s="106">
        <v>46142</v>
      </c>
      <c r="C2147" s="25" t="s">
        <v>358</v>
      </c>
      <c r="D2147" s="107" t="s">
        <v>119</v>
      </c>
      <c r="E2147" s="26">
        <v>240</v>
      </c>
      <c r="F2147" s="26" t="s">
        <v>295</v>
      </c>
      <c r="K2147" s="24">
        <v>70</v>
      </c>
      <c r="L2147" s="106">
        <v>46142</v>
      </c>
      <c r="M2147" s="25" t="s">
        <v>359</v>
      </c>
      <c r="N2147" s="107" t="s">
        <v>119</v>
      </c>
      <c r="O2147" s="26">
        <v>90</v>
      </c>
      <c r="P2147" s="26" t="s">
        <v>295</v>
      </c>
    </row>
    <row r="2148" spans="1:16" x14ac:dyDescent="0.3">
      <c r="A2148" s="24">
        <v>70</v>
      </c>
      <c r="B2148" s="106">
        <v>46142</v>
      </c>
      <c r="C2148" s="25" t="s">
        <v>358</v>
      </c>
      <c r="D2148" s="107" t="s">
        <v>120</v>
      </c>
      <c r="E2148" s="26">
        <v>78</v>
      </c>
      <c r="F2148" s="26" t="s">
        <v>295</v>
      </c>
      <c r="K2148" s="24">
        <v>70</v>
      </c>
      <c r="L2148" s="106">
        <v>46142</v>
      </c>
      <c r="M2148" s="25" t="s">
        <v>359</v>
      </c>
      <c r="N2148" s="107" t="s">
        <v>120</v>
      </c>
      <c r="O2148" s="26">
        <v>27</v>
      </c>
      <c r="P2148" s="26" t="s">
        <v>295</v>
      </c>
    </row>
    <row r="2149" spans="1:16" x14ac:dyDescent="0.3">
      <c r="A2149" s="24">
        <v>70</v>
      </c>
      <c r="B2149" s="106">
        <v>46142</v>
      </c>
      <c r="C2149" s="25" t="s">
        <v>358</v>
      </c>
      <c r="D2149" s="107" t="s">
        <v>117</v>
      </c>
      <c r="E2149" s="26">
        <v>2.67</v>
      </c>
      <c r="F2149" s="26" t="s">
        <v>295</v>
      </c>
      <c r="K2149" s="24">
        <v>70</v>
      </c>
      <c r="L2149" s="106">
        <v>46142</v>
      </c>
      <c r="M2149" s="25" t="s">
        <v>359</v>
      </c>
      <c r="N2149" s="107" t="s">
        <v>117</v>
      </c>
      <c r="O2149" s="26">
        <v>6.25</v>
      </c>
      <c r="P2149" s="26" t="s">
        <v>295</v>
      </c>
    </row>
    <row r="2150" spans="1:16" x14ac:dyDescent="0.3">
      <c r="A2150" s="24">
        <v>70</v>
      </c>
      <c r="B2150" s="106">
        <v>46142</v>
      </c>
      <c r="C2150" s="25" t="s">
        <v>358</v>
      </c>
      <c r="D2150" s="107" t="s">
        <v>346</v>
      </c>
      <c r="E2150" s="26">
        <v>235</v>
      </c>
      <c r="F2150" s="26" t="s">
        <v>295</v>
      </c>
      <c r="K2150" s="24">
        <v>70</v>
      </c>
      <c r="L2150" s="106">
        <v>46142</v>
      </c>
      <c r="M2150" s="25" t="s">
        <v>359</v>
      </c>
      <c r="N2150" s="107" t="s">
        <v>346</v>
      </c>
      <c r="O2150" s="26">
        <v>70</v>
      </c>
      <c r="P2150" s="26" t="s">
        <v>295</v>
      </c>
    </row>
    <row r="2151" spans="1:16" x14ac:dyDescent="0.3">
      <c r="A2151" s="24">
        <v>70</v>
      </c>
      <c r="B2151" s="106">
        <v>46142</v>
      </c>
      <c r="C2151" s="25" t="s">
        <v>358</v>
      </c>
      <c r="D2151" s="107" t="s">
        <v>132</v>
      </c>
      <c r="E2151" s="26">
        <v>3.6</v>
      </c>
      <c r="F2151" s="26" t="s">
        <v>295</v>
      </c>
      <c r="K2151" s="24">
        <v>70</v>
      </c>
      <c r="L2151" s="106">
        <v>46142</v>
      </c>
      <c r="M2151" s="25" t="s">
        <v>359</v>
      </c>
      <c r="N2151" s="107" t="s">
        <v>132</v>
      </c>
      <c r="O2151" s="26">
        <v>7.24</v>
      </c>
      <c r="P2151" s="26" t="s">
        <v>295</v>
      </c>
    </row>
    <row r="2152" spans="1:16" x14ac:dyDescent="0.3">
      <c r="A2152" s="24">
        <v>70</v>
      </c>
      <c r="B2152" s="106">
        <v>46142</v>
      </c>
      <c r="C2152" s="25" t="s">
        <v>358</v>
      </c>
      <c r="D2152" s="107" t="s">
        <v>111</v>
      </c>
      <c r="E2152" s="26">
        <v>89</v>
      </c>
      <c r="F2152" s="26" t="s">
        <v>295</v>
      </c>
      <c r="K2152" s="24">
        <v>70</v>
      </c>
      <c r="L2152" s="106">
        <v>46142</v>
      </c>
      <c r="M2152" s="25" t="s">
        <v>359</v>
      </c>
      <c r="N2152" s="107" t="s">
        <v>111</v>
      </c>
      <c r="O2152" s="26">
        <v>279</v>
      </c>
      <c r="P2152" s="26" t="s">
        <v>295</v>
      </c>
    </row>
    <row r="2153" spans="1:16" x14ac:dyDescent="0.3">
      <c r="A2153" s="24">
        <v>70</v>
      </c>
      <c r="B2153" s="106">
        <v>46142</v>
      </c>
      <c r="C2153" s="25" t="s">
        <v>358</v>
      </c>
      <c r="D2153" s="107" t="s">
        <v>347</v>
      </c>
      <c r="E2153" s="26">
        <v>5.25</v>
      </c>
      <c r="F2153" s="26" t="s">
        <v>295</v>
      </c>
      <c r="K2153" s="24">
        <v>70</v>
      </c>
      <c r="L2153" s="106">
        <v>46142</v>
      </c>
      <c r="M2153" s="25" t="s">
        <v>359</v>
      </c>
      <c r="N2153" s="107" t="s">
        <v>347</v>
      </c>
      <c r="O2153" s="26">
        <v>9.82</v>
      </c>
      <c r="P2153" s="26" t="s">
        <v>295</v>
      </c>
    </row>
    <row r="2154" spans="1:16" x14ac:dyDescent="0.3">
      <c r="A2154" s="24">
        <v>70</v>
      </c>
      <c r="B2154" s="106">
        <v>46142</v>
      </c>
      <c r="C2154" s="25" t="s">
        <v>358</v>
      </c>
      <c r="D2154" s="107" t="s">
        <v>349</v>
      </c>
      <c r="E2154" s="26">
        <v>2.25</v>
      </c>
      <c r="F2154" s="26" t="s">
        <v>295</v>
      </c>
      <c r="K2154" s="24">
        <v>70</v>
      </c>
      <c r="L2154" s="106">
        <v>46142</v>
      </c>
      <c r="M2154" s="25" t="s">
        <v>359</v>
      </c>
      <c r="N2154" s="107" t="s">
        <v>349</v>
      </c>
      <c r="O2154" s="26">
        <v>4.9000000000000004</v>
      </c>
      <c r="P2154" s="26" t="s">
        <v>295</v>
      </c>
    </row>
    <row r="2155" spans="1:16" x14ac:dyDescent="0.3">
      <c r="A2155" s="24">
        <v>70</v>
      </c>
      <c r="B2155" s="106">
        <v>46142</v>
      </c>
      <c r="C2155" s="25" t="s">
        <v>358</v>
      </c>
      <c r="D2155" s="107" t="s">
        <v>128</v>
      </c>
      <c r="E2155" s="26">
        <v>7</v>
      </c>
      <c r="F2155" s="26" t="s">
        <v>295</v>
      </c>
      <c r="K2155" s="24">
        <v>70</v>
      </c>
      <c r="L2155" s="106">
        <v>46142</v>
      </c>
      <c r="M2155" s="25" t="s">
        <v>359</v>
      </c>
      <c r="N2155" s="107" t="s">
        <v>128</v>
      </c>
      <c r="O2155" s="26">
        <v>4.5</v>
      </c>
      <c r="P2155" s="26" t="s">
        <v>295</v>
      </c>
    </row>
    <row r="2156" spans="1:16" x14ac:dyDescent="0.3">
      <c r="A2156" s="24">
        <v>70</v>
      </c>
      <c r="B2156" s="106">
        <v>46142</v>
      </c>
      <c r="C2156" s="25" t="s">
        <v>358</v>
      </c>
      <c r="D2156" s="107" t="s">
        <v>121</v>
      </c>
      <c r="E2156" s="26">
        <v>161</v>
      </c>
      <c r="F2156" s="26" t="s">
        <v>295</v>
      </c>
      <c r="K2156" s="24">
        <v>70</v>
      </c>
      <c r="L2156" s="106">
        <v>46142</v>
      </c>
      <c r="M2156" s="25" t="s">
        <v>359</v>
      </c>
      <c r="N2156" s="107" t="s">
        <v>121</v>
      </c>
      <c r="O2156" s="26">
        <v>82</v>
      </c>
      <c r="P2156" s="26" t="s">
        <v>295</v>
      </c>
    </row>
    <row r="2157" spans="1:16" x14ac:dyDescent="0.3">
      <c r="A2157" s="24">
        <v>70</v>
      </c>
      <c r="B2157" s="106">
        <v>46142</v>
      </c>
      <c r="C2157" s="25" t="s">
        <v>358</v>
      </c>
      <c r="D2157" s="107" t="s">
        <v>115</v>
      </c>
      <c r="E2157" s="26">
        <v>32</v>
      </c>
      <c r="F2157" s="26" t="s">
        <v>295</v>
      </c>
      <c r="K2157" s="24">
        <v>70</v>
      </c>
      <c r="L2157" s="106">
        <v>46142</v>
      </c>
      <c r="M2157" s="25" t="s">
        <v>359</v>
      </c>
      <c r="N2157" s="107" t="s">
        <v>115</v>
      </c>
      <c r="O2157" s="26">
        <v>94</v>
      </c>
      <c r="P2157" s="26" t="s">
        <v>295</v>
      </c>
    </row>
    <row r="2158" spans="1:16" x14ac:dyDescent="0.3">
      <c r="A2158" s="24">
        <v>70</v>
      </c>
      <c r="B2158" s="106">
        <v>46142</v>
      </c>
      <c r="C2158" s="25" t="s">
        <v>358</v>
      </c>
      <c r="D2158" s="107" t="s">
        <v>137</v>
      </c>
      <c r="E2158" s="26">
        <v>76</v>
      </c>
      <c r="F2158" s="26" t="s">
        <v>295</v>
      </c>
      <c r="K2158" s="24">
        <v>70</v>
      </c>
      <c r="L2158" s="106">
        <v>46142</v>
      </c>
      <c r="M2158" s="25" t="s">
        <v>359</v>
      </c>
      <c r="N2158" s="107" t="s">
        <v>137</v>
      </c>
      <c r="O2158" s="26">
        <v>489</v>
      </c>
      <c r="P2158" s="26" t="s">
        <v>295</v>
      </c>
    </row>
    <row r="2159" spans="1:16" x14ac:dyDescent="0.3">
      <c r="A2159" s="24">
        <v>70</v>
      </c>
      <c r="B2159" s="106">
        <v>46142</v>
      </c>
      <c r="C2159" s="25" t="s">
        <v>358</v>
      </c>
      <c r="D2159" s="107" t="s">
        <v>350</v>
      </c>
      <c r="E2159" s="26">
        <v>142</v>
      </c>
      <c r="F2159" s="26" t="s">
        <v>295</v>
      </c>
      <c r="K2159" s="24">
        <v>70</v>
      </c>
      <c r="L2159" s="106">
        <v>46142</v>
      </c>
      <c r="M2159" s="25" t="s">
        <v>359</v>
      </c>
      <c r="N2159" s="107" t="s">
        <v>350</v>
      </c>
      <c r="O2159" s="26">
        <v>430</v>
      </c>
      <c r="P2159" s="26" t="s">
        <v>295</v>
      </c>
    </row>
    <row r="2160" spans="1:16" x14ac:dyDescent="0.3">
      <c r="A2160" s="24">
        <v>70</v>
      </c>
      <c r="B2160" s="106">
        <v>46142</v>
      </c>
      <c r="C2160" s="25" t="s">
        <v>358</v>
      </c>
      <c r="D2160" s="107" t="s">
        <v>125</v>
      </c>
      <c r="E2160" s="26">
        <v>98</v>
      </c>
      <c r="F2160" s="26" t="s">
        <v>295</v>
      </c>
      <c r="K2160" s="24">
        <v>70</v>
      </c>
      <c r="L2160" s="106">
        <v>46142</v>
      </c>
      <c r="M2160" s="25" t="s">
        <v>359</v>
      </c>
      <c r="N2160" s="107" t="s">
        <v>125</v>
      </c>
      <c r="O2160" s="26">
        <v>416</v>
      </c>
      <c r="P2160" s="26" t="s">
        <v>295</v>
      </c>
    </row>
    <row r="2161" spans="1:16" x14ac:dyDescent="0.3">
      <c r="A2161" s="24">
        <v>70</v>
      </c>
      <c r="B2161" s="106">
        <v>46142</v>
      </c>
      <c r="C2161" s="25" t="s">
        <v>358</v>
      </c>
      <c r="D2161" s="107" t="s">
        <v>126</v>
      </c>
      <c r="E2161" s="26">
        <v>82</v>
      </c>
      <c r="F2161" s="26" t="s">
        <v>295</v>
      </c>
      <c r="K2161" s="24">
        <v>70</v>
      </c>
      <c r="L2161" s="106">
        <v>46142</v>
      </c>
      <c r="M2161" s="25" t="s">
        <v>359</v>
      </c>
      <c r="N2161" s="107" t="s">
        <v>126</v>
      </c>
      <c r="O2161" s="26">
        <v>152</v>
      </c>
      <c r="P2161" s="26" t="s">
        <v>295</v>
      </c>
    </row>
    <row r="2162" spans="1:16" x14ac:dyDescent="0.3">
      <c r="A2162" s="24">
        <v>70</v>
      </c>
      <c r="B2162" s="106">
        <v>46142</v>
      </c>
      <c r="C2162" s="25" t="s">
        <v>358</v>
      </c>
      <c r="D2162" s="107" t="s">
        <v>351</v>
      </c>
      <c r="E2162" s="26">
        <v>160</v>
      </c>
      <c r="F2162" s="26" t="s">
        <v>295</v>
      </c>
      <c r="K2162" s="24">
        <v>70</v>
      </c>
      <c r="L2162" s="106">
        <v>46142</v>
      </c>
      <c r="M2162" s="25" t="s">
        <v>359</v>
      </c>
      <c r="N2162" s="107" t="s">
        <v>351</v>
      </c>
      <c r="O2162" s="26">
        <v>387</v>
      </c>
      <c r="P2162" s="26" t="s">
        <v>295</v>
      </c>
    </row>
    <row r="2163" spans="1:16" x14ac:dyDescent="0.3">
      <c r="A2163" s="24">
        <v>70</v>
      </c>
      <c r="B2163" s="106">
        <v>46142</v>
      </c>
      <c r="C2163" s="25" t="s">
        <v>358</v>
      </c>
      <c r="D2163" s="107" t="s">
        <v>352</v>
      </c>
      <c r="E2163" s="26">
        <v>57</v>
      </c>
      <c r="F2163" s="26" t="s">
        <v>295</v>
      </c>
      <c r="K2163" s="24">
        <v>70</v>
      </c>
      <c r="L2163" s="106">
        <v>46142</v>
      </c>
      <c r="M2163" s="25" t="s">
        <v>359</v>
      </c>
      <c r="N2163" s="107" t="s">
        <v>352</v>
      </c>
      <c r="O2163" s="26">
        <v>84</v>
      </c>
      <c r="P2163" s="26" t="s">
        <v>295</v>
      </c>
    </row>
    <row r="2164" spans="1:16" x14ac:dyDescent="0.3">
      <c r="A2164" s="24">
        <v>70</v>
      </c>
      <c r="B2164" s="106">
        <v>46142</v>
      </c>
      <c r="C2164" s="25" t="s">
        <v>358</v>
      </c>
      <c r="D2164" s="107" t="s">
        <v>122</v>
      </c>
      <c r="E2164" s="26">
        <v>45</v>
      </c>
      <c r="F2164" s="26" t="s">
        <v>295</v>
      </c>
      <c r="K2164" s="24">
        <v>70</v>
      </c>
      <c r="L2164" s="106">
        <v>46142</v>
      </c>
      <c r="M2164" s="25" t="s">
        <v>359</v>
      </c>
      <c r="N2164" s="107" t="s">
        <v>122</v>
      </c>
      <c r="O2164" s="26">
        <v>213</v>
      </c>
      <c r="P2164" s="26" t="s">
        <v>295</v>
      </c>
    </row>
    <row r="2165" spans="1:16" x14ac:dyDescent="0.3">
      <c r="A2165" s="24">
        <v>70</v>
      </c>
      <c r="B2165" s="106">
        <v>46142</v>
      </c>
      <c r="C2165" s="25" t="s">
        <v>358</v>
      </c>
      <c r="D2165" s="107" t="s">
        <v>124</v>
      </c>
      <c r="E2165" s="26">
        <v>29</v>
      </c>
      <c r="F2165" s="26" t="s">
        <v>295</v>
      </c>
      <c r="K2165" s="24">
        <v>70</v>
      </c>
      <c r="L2165" s="106">
        <v>46142</v>
      </c>
      <c r="M2165" s="25" t="s">
        <v>359</v>
      </c>
      <c r="N2165" s="107" t="s">
        <v>124</v>
      </c>
      <c r="O2165" s="26">
        <v>104</v>
      </c>
      <c r="P2165" s="26" t="s">
        <v>295</v>
      </c>
    </row>
    <row r="2166" spans="1:16" x14ac:dyDescent="0.3">
      <c r="A2166" s="24">
        <v>70</v>
      </c>
      <c r="B2166" s="106">
        <v>46142</v>
      </c>
      <c r="C2166" s="25" t="s">
        <v>358</v>
      </c>
      <c r="D2166" s="107" t="s">
        <v>353</v>
      </c>
      <c r="E2166" s="26">
        <v>0.94</v>
      </c>
      <c r="F2166" s="26" t="s">
        <v>295</v>
      </c>
      <c r="K2166" s="24">
        <v>70</v>
      </c>
      <c r="L2166" s="106">
        <v>46142</v>
      </c>
      <c r="M2166" s="25" t="s">
        <v>359</v>
      </c>
      <c r="N2166" s="107" t="s">
        <v>353</v>
      </c>
      <c r="O2166" s="26">
        <v>3.36</v>
      </c>
      <c r="P2166" s="26" t="s">
        <v>295</v>
      </c>
    </row>
    <row r="2167" spans="1:16" x14ac:dyDescent="0.3">
      <c r="A2167" s="24">
        <v>70</v>
      </c>
      <c r="B2167" s="106">
        <v>46142</v>
      </c>
      <c r="C2167" s="25" t="s">
        <v>358</v>
      </c>
      <c r="D2167" s="107" t="s">
        <v>355</v>
      </c>
      <c r="E2167" s="26">
        <v>34</v>
      </c>
      <c r="F2167" s="26" t="s">
        <v>295</v>
      </c>
      <c r="K2167" s="24">
        <v>70</v>
      </c>
      <c r="L2167" s="106">
        <v>46142</v>
      </c>
      <c r="M2167" s="25" t="s">
        <v>359</v>
      </c>
      <c r="N2167" s="107" t="s">
        <v>355</v>
      </c>
      <c r="O2167" s="26">
        <v>18.100000000000001</v>
      </c>
      <c r="P2167" s="26" t="s">
        <v>295</v>
      </c>
    </row>
    <row r="2168" spans="1:16" x14ac:dyDescent="0.3">
      <c r="A2168" s="24">
        <v>70</v>
      </c>
      <c r="B2168" s="106">
        <v>46142</v>
      </c>
      <c r="C2168" s="25" t="s">
        <v>358</v>
      </c>
      <c r="D2168" s="107" t="s">
        <v>133</v>
      </c>
      <c r="E2168" s="26">
        <v>145</v>
      </c>
      <c r="F2168" s="26" t="s">
        <v>295</v>
      </c>
      <c r="K2168" s="24">
        <v>70</v>
      </c>
      <c r="L2168" s="106">
        <v>46142</v>
      </c>
      <c r="M2168" s="25" t="s">
        <v>359</v>
      </c>
      <c r="N2168" s="107" t="s">
        <v>133</v>
      </c>
      <c r="O2168" s="26">
        <v>127</v>
      </c>
      <c r="P2168" s="26" t="s">
        <v>295</v>
      </c>
    </row>
    <row r="2169" spans="1:16" x14ac:dyDescent="0.3">
      <c r="A2169" s="24">
        <v>70</v>
      </c>
      <c r="B2169" s="106">
        <v>46142</v>
      </c>
      <c r="C2169" s="25" t="s">
        <v>358</v>
      </c>
      <c r="D2169" s="107" t="s">
        <v>135</v>
      </c>
      <c r="E2169" s="26">
        <v>3.8</v>
      </c>
      <c r="F2169" s="26" t="s">
        <v>295</v>
      </c>
      <c r="K2169" s="24">
        <v>70</v>
      </c>
      <c r="L2169" s="106">
        <v>46142</v>
      </c>
      <c r="M2169" s="25" t="s">
        <v>359</v>
      </c>
      <c r="N2169" s="107" t="s">
        <v>135</v>
      </c>
      <c r="O2169" s="26">
        <v>6.5</v>
      </c>
      <c r="P2169" s="26" t="s">
        <v>295</v>
      </c>
    </row>
    <row r="2170" spans="1:16" x14ac:dyDescent="0.3">
      <c r="A2170" s="24">
        <v>70</v>
      </c>
      <c r="B2170" s="106">
        <v>46142</v>
      </c>
      <c r="C2170" s="25" t="s">
        <v>358</v>
      </c>
      <c r="D2170" s="107" t="s">
        <v>136</v>
      </c>
      <c r="E2170" s="26">
        <v>116</v>
      </c>
      <c r="F2170" s="26" t="s">
        <v>295</v>
      </c>
      <c r="K2170" s="24">
        <v>70</v>
      </c>
      <c r="L2170" s="106">
        <v>46142</v>
      </c>
      <c r="M2170" s="25" t="s">
        <v>359</v>
      </c>
      <c r="N2170" s="107" t="s">
        <v>136</v>
      </c>
      <c r="O2170" s="26">
        <v>93</v>
      </c>
      <c r="P2170" s="26" t="s">
        <v>295</v>
      </c>
    </row>
    <row r="2171" spans="1:16" x14ac:dyDescent="0.3">
      <c r="A2171" s="24">
        <v>71</v>
      </c>
      <c r="B2171" s="106">
        <v>46146.382372685184</v>
      </c>
      <c r="C2171" s="25" t="s">
        <v>358</v>
      </c>
      <c r="D2171" s="107" t="s">
        <v>341</v>
      </c>
      <c r="E2171" s="26">
        <v>4.58</v>
      </c>
      <c r="F2171" s="26" t="s">
        <v>295</v>
      </c>
      <c r="K2171" s="24">
        <v>71</v>
      </c>
      <c r="L2171" s="106">
        <v>46146.382384259261</v>
      </c>
      <c r="M2171" s="25" t="s">
        <v>359</v>
      </c>
      <c r="N2171" s="107" t="s">
        <v>341</v>
      </c>
      <c r="O2171" s="26">
        <v>1.27</v>
      </c>
      <c r="P2171" s="26" t="s">
        <v>295</v>
      </c>
    </row>
    <row r="2172" spans="1:16" x14ac:dyDescent="0.3">
      <c r="A2172" s="24">
        <v>71</v>
      </c>
      <c r="B2172" s="106">
        <v>46146.382372685184</v>
      </c>
      <c r="C2172" s="25" t="s">
        <v>358</v>
      </c>
      <c r="D2172" s="107" t="s">
        <v>118</v>
      </c>
      <c r="E2172" s="26">
        <v>4.5</v>
      </c>
      <c r="F2172" s="26" t="s">
        <v>295</v>
      </c>
      <c r="K2172" s="24">
        <v>71</v>
      </c>
      <c r="L2172" s="106">
        <v>46146.382384259261</v>
      </c>
      <c r="M2172" s="25" t="s">
        <v>359</v>
      </c>
      <c r="N2172" s="107" t="s">
        <v>118</v>
      </c>
      <c r="O2172" s="26">
        <v>9.5</v>
      </c>
      <c r="P2172" s="26" t="s">
        <v>295</v>
      </c>
    </row>
    <row r="2173" spans="1:16" x14ac:dyDescent="0.3">
      <c r="A2173" s="24">
        <v>71</v>
      </c>
      <c r="B2173" s="106">
        <v>46146.382372685184</v>
      </c>
      <c r="C2173" s="25" t="s">
        <v>358</v>
      </c>
      <c r="D2173" s="107" t="s">
        <v>130</v>
      </c>
      <c r="E2173" s="26">
        <v>3.93</v>
      </c>
      <c r="F2173" s="26" t="s">
        <v>295</v>
      </c>
      <c r="K2173" s="24">
        <v>71</v>
      </c>
      <c r="L2173" s="106">
        <v>46146.382384259261</v>
      </c>
      <c r="M2173" s="25" t="s">
        <v>359</v>
      </c>
      <c r="N2173" s="107" t="s">
        <v>130</v>
      </c>
      <c r="O2173" s="26">
        <v>2.4700000000000002</v>
      </c>
      <c r="P2173" s="26" t="s">
        <v>295</v>
      </c>
    </row>
    <row r="2174" spans="1:16" x14ac:dyDescent="0.3">
      <c r="A2174" s="24">
        <v>71</v>
      </c>
      <c r="B2174" s="106">
        <v>46146.382372685184</v>
      </c>
      <c r="C2174" s="25" t="s">
        <v>358</v>
      </c>
      <c r="D2174" s="107" t="s">
        <v>343</v>
      </c>
      <c r="E2174" s="26">
        <v>0.308</v>
      </c>
      <c r="F2174" s="26" t="s">
        <v>295</v>
      </c>
      <c r="K2174" s="24">
        <v>71</v>
      </c>
      <c r="L2174" s="106">
        <v>46146.382384259261</v>
      </c>
      <c r="M2174" s="25" t="s">
        <v>359</v>
      </c>
      <c r="N2174" s="107" t="s">
        <v>343</v>
      </c>
      <c r="O2174" s="26">
        <v>1.1779999999999999</v>
      </c>
      <c r="P2174" s="26" t="s">
        <v>295</v>
      </c>
    </row>
    <row r="2175" spans="1:16" x14ac:dyDescent="0.3">
      <c r="A2175" s="24">
        <v>71</v>
      </c>
      <c r="B2175" s="106">
        <v>46146.382372685184</v>
      </c>
      <c r="C2175" s="25" t="s">
        <v>358</v>
      </c>
      <c r="D2175" s="107" t="s">
        <v>127</v>
      </c>
      <c r="E2175" s="26">
        <v>1.1819999999999999</v>
      </c>
      <c r="F2175" s="26" t="s">
        <v>295</v>
      </c>
      <c r="K2175" s="24">
        <v>71</v>
      </c>
      <c r="L2175" s="106">
        <v>46146.382384259261</v>
      </c>
      <c r="M2175" s="25" t="s">
        <v>359</v>
      </c>
      <c r="N2175" s="107" t="s">
        <v>127</v>
      </c>
      <c r="O2175" s="26">
        <v>4.6120000000000001</v>
      </c>
      <c r="P2175" s="26" t="s">
        <v>295</v>
      </c>
    </row>
    <row r="2176" spans="1:16" x14ac:dyDescent="0.3">
      <c r="A2176" s="24">
        <v>71</v>
      </c>
      <c r="B2176" s="106">
        <v>46146.382372685184</v>
      </c>
      <c r="C2176" s="25" t="s">
        <v>358</v>
      </c>
      <c r="D2176" s="107" t="s">
        <v>131</v>
      </c>
      <c r="E2176" s="26">
        <v>9</v>
      </c>
      <c r="F2176" s="26" t="s">
        <v>295</v>
      </c>
      <c r="K2176" s="24">
        <v>71</v>
      </c>
      <c r="L2176" s="106">
        <v>46146.382384259261</v>
      </c>
      <c r="M2176" s="25" t="s">
        <v>359</v>
      </c>
      <c r="N2176" s="107" t="s">
        <v>131</v>
      </c>
      <c r="O2176" s="26">
        <v>12.5</v>
      </c>
      <c r="P2176" s="26" t="s">
        <v>295</v>
      </c>
    </row>
    <row r="2177" spans="1:16" x14ac:dyDescent="0.3">
      <c r="A2177" s="24">
        <v>71</v>
      </c>
      <c r="B2177" s="106">
        <v>46146.382372685184</v>
      </c>
      <c r="C2177" s="25" t="s">
        <v>358</v>
      </c>
      <c r="D2177" s="107" t="s">
        <v>344</v>
      </c>
      <c r="E2177" s="26">
        <v>365</v>
      </c>
      <c r="F2177" s="26" t="s">
        <v>295</v>
      </c>
      <c r="K2177" s="24">
        <v>71</v>
      </c>
      <c r="L2177" s="106">
        <v>46146.382384259261</v>
      </c>
      <c r="M2177" s="25" t="s">
        <v>359</v>
      </c>
      <c r="N2177" s="107" t="s">
        <v>344</v>
      </c>
      <c r="O2177" s="26">
        <v>228</v>
      </c>
      <c r="P2177" s="26" t="s">
        <v>295</v>
      </c>
    </row>
    <row r="2178" spans="1:16" x14ac:dyDescent="0.3">
      <c r="A2178" s="24">
        <v>71</v>
      </c>
      <c r="B2178" s="106">
        <v>46146.382372685184</v>
      </c>
      <c r="C2178" s="25" t="s">
        <v>358</v>
      </c>
      <c r="D2178" s="107" t="s">
        <v>119</v>
      </c>
      <c r="E2178" s="26">
        <v>234</v>
      </c>
      <c r="F2178" s="26" t="s">
        <v>295</v>
      </c>
      <c r="K2178" s="24">
        <v>71</v>
      </c>
      <c r="L2178" s="106">
        <v>46146.382384259261</v>
      </c>
      <c r="M2178" s="25" t="s">
        <v>359</v>
      </c>
      <c r="N2178" s="107" t="s">
        <v>119</v>
      </c>
      <c r="O2178" s="26">
        <v>89</v>
      </c>
      <c r="P2178" s="26" t="s">
        <v>295</v>
      </c>
    </row>
    <row r="2179" spans="1:16" x14ac:dyDescent="0.3">
      <c r="A2179" s="24">
        <v>71</v>
      </c>
      <c r="B2179" s="106">
        <v>46146.382372685184</v>
      </c>
      <c r="C2179" s="25" t="s">
        <v>358</v>
      </c>
      <c r="D2179" s="107" t="s">
        <v>120</v>
      </c>
      <c r="E2179" s="26">
        <v>78</v>
      </c>
      <c r="F2179" s="26" t="s">
        <v>295</v>
      </c>
      <c r="K2179" s="24">
        <v>71</v>
      </c>
      <c r="L2179" s="106">
        <v>46146.382384259261</v>
      </c>
      <c r="M2179" s="25" t="s">
        <v>359</v>
      </c>
      <c r="N2179" s="107" t="s">
        <v>120</v>
      </c>
      <c r="O2179" s="26">
        <v>27</v>
      </c>
      <c r="P2179" s="26" t="s">
        <v>295</v>
      </c>
    </row>
    <row r="2180" spans="1:16" x14ac:dyDescent="0.3">
      <c r="A2180" s="24">
        <v>71</v>
      </c>
      <c r="B2180" s="106">
        <v>46146.382372685184</v>
      </c>
      <c r="C2180" s="25" t="s">
        <v>358</v>
      </c>
      <c r="D2180" s="107" t="s">
        <v>117</v>
      </c>
      <c r="E2180" s="26">
        <v>2.8</v>
      </c>
      <c r="F2180" s="26" t="s">
        <v>295</v>
      </c>
      <c r="K2180" s="24">
        <v>71</v>
      </c>
      <c r="L2180" s="106">
        <v>46146.382384259261</v>
      </c>
      <c r="M2180" s="25" t="s">
        <v>359</v>
      </c>
      <c r="N2180" s="107" t="s">
        <v>117</v>
      </c>
      <c r="O2180" s="26">
        <v>6.55</v>
      </c>
      <c r="P2180" s="26" t="s">
        <v>295</v>
      </c>
    </row>
    <row r="2181" spans="1:16" x14ac:dyDescent="0.3">
      <c r="A2181" s="24">
        <v>71</v>
      </c>
      <c r="B2181" s="106">
        <v>46146.382372685184</v>
      </c>
      <c r="C2181" s="25" t="s">
        <v>358</v>
      </c>
      <c r="D2181" s="107" t="s">
        <v>346</v>
      </c>
      <c r="E2181" s="26">
        <v>236</v>
      </c>
      <c r="F2181" s="26" t="s">
        <v>295</v>
      </c>
      <c r="K2181" s="24">
        <v>71</v>
      </c>
      <c r="L2181" s="106">
        <v>46146.382384259261</v>
      </c>
      <c r="M2181" s="25" t="s">
        <v>359</v>
      </c>
      <c r="N2181" s="107" t="s">
        <v>346</v>
      </c>
      <c r="O2181" s="26">
        <v>71</v>
      </c>
      <c r="P2181" s="26" t="s">
        <v>295</v>
      </c>
    </row>
    <row r="2182" spans="1:16" x14ac:dyDescent="0.3">
      <c r="A2182" s="24">
        <v>71</v>
      </c>
      <c r="B2182" s="106">
        <v>46146.382372685184</v>
      </c>
      <c r="C2182" s="25" t="s">
        <v>358</v>
      </c>
      <c r="D2182" s="107" t="s">
        <v>132</v>
      </c>
      <c r="E2182" s="26">
        <v>3.59</v>
      </c>
      <c r="F2182" s="26" t="s">
        <v>295</v>
      </c>
      <c r="K2182" s="24">
        <v>71</v>
      </c>
      <c r="L2182" s="106">
        <v>46146.382384259261</v>
      </c>
      <c r="M2182" s="25" t="s">
        <v>359</v>
      </c>
      <c r="N2182" s="107" t="s">
        <v>132</v>
      </c>
      <c r="O2182" s="26">
        <v>7.35</v>
      </c>
      <c r="P2182" s="26" t="s">
        <v>295</v>
      </c>
    </row>
    <row r="2183" spans="1:16" x14ac:dyDescent="0.3">
      <c r="A2183" s="24">
        <v>71</v>
      </c>
      <c r="B2183" s="106">
        <v>46146.382372685184</v>
      </c>
      <c r="C2183" s="25" t="s">
        <v>358</v>
      </c>
      <c r="D2183" s="107" t="s">
        <v>111</v>
      </c>
      <c r="E2183" s="26">
        <v>90</v>
      </c>
      <c r="F2183" s="26" t="s">
        <v>295</v>
      </c>
      <c r="K2183" s="24">
        <v>71</v>
      </c>
      <c r="L2183" s="106">
        <v>46146.382384259261</v>
      </c>
      <c r="M2183" s="25" t="s">
        <v>359</v>
      </c>
      <c r="N2183" s="107" t="s">
        <v>111</v>
      </c>
      <c r="O2183" s="26">
        <v>285</v>
      </c>
      <c r="P2183" s="26" t="s">
        <v>295</v>
      </c>
    </row>
    <row r="2184" spans="1:16" x14ac:dyDescent="0.3">
      <c r="A2184" s="24">
        <v>71</v>
      </c>
      <c r="B2184" s="106">
        <v>46146.382372685184</v>
      </c>
      <c r="C2184" s="25" t="s">
        <v>358</v>
      </c>
      <c r="D2184" s="107" t="s">
        <v>347</v>
      </c>
      <c r="E2184" s="26">
        <v>5.29</v>
      </c>
      <c r="F2184" s="26" t="s">
        <v>295</v>
      </c>
      <c r="K2184" s="24">
        <v>71</v>
      </c>
      <c r="L2184" s="106">
        <v>46146.382384259261</v>
      </c>
      <c r="M2184" s="25" t="s">
        <v>359</v>
      </c>
      <c r="N2184" s="107" t="s">
        <v>347</v>
      </c>
      <c r="O2184" s="26">
        <v>9.84</v>
      </c>
      <c r="P2184" s="26" t="s">
        <v>295</v>
      </c>
    </row>
    <row r="2185" spans="1:16" x14ac:dyDescent="0.3">
      <c r="A2185" s="24">
        <v>71</v>
      </c>
      <c r="B2185" s="106">
        <v>46146.382372685184</v>
      </c>
      <c r="C2185" s="25" t="s">
        <v>358</v>
      </c>
      <c r="D2185" s="107" t="s">
        <v>349</v>
      </c>
      <c r="E2185" s="26">
        <v>2.38</v>
      </c>
      <c r="F2185" s="26" t="s">
        <v>295</v>
      </c>
      <c r="K2185" s="24">
        <v>71</v>
      </c>
      <c r="L2185" s="106">
        <v>46146.382384259261</v>
      </c>
      <c r="M2185" s="25" t="s">
        <v>359</v>
      </c>
      <c r="N2185" s="107" t="s">
        <v>349</v>
      </c>
      <c r="O2185" s="26">
        <v>4.4000000000000004</v>
      </c>
      <c r="P2185" s="26" t="s">
        <v>295</v>
      </c>
    </row>
    <row r="2186" spans="1:16" x14ac:dyDescent="0.3">
      <c r="A2186" s="24">
        <v>71</v>
      </c>
      <c r="B2186" s="106">
        <v>46146.382372685184</v>
      </c>
      <c r="C2186" s="25" t="s">
        <v>358</v>
      </c>
      <c r="D2186" s="107" t="s">
        <v>128</v>
      </c>
      <c r="E2186" s="26">
        <v>7</v>
      </c>
      <c r="F2186" s="26" t="s">
        <v>295</v>
      </c>
      <c r="K2186" s="24">
        <v>71</v>
      </c>
      <c r="L2186" s="106">
        <v>46146.382384259261</v>
      </c>
      <c r="M2186" s="25" t="s">
        <v>359</v>
      </c>
      <c r="N2186" s="107" t="s">
        <v>128</v>
      </c>
      <c r="O2186" s="26">
        <v>4.5</v>
      </c>
      <c r="P2186" s="26" t="s">
        <v>295</v>
      </c>
    </row>
    <row r="2187" spans="1:16" x14ac:dyDescent="0.3">
      <c r="A2187" s="24">
        <v>71</v>
      </c>
      <c r="B2187" s="106">
        <v>46146.382372685184</v>
      </c>
      <c r="C2187" s="25" t="s">
        <v>358</v>
      </c>
      <c r="D2187" s="107" t="s">
        <v>121</v>
      </c>
      <c r="E2187" s="26">
        <v>164</v>
      </c>
      <c r="F2187" s="26" t="s">
        <v>295</v>
      </c>
      <c r="K2187" s="24">
        <v>71</v>
      </c>
      <c r="L2187" s="106">
        <v>46146.382384259261</v>
      </c>
      <c r="M2187" s="25" t="s">
        <v>359</v>
      </c>
      <c r="N2187" s="107" t="s">
        <v>121</v>
      </c>
      <c r="O2187" s="26">
        <v>85</v>
      </c>
      <c r="P2187" s="26" t="s">
        <v>295</v>
      </c>
    </row>
    <row r="2188" spans="1:16" x14ac:dyDescent="0.3">
      <c r="A2188" s="24">
        <v>71</v>
      </c>
      <c r="B2188" s="106">
        <v>46146.382372685184</v>
      </c>
      <c r="C2188" s="25" t="s">
        <v>358</v>
      </c>
      <c r="D2188" s="107" t="s">
        <v>115</v>
      </c>
      <c r="E2188" s="26">
        <v>32</v>
      </c>
      <c r="F2188" s="26" t="s">
        <v>295</v>
      </c>
      <c r="K2188" s="24">
        <v>71</v>
      </c>
      <c r="L2188" s="106">
        <v>46146.382384259261</v>
      </c>
      <c r="M2188" s="25" t="s">
        <v>359</v>
      </c>
      <c r="N2188" s="107" t="s">
        <v>115</v>
      </c>
      <c r="O2188" s="26">
        <v>94</v>
      </c>
      <c r="P2188" s="26" t="s">
        <v>295</v>
      </c>
    </row>
    <row r="2189" spans="1:16" x14ac:dyDescent="0.3">
      <c r="A2189" s="24">
        <v>71</v>
      </c>
      <c r="B2189" s="106">
        <v>46146.382372685184</v>
      </c>
      <c r="C2189" s="25" t="s">
        <v>358</v>
      </c>
      <c r="D2189" s="107" t="s">
        <v>137</v>
      </c>
      <c r="E2189" s="26">
        <v>75</v>
      </c>
      <c r="F2189" s="26" t="s">
        <v>295</v>
      </c>
      <c r="K2189" s="24">
        <v>71</v>
      </c>
      <c r="L2189" s="106">
        <v>46146.382384259261</v>
      </c>
      <c r="M2189" s="25" t="s">
        <v>359</v>
      </c>
      <c r="N2189" s="107" t="s">
        <v>137</v>
      </c>
      <c r="O2189" s="26">
        <v>487</v>
      </c>
      <c r="P2189" s="26" t="s">
        <v>295</v>
      </c>
    </row>
    <row r="2190" spans="1:16" x14ac:dyDescent="0.3">
      <c r="A2190" s="24">
        <v>71</v>
      </c>
      <c r="B2190" s="106">
        <v>46146.382372685184</v>
      </c>
      <c r="C2190" s="25" t="s">
        <v>358</v>
      </c>
      <c r="D2190" s="107" t="s">
        <v>350</v>
      </c>
      <c r="E2190" s="26">
        <v>140</v>
      </c>
      <c r="F2190" s="26" t="s">
        <v>295</v>
      </c>
      <c r="K2190" s="24">
        <v>71</v>
      </c>
      <c r="L2190" s="106">
        <v>46146.382384259261</v>
      </c>
      <c r="M2190" s="25" t="s">
        <v>359</v>
      </c>
      <c r="N2190" s="107" t="s">
        <v>350</v>
      </c>
      <c r="O2190" s="26">
        <v>445</v>
      </c>
      <c r="P2190" s="26" t="s">
        <v>295</v>
      </c>
    </row>
    <row r="2191" spans="1:16" x14ac:dyDescent="0.3">
      <c r="A2191" s="24">
        <v>71</v>
      </c>
      <c r="B2191" s="106">
        <v>46146.382372685184</v>
      </c>
      <c r="C2191" s="25" t="s">
        <v>358</v>
      </c>
      <c r="D2191" s="107" t="s">
        <v>125</v>
      </c>
      <c r="E2191" s="26">
        <v>106</v>
      </c>
      <c r="F2191" s="26" t="s">
        <v>295</v>
      </c>
      <c r="K2191" s="24">
        <v>71</v>
      </c>
      <c r="L2191" s="106">
        <v>46146.382384259261</v>
      </c>
      <c r="M2191" s="25" t="s">
        <v>359</v>
      </c>
      <c r="N2191" s="107" t="s">
        <v>125</v>
      </c>
      <c r="O2191" s="26">
        <v>435</v>
      </c>
      <c r="P2191" s="26" t="s">
        <v>295</v>
      </c>
    </row>
    <row r="2192" spans="1:16" x14ac:dyDescent="0.3">
      <c r="A2192" s="24">
        <v>71</v>
      </c>
      <c r="B2192" s="106">
        <v>46146.382372685184</v>
      </c>
      <c r="C2192" s="25" t="s">
        <v>358</v>
      </c>
      <c r="D2192" s="107" t="s">
        <v>126</v>
      </c>
      <c r="E2192" s="26">
        <v>81</v>
      </c>
      <c r="F2192" s="26" t="s">
        <v>295</v>
      </c>
      <c r="K2192" s="24">
        <v>71</v>
      </c>
      <c r="L2192" s="106">
        <v>46146.382384259261</v>
      </c>
      <c r="M2192" s="25" t="s">
        <v>359</v>
      </c>
      <c r="N2192" s="107" t="s">
        <v>126</v>
      </c>
      <c r="O2192" s="26">
        <v>156</v>
      </c>
      <c r="P2192" s="26" t="s">
        <v>295</v>
      </c>
    </row>
    <row r="2193" spans="1:16" x14ac:dyDescent="0.3">
      <c r="A2193" s="24">
        <v>71</v>
      </c>
      <c r="B2193" s="106">
        <v>46146.382372685184</v>
      </c>
      <c r="C2193" s="25" t="s">
        <v>358</v>
      </c>
      <c r="D2193" s="107" t="s">
        <v>351</v>
      </c>
      <c r="E2193" s="26">
        <v>169</v>
      </c>
      <c r="F2193" s="26" t="s">
        <v>295</v>
      </c>
      <c r="K2193" s="24">
        <v>71</v>
      </c>
      <c r="L2193" s="106">
        <v>46146.382384259261</v>
      </c>
      <c r="M2193" s="25" t="s">
        <v>359</v>
      </c>
      <c r="N2193" s="107" t="s">
        <v>351</v>
      </c>
      <c r="O2193" s="26">
        <v>390.9</v>
      </c>
      <c r="P2193" s="26" t="s">
        <v>295</v>
      </c>
    </row>
    <row r="2194" spans="1:16" x14ac:dyDescent="0.3">
      <c r="A2194" s="24">
        <v>71</v>
      </c>
      <c r="B2194" s="106">
        <v>46146.382372685184</v>
      </c>
      <c r="C2194" s="25" t="s">
        <v>358</v>
      </c>
      <c r="D2194" s="107" t="s">
        <v>352</v>
      </c>
      <c r="E2194" s="26">
        <v>59</v>
      </c>
      <c r="F2194" s="26" t="s">
        <v>295</v>
      </c>
      <c r="K2194" s="24">
        <v>71</v>
      </c>
      <c r="L2194" s="106">
        <v>46146.382384259261</v>
      </c>
      <c r="M2194" s="25" t="s">
        <v>359</v>
      </c>
      <c r="N2194" s="107" t="s">
        <v>352</v>
      </c>
      <c r="O2194" s="26">
        <v>87</v>
      </c>
      <c r="P2194" s="26" t="s">
        <v>295</v>
      </c>
    </row>
    <row r="2195" spans="1:16" x14ac:dyDescent="0.3">
      <c r="A2195" s="24">
        <v>71</v>
      </c>
      <c r="B2195" s="106">
        <v>46146.382372685184</v>
      </c>
      <c r="C2195" s="25" t="s">
        <v>358</v>
      </c>
      <c r="D2195" s="107" t="s">
        <v>122</v>
      </c>
      <c r="E2195" s="26">
        <v>46</v>
      </c>
      <c r="F2195" s="26" t="s">
        <v>295</v>
      </c>
      <c r="K2195" s="24">
        <v>71</v>
      </c>
      <c r="L2195" s="106">
        <v>46146.382384259261</v>
      </c>
      <c r="M2195" s="25" t="s">
        <v>359</v>
      </c>
      <c r="N2195" s="107" t="s">
        <v>122</v>
      </c>
      <c r="O2195" s="26">
        <v>224</v>
      </c>
      <c r="P2195" s="26" t="s">
        <v>295</v>
      </c>
    </row>
    <row r="2196" spans="1:16" x14ac:dyDescent="0.3">
      <c r="A2196" s="24">
        <v>71</v>
      </c>
      <c r="B2196" s="106">
        <v>46146.382372685184</v>
      </c>
      <c r="C2196" s="25" t="s">
        <v>358</v>
      </c>
      <c r="D2196" s="107" t="s">
        <v>124</v>
      </c>
      <c r="E2196" s="26">
        <v>29</v>
      </c>
      <c r="F2196" s="26" t="s">
        <v>295</v>
      </c>
      <c r="K2196" s="24">
        <v>71</v>
      </c>
      <c r="L2196" s="106">
        <v>46146.382384259261</v>
      </c>
      <c r="M2196" s="25" t="s">
        <v>359</v>
      </c>
      <c r="N2196" s="107" t="s">
        <v>124</v>
      </c>
      <c r="O2196" s="26">
        <v>103</v>
      </c>
      <c r="P2196" s="26" t="s">
        <v>295</v>
      </c>
    </row>
    <row r="2197" spans="1:16" x14ac:dyDescent="0.3">
      <c r="A2197" s="24">
        <v>71</v>
      </c>
      <c r="B2197" s="106">
        <v>46146.382372685184</v>
      </c>
      <c r="C2197" s="25" t="s">
        <v>358</v>
      </c>
      <c r="D2197" s="107" t="s">
        <v>353</v>
      </c>
      <c r="E2197" s="26">
        <v>0.99</v>
      </c>
      <c r="F2197" s="26" t="s">
        <v>295</v>
      </c>
      <c r="K2197" s="24">
        <v>71</v>
      </c>
      <c r="L2197" s="106">
        <v>46146.382384259261</v>
      </c>
      <c r="M2197" s="25" t="s">
        <v>359</v>
      </c>
      <c r="N2197" s="107" t="s">
        <v>353</v>
      </c>
      <c r="O2197" s="26">
        <v>3.31</v>
      </c>
      <c r="P2197" s="26" t="s">
        <v>295</v>
      </c>
    </row>
    <row r="2198" spans="1:16" x14ac:dyDescent="0.3">
      <c r="A2198" s="24">
        <v>71</v>
      </c>
      <c r="B2198" s="106">
        <v>46146.382372685184</v>
      </c>
      <c r="C2198" s="25" t="s">
        <v>358</v>
      </c>
      <c r="D2198" s="107" t="s">
        <v>355</v>
      </c>
      <c r="E2198" s="26">
        <v>33.799999999999997</v>
      </c>
      <c r="F2198" s="26" t="s">
        <v>295</v>
      </c>
      <c r="K2198" s="24">
        <v>71</v>
      </c>
      <c r="L2198" s="106">
        <v>46146.382384259261</v>
      </c>
      <c r="M2198" s="25" t="s">
        <v>359</v>
      </c>
      <c r="N2198" s="107" t="s">
        <v>355</v>
      </c>
      <c r="O2198" s="26">
        <v>17.399999999999999</v>
      </c>
      <c r="P2198" s="26" t="s">
        <v>295</v>
      </c>
    </row>
    <row r="2199" spans="1:16" x14ac:dyDescent="0.3">
      <c r="A2199" s="24">
        <v>71</v>
      </c>
      <c r="B2199" s="106">
        <v>46146.382372685184</v>
      </c>
      <c r="C2199" s="25" t="s">
        <v>358</v>
      </c>
      <c r="D2199" s="107" t="s">
        <v>133</v>
      </c>
      <c r="E2199" s="26">
        <v>146</v>
      </c>
      <c r="F2199" s="26" t="s">
        <v>295</v>
      </c>
      <c r="K2199" s="24">
        <v>71</v>
      </c>
      <c r="L2199" s="106">
        <v>46146.382384259261</v>
      </c>
      <c r="M2199" s="25" t="s">
        <v>359</v>
      </c>
      <c r="N2199" s="107" t="s">
        <v>133</v>
      </c>
      <c r="O2199" s="26">
        <v>130</v>
      </c>
      <c r="P2199" s="26" t="s">
        <v>295</v>
      </c>
    </row>
    <row r="2200" spans="1:16" x14ac:dyDescent="0.3">
      <c r="A2200" s="24">
        <v>71</v>
      </c>
      <c r="B2200" s="106">
        <v>46146.382372685184</v>
      </c>
      <c r="C2200" s="25" t="s">
        <v>358</v>
      </c>
      <c r="D2200" s="107" t="s">
        <v>135</v>
      </c>
      <c r="E2200" s="26">
        <v>3.9</v>
      </c>
      <c r="F2200" s="26" t="s">
        <v>295</v>
      </c>
      <c r="K2200" s="24">
        <v>71</v>
      </c>
      <c r="L2200" s="106">
        <v>46146.382384259261</v>
      </c>
      <c r="M2200" s="25" t="s">
        <v>359</v>
      </c>
      <c r="N2200" s="107" t="s">
        <v>135</v>
      </c>
      <c r="O2200" s="26">
        <v>6.6</v>
      </c>
      <c r="P2200" s="26" t="s">
        <v>295</v>
      </c>
    </row>
    <row r="2201" spans="1:16" x14ac:dyDescent="0.3">
      <c r="A2201" s="24">
        <v>71</v>
      </c>
      <c r="B2201" s="106">
        <v>46146.382372685184</v>
      </c>
      <c r="C2201" s="25" t="s">
        <v>358</v>
      </c>
      <c r="D2201" s="107" t="s">
        <v>136</v>
      </c>
      <c r="E2201" s="26">
        <v>118</v>
      </c>
      <c r="F2201" s="26" t="s">
        <v>295</v>
      </c>
      <c r="K2201" s="24">
        <v>71</v>
      </c>
      <c r="L2201" s="106">
        <v>46146.382384259261</v>
      </c>
      <c r="M2201" s="25" t="s">
        <v>359</v>
      </c>
      <c r="N2201" s="107" t="s">
        <v>136</v>
      </c>
      <c r="O2201" s="26">
        <v>99</v>
      </c>
      <c r="P2201" s="26" t="s">
        <v>295</v>
      </c>
    </row>
    <row r="2202" spans="1:16" x14ac:dyDescent="0.3">
      <c r="A2202" s="24">
        <v>72</v>
      </c>
      <c r="B2202" s="106">
        <v>46147.351307870369</v>
      </c>
      <c r="C2202" s="25" t="s">
        <v>358</v>
      </c>
      <c r="D2202" s="107" t="s">
        <v>341</v>
      </c>
      <c r="E2202" s="26">
        <v>4.5999999999999996</v>
      </c>
      <c r="F2202" s="26" t="s">
        <v>295</v>
      </c>
      <c r="K2202" s="24">
        <v>72</v>
      </c>
      <c r="L2202" s="106">
        <v>46147.358842592592</v>
      </c>
      <c r="M2202" s="25" t="s">
        <v>359</v>
      </c>
      <c r="N2202" s="107" t="s">
        <v>341</v>
      </c>
      <c r="O2202" s="26">
        <v>1.26</v>
      </c>
      <c r="P2202" s="26" t="s">
        <v>295</v>
      </c>
    </row>
    <row r="2203" spans="1:16" x14ac:dyDescent="0.3">
      <c r="A2203" s="24">
        <v>72</v>
      </c>
      <c r="B2203" s="106">
        <v>46147.351307870369</v>
      </c>
      <c r="C2203" s="25" t="s">
        <v>358</v>
      </c>
      <c r="D2203" s="107" t="s">
        <v>118</v>
      </c>
      <c r="E2203" s="26">
        <v>4.5999999999999996</v>
      </c>
      <c r="F2203" s="26" t="s">
        <v>295</v>
      </c>
      <c r="K2203" s="24">
        <v>72</v>
      </c>
      <c r="L2203" s="106">
        <v>46147.358842592592</v>
      </c>
      <c r="M2203" s="25" t="s">
        <v>359</v>
      </c>
      <c r="N2203" s="107" t="s">
        <v>118</v>
      </c>
      <c r="O2203" s="26">
        <v>9.4</v>
      </c>
      <c r="P2203" s="26" t="s">
        <v>295</v>
      </c>
    </row>
    <row r="2204" spans="1:16" x14ac:dyDescent="0.3">
      <c r="A2204" s="24">
        <v>72</v>
      </c>
      <c r="B2204" s="106">
        <v>46147.351307870369</v>
      </c>
      <c r="C2204" s="25" t="s">
        <v>358</v>
      </c>
      <c r="D2204" s="107" t="s">
        <v>130</v>
      </c>
      <c r="E2204" s="26">
        <v>3.84</v>
      </c>
      <c r="F2204" s="26" t="s">
        <v>295</v>
      </c>
      <c r="K2204" s="24">
        <v>72</v>
      </c>
      <c r="L2204" s="106">
        <v>46147.358842592592</v>
      </c>
      <c r="M2204" s="25" t="s">
        <v>359</v>
      </c>
      <c r="N2204" s="107" t="s">
        <v>130</v>
      </c>
      <c r="O2204" s="26">
        <v>2.42</v>
      </c>
      <c r="P2204" s="26" t="s">
        <v>295</v>
      </c>
    </row>
    <row r="2205" spans="1:16" x14ac:dyDescent="0.3">
      <c r="A2205" s="24">
        <v>72</v>
      </c>
      <c r="B2205" s="106">
        <v>46147.351307870369</v>
      </c>
      <c r="C2205" s="25" t="s">
        <v>358</v>
      </c>
      <c r="D2205" s="107" t="s">
        <v>343</v>
      </c>
      <c r="E2205" s="26">
        <v>0.313</v>
      </c>
      <c r="F2205" s="26" t="s">
        <v>295</v>
      </c>
      <c r="K2205" s="24">
        <v>72</v>
      </c>
      <c r="L2205" s="106">
        <v>46147.358842592592</v>
      </c>
      <c r="M2205" s="25" t="s">
        <v>359</v>
      </c>
      <c r="N2205" s="107" t="s">
        <v>343</v>
      </c>
      <c r="O2205" s="26">
        <v>1.202</v>
      </c>
      <c r="P2205" s="26" t="s">
        <v>295</v>
      </c>
    </row>
    <row r="2206" spans="1:16" x14ac:dyDescent="0.3">
      <c r="A2206" s="24">
        <v>72</v>
      </c>
      <c r="B2206" s="106">
        <v>46147.351307870369</v>
      </c>
      <c r="C2206" s="25" t="s">
        <v>358</v>
      </c>
      <c r="D2206" s="107" t="s">
        <v>127</v>
      </c>
      <c r="E2206" s="26">
        <v>1.173</v>
      </c>
      <c r="F2206" s="26" t="s">
        <v>295</v>
      </c>
      <c r="K2206" s="24">
        <v>72</v>
      </c>
      <c r="L2206" s="106">
        <v>46147.358842592592</v>
      </c>
      <c r="M2206" s="25" t="s">
        <v>359</v>
      </c>
      <c r="N2206" s="107" t="s">
        <v>127</v>
      </c>
      <c r="O2206" s="26">
        <v>4.5720000000000001</v>
      </c>
      <c r="P2206" s="26" t="s">
        <v>295</v>
      </c>
    </row>
    <row r="2207" spans="1:16" x14ac:dyDescent="0.3">
      <c r="A2207" s="24">
        <v>72</v>
      </c>
      <c r="B2207" s="106">
        <v>46147.351307870369</v>
      </c>
      <c r="C2207" s="25" t="s">
        <v>358</v>
      </c>
      <c r="D2207" s="107" t="s">
        <v>131</v>
      </c>
      <c r="E2207" s="26">
        <v>8.8000000000000007</v>
      </c>
      <c r="F2207" s="26" t="s">
        <v>295</v>
      </c>
      <c r="K2207" s="24">
        <v>72</v>
      </c>
      <c r="L2207" s="106">
        <v>46147.358842592592</v>
      </c>
      <c r="M2207" s="25" t="s">
        <v>359</v>
      </c>
      <c r="N2207" s="107" t="s">
        <v>131</v>
      </c>
      <c r="O2207" s="26">
        <v>11.85</v>
      </c>
      <c r="P2207" s="26" t="s">
        <v>295</v>
      </c>
    </row>
    <row r="2208" spans="1:16" x14ac:dyDescent="0.3">
      <c r="A2208" s="24">
        <v>72</v>
      </c>
      <c r="B2208" s="106">
        <v>46147.351307870369</v>
      </c>
      <c r="C2208" s="25" t="s">
        <v>358</v>
      </c>
      <c r="D2208" s="107" t="s">
        <v>344</v>
      </c>
      <c r="E2208" s="26">
        <v>355</v>
      </c>
      <c r="F2208" s="26" t="s">
        <v>295</v>
      </c>
      <c r="K2208" s="24">
        <v>72</v>
      </c>
      <c r="L2208" s="106">
        <v>46147.358842592592</v>
      </c>
      <c r="M2208" s="25" t="s">
        <v>359</v>
      </c>
      <c r="N2208" s="107" t="s">
        <v>344</v>
      </c>
      <c r="O2208" s="26">
        <v>221</v>
      </c>
      <c r="P2208" s="26" t="s">
        <v>295</v>
      </c>
    </row>
    <row r="2209" spans="1:16" x14ac:dyDescent="0.3">
      <c r="A2209" s="24">
        <v>72</v>
      </c>
      <c r="B2209" s="106">
        <v>46147.351307870369</v>
      </c>
      <c r="C2209" s="25" t="s">
        <v>358</v>
      </c>
      <c r="D2209" s="107" t="s">
        <v>119</v>
      </c>
      <c r="E2209" s="26">
        <v>231</v>
      </c>
      <c r="F2209" s="26" t="s">
        <v>295</v>
      </c>
      <c r="K2209" s="24">
        <v>72</v>
      </c>
      <c r="L2209" s="106">
        <v>46147.358842592592</v>
      </c>
      <c r="M2209" s="25" t="s">
        <v>359</v>
      </c>
      <c r="N2209" s="107" t="s">
        <v>119</v>
      </c>
      <c r="O2209" s="26">
        <v>87</v>
      </c>
      <c r="P2209" s="26" t="s">
        <v>295</v>
      </c>
    </row>
    <row r="2210" spans="1:16" x14ac:dyDescent="0.3">
      <c r="A2210" s="24">
        <v>72</v>
      </c>
      <c r="B2210" s="106">
        <v>46147.351307870369</v>
      </c>
      <c r="C2210" s="25" t="s">
        <v>358</v>
      </c>
      <c r="D2210" s="107" t="s">
        <v>120</v>
      </c>
      <c r="E2210" s="26">
        <v>74</v>
      </c>
      <c r="F2210" s="26" t="s">
        <v>295</v>
      </c>
      <c r="K2210" s="24">
        <v>72</v>
      </c>
      <c r="L2210" s="106">
        <v>46147.358842592592</v>
      </c>
      <c r="M2210" s="25" t="s">
        <v>359</v>
      </c>
      <c r="N2210" s="107" t="s">
        <v>120</v>
      </c>
      <c r="O2210" s="26">
        <v>27</v>
      </c>
      <c r="P2210" s="26" t="s">
        <v>295</v>
      </c>
    </row>
    <row r="2211" spans="1:16" x14ac:dyDescent="0.3">
      <c r="A2211" s="24">
        <v>72</v>
      </c>
      <c r="B2211" s="106">
        <v>46147.351307870369</v>
      </c>
      <c r="C2211" s="25" t="s">
        <v>358</v>
      </c>
      <c r="D2211" s="107" t="s">
        <v>117</v>
      </c>
      <c r="E2211" s="26">
        <v>2.62</v>
      </c>
      <c r="F2211" s="26" t="s">
        <v>295</v>
      </c>
      <c r="K2211" s="24">
        <v>72</v>
      </c>
      <c r="L2211" s="106">
        <v>46147.358842592592</v>
      </c>
      <c r="M2211" s="25" t="s">
        <v>359</v>
      </c>
      <c r="N2211" s="107" t="s">
        <v>117</v>
      </c>
      <c r="O2211" s="26">
        <v>6.19</v>
      </c>
      <c r="P2211" s="26" t="s">
        <v>295</v>
      </c>
    </row>
    <row r="2212" spans="1:16" x14ac:dyDescent="0.3">
      <c r="A2212" s="24">
        <v>72</v>
      </c>
      <c r="B2212" s="106">
        <v>46147.351307870369</v>
      </c>
      <c r="C2212" s="25" t="s">
        <v>358</v>
      </c>
      <c r="D2212" s="107" t="s">
        <v>346</v>
      </c>
      <c r="E2212" s="26">
        <v>231</v>
      </c>
      <c r="F2212" s="26" t="s">
        <v>295</v>
      </c>
      <c r="K2212" s="24">
        <v>72</v>
      </c>
      <c r="L2212" s="106">
        <v>46147.358842592592</v>
      </c>
      <c r="M2212" s="25" t="s">
        <v>359</v>
      </c>
      <c r="N2212" s="107" t="s">
        <v>346</v>
      </c>
      <c r="O2212" s="26">
        <v>70</v>
      </c>
      <c r="P2212" s="26" t="s">
        <v>295</v>
      </c>
    </row>
    <row r="2213" spans="1:16" x14ac:dyDescent="0.3">
      <c r="A2213" s="24">
        <v>72</v>
      </c>
      <c r="B2213" s="106">
        <v>46147.351307870369</v>
      </c>
      <c r="C2213" s="25" t="s">
        <v>358</v>
      </c>
      <c r="D2213" s="107" t="s">
        <v>132</v>
      </c>
      <c r="E2213" s="26">
        <v>3.49</v>
      </c>
      <c r="F2213" s="26" t="s">
        <v>295</v>
      </c>
      <c r="K2213" s="24">
        <v>72</v>
      </c>
      <c r="L2213" s="106">
        <v>46147.358842592592</v>
      </c>
      <c r="M2213" s="25" t="s">
        <v>359</v>
      </c>
      <c r="N2213" s="107" t="s">
        <v>132</v>
      </c>
      <c r="O2213" s="26">
        <v>7.14</v>
      </c>
      <c r="P2213" s="26" t="s">
        <v>295</v>
      </c>
    </row>
    <row r="2214" spans="1:16" x14ac:dyDescent="0.3">
      <c r="A2214" s="24">
        <v>72</v>
      </c>
      <c r="B2214" s="106">
        <v>46147.351307870369</v>
      </c>
      <c r="C2214" s="25" t="s">
        <v>358</v>
      </c>
      <c r="D2214" s="107" t="s">
        <v>111</v>
      </c>
      <c r="E2214" s="26">
        <v>89</v>
      </c>
      <c r="F2214" s="26" t="s">
        <v>295</v>
      </c>
      <c r="K2214" s="24">
        <v>72</v>
      </c>
      <c r="L2214" s="106">
        <v>46147.358842592592</v>
      </c>
      <c r="M2214" s="25" t="s">
        <v>359</v>
      </c>
      <c r="N2214" s="107" t="s">
        <v>111</v>
      </c>
      <c r="O2214" s="26">
        <v>282</v>
      </c>
      <c r="P2214" s="26" t="s">
        <v>295</v>
      </c>
    </row>
    <row r="2215" spans="1:16" x14ac:dyDescent="0.3">
      <c r="A2215" s="24">
        <v>72</v>
      </c>
      <c r="B2215" s="106">
        <v>46147.351307870369</v>
      </c>
      <c r="C2215" s="25" t="s">
        <v>358</v>
      </c>
      <c r="D2215" s="107" t="s">
        <v>347</v>
      </c>
      <c r="E2215" s="26">
        <v>5.16</v>
      </c>
      <c r="F2215" s="26" t="s">
        <v>295</v>
      </c>
      <c r="K2215" s="24">
        <v>72</v>
      </c>
      <c r="L2215" s="106">
        <v>46147.358842592592</v>
      </c>
      <c r="M2215" s="25" t="s">
        <v>359</v>
      </c>
      <c r="N2215" s="107" t="s">
        <v>347</v>
      </c>
      <c r="O2215" s="26">
        <v>9.82</v>
      </c>
      <c r="P2215" s="26" t="s">
        <v>295</v>
      </c>
    </row>
    <row r="2216" spans="1:16" x14ac:dyDescent="0.3">
      <c r="A2216" s="24">
        <v>72</v>
      </c>
      <c r="B2216" s="106">
        <v>46147.351307870369</v>
      </c>
      <c r="C2216" s="25" t="s">
        <v>358</v>
      </c>
      <c r="D2216" s="107" t="s">
        <v>349</v>
      </c>
      <c r="E2216" s="26">
        <v>2.11</v>
      </c>
      <c r="F2216" s="26" t="s">
        <v>295</v>
      </c>
      <c r="K2216" s="24">
        <v>72</v>
      </c>
      <c r="L2216" s="106">
        <v>46147.358842592592</v>
      </c>
      <c r="M2216" s="25" t="s">
        <v>359</v>
      </c>
      <c r="N2216" s="107" t="s">
        <v>349</v>
      </c>
      <c r="O2216" s="26">
        <v>4.8099999999999996</v>
      </c>
      <c r="P2216" s="26" t="s">
        <v>295</v>
      </c>
    </row>
    <row r="2217" spans="1:16" x14ac:dyDescent="0.3">
      <c r="A2217" s="24">
        <v>72</v>
      </c>
      <c r="B2217" s="106">
        <v>46147.351307870369</v>
      </c>
      <c r="C2217" s="25" t="s">
        <v>358</v>
      </c>
      <c r="D2217" s="107" t="s">
        <v>128</v>
      </c>
      <c r="E2217" s="26">
        <v>7.1</v>
      </c>
      <c r="F2217" s="26" t="s">
        <v>295</v>
      </c>
      <c r="K2217" s="24">
        <v>72</v>
      </c>
      <c r="L2217" s="106">
        <v>46147.358842592592</v>
      </c>
      <c r="M2217" s="25" t="s">
        <v>359</v>
      </c>
      <c r="N2217" s="107" t="s">
        <v>128</v>
      </c>
      <c r="O2217" s="26">
        <v>4.4000000000000004</v>
      </c>
      <c r="P2217" s="26" t="s">
        <v>295</v>
      </c>
    </row>
    <row r="2218" spans="1:16" x14ac:dyDescent="0.3">
      <c r="A2218" s="24">
        <v>72</v>
      </c>
      <c r="B2218" s="106">
        <v>46147.351307870369</v>
      </c>
      <c r="C2218" s="25" t="s">
        <v>358</v>
      </c>
      <c r="D2218" s="107" t="s">
        <v>121</v>
      </c>
      <c r="E2218" s="26">
        <v>160</v>
      </c>
      <c r="F2218" s="26" t="s">
        <v>295</v>
      </c>
      <c r="K2218" s="24">
        <v>72</v>
      </c>
      <c r="L2218" s="106">
        <v>46147.358842592592</v>
      </c>
      <c r="M2218" s="25" t="s">
        <v>359</v>
      </c>
      <c r="N2218" s="107" t="s">
        <v>121</v>
      </c>
      <c r="O2218" s="26">
        <v>79</v>
      </c>
      <c r="P2218" s="26" t="s">
        <v>295</v>
      </c>
    </row>
    <row r="2219" spans="1:16" x14ac:dyDescent="0.3">
      <c r="A2219" s="24">
        <v>72</v>
      </c>
      <c r="B2219" s="106">
        <v>46147.351307870369</v>
      </c>
      <c r="C2219" s="25" t="s">
        <v>358</v>
      </c>
      <c r="D2219" s="107" t="s">
        <v>115</v>
      </c>
      <c r="E2219" s="26">
        <v>33</v>
      </c>
      <c r="F2219" s="26" t="s">
        <v>295</v>
      </c>
      <c r="K2219" s="24">
        <v>72</v>
      </c>
      <c r="L2219" s="106">
        <v>46147.358842592592</v>
      </c>
      <c r="M2219" s="25" t="s">
        <v>359</v>
      </c>
      <c r="N2219" s="107" t="s">
        <v>115</v>
      </c>
      <c r="O2219" s="26">
        <v>93</v>
      </c>
      <c r="P2219" s="26" t="s">
        <v>295</v>
      </c>
    </row>
    <row r="2220" spans="1:16" x14ac:dyDescent="0.3">
      <c r="A2220" s="24">
        <v>72</v>
      </c>
      <c r="B2220" s="106">
        <v>46147.351307870369</v>
      </c>
      <c r="C2220" s="25" t="s">
        <v>358</v>
      </c>
      <c r="D2220" s="107" t="s">
        <v>137</v>
      </c>
      <c r="E2220" s="26">
        <v>75</v>
      </c>
      <c r="F2220" s="26" t="s">
        <v>295</v>
      </c>
      <c r="K2220" s="24">
        <v>72</v>
      </c>
      <c r="L2220" s="106">
        <v>46147.358842592592</v>
      </c>
      <c r="M2220" s="25" t="s">
        <v>359</v>
      </c>
      <c r="N2220" s="107" t="s">
        <v>137</v>
      </c>
      <c r="O2220" s="26">
        <v>485</v>
      </c>
      <c r="P2220" s="26" t="s">
        <v>295</v>
      </c>
    </row>
    <row r="2221" spans="1:16" x14ac:dyDescent="0.3">
      <c r="A2221" s="24">
        <v>72</v>
      </c>
      <c r="B2221" s="106">
        <v>46147.351307870369</v>
      </c>
      <c r="C2221" s="25" t="s">
        <v>358</v>
      </c>
      <c r="D2221" s="107" t="s">
        <v>350</v>
      </c>
      <c r="E2221" s="26">
        <v>139</v>
      </c>
      <c r="F2221" s="26" t="s">
        <v>295</v>
      </c>
      <c r="K2221" s="24">
        <v>72</v>
      </c>
      <c r="L2221" s="106">
        <v>46147.358842592592</v>
      </c>
      <c r="M2221" s="25" t="s">
        <v>359</v>
      </c>
      <c r="N2221" s="107" t="s">
        <v>350</v>
      </c>
      <c r="O2221" s="26">
        <v>423</v>
      </c>
      <c r="P2221" s="26" t="s">
        <v>295</v>
      </c>
    </row>
    <row r="2222" spans="1:16" x14ac:dyDescent="0.3">
      <c r="A2222" s="24">
        <v>72</v>
      </c>
      <c r="B2222" s="106">
        <v>46147.351307870369</v>
      </c>
      <c r="C2222" s="25" t="s">
        <v>358</v>
      </c>
      <c r="D2222" s="107" t="s">
        <v>125</v>
      </c>
      <c r="E2222" s="26">
        <v>115</v>
      </c>
      <c r="F2222" s="26" t="s">
        <v>295</v>
      </c>
      <c r="K2222" s="24">
        <v>72</v>
      </c>
      <c r="L2222" s="106">
        <v>46147.358842592592</v>
      </c>
      <c r="M2222" s="25" t="s">
        <v>359</v>
      </c>
      <c r="N2222" s="107" t="s">
        <v>125</v>
      </c>
      <c r="O2222" s="26">
        <v>422</v>
      </c>
      <c r="P2222" s="26" t="s">
        <v>295</v>
      </c>
    </row>
    <row r="2223" spans="1:16" x14ac:dyDescent="0.3">
      <c r="A2223" s="24">
        <v>72</v>
      </c>
      <c r="B2223" s="106">
        <v>46147.351307870369</v>
      </c>
      <c r="C2223" s="25" t="s">
        <v>358</v>
      </c>
      <c r="D2223" s="107" t="s">
        <v>126</v>
      </c>
      <c r="E2223" s="26">
        <v>80</v>
      </c>
      <c r="F2223" s="26" t="s">
        <v>295</v>
      </c>
      <c r="K2223" s="24">
        <v>72</v>
      </c>
      <c r="L2223" s="106">
        <v>46147.358842592592</v>
      </c>
      <c r="M2223" s="25" t="s">
        <v>359</v>
      </c>
      <c r="N2223" s="107" t="s">
        <v>126</v>
      </c>
      <c r="O2223" s="26">
        <v>155</v>
      </c>
      <c r="P2223" s="26" t="s">
        <v>295</v>
      </c>
    </row>
    <row r="2224" spans="1:16" x14ac:dyDescent="0.3">
      <c r="A2224" s="24">
        <v>72</v>
      </c>
      <c r="B2224" s="106">
        <v>46147.351307870369</v>
      </c>
      <c r="C2224" s="25" t="s">
        <v>358</v>
      </c>
      <c r="D2224" s="107" t="s">
        <v>351</v>
      </c>
      <c r="E2224" s="26">
        <v>157</v>
      </c>
      <c r="F2224" s="26" t="s">
        <v>295</v>
      </c>
      <c r="K2224" s="24">
        <v>72</v>
      </c>
      <c r="L2224" s="106">
        <v>46147.358842592592</v>
      </c>
      <c r="M2224" s="25" t="s">
        <v>359</v>
      </c>
      <c r="N2224" s="107" t="s">
        <v>351</v>
      </c>
      <c r="O2224" s="26">
        <v>373</v>
      </c>
      <c r="P2224" s="26" t="s">
        <v>295</v>
      </c>
    </row>
    <row r="2225" spans="1:16" x14ac:dyDescent="0.3">
      <c r="A2225" s="24">
        <v>72</v>
      </c>
      <c r="B2225" s="106">
        <v>46147.351307870369</v>
      </c>
      <c r="C2225" s="25" t="s">
        <v>358</v>
      </c>
      <c r="D2225" s="107" t="s">
        <v>352</v>
      </c>
      <c r="E2225" s="26">
        <v>58</v>
      </c>
      <c r="F2225" s="26" t="s">
        <v>295</v>
      </c>
      <c r="K2225" s="24">
        <v>72</v>
      </c>
      <c r="L2225" s="106">
        <v>46147.358842592592</v>
      </c>
      <c r="M2225" s="25" t="s">
        <v>359</v>
      </c>
      <c r="N2225" s="107" t="s">
        <v>352</v>
      </c>
      <c r="O2225" s="26">
        <v>84</v>
      </c>
      <c r="P2225" s="26" t="s">
        <v>295</v>
      </c>
    </row>
    <row r="2226" spans="1:16" x14ac:dyDescent="0.3">
      <c r="A2226" s="24">
        <v>72</v>
      </c>
      <c r="B2226" s="106">
        <v>46147.351307870369</v>
      </c>
      <c r="C2226" s="25" t="s">
        <v>358</v>
      </c>
      <c r="D2226" s="107" t="s">
        <v>122</v>
      </c>
      <c r="E2226" s="26">
        <v>46</v>
      </c>
      <c r="F2226" s="26" t="s">
        <v>295</v>
      </c>
      <c r="K2226" s="24">
        <v>72</v>
      </c>
      <c r="L2226" s="106">
        <v>46147.358842592592</v>
      </c>
      <c r="M2226" s="25" t="s">
        <v>359</v>
      </c>
      <c r="N2226" s="107" t="s">
        <v>122</v>
      </c>
      <c r="O2226" s="26">
        <v>222</v>
      </c>
      <c r="P2226" s="26" t="s">
        <v>295</v>
      </c>
    </row>
    <row r="2227" spans="1:16" x14ac:dyDescent="0.3">
      <c r="A2227" s="24">
        <v>72</v>
      </c>
      <c r="B2227" s="106">
        <v>46147.351307870369</v>
      </c>
      <c r="C2227" s="25" t="s">
        <v>358</v>
      </c>
      <c r="D2227" s="107" t="s">
        <v>124</v>
      </c>
      <c r="E2227" s="26">
        <v>29</v>
      </c>
      <c r="F2227" s="26" t="s">
        <v>295</v>
      </c>
      <c r="K2227" s="24">
        <v>72</v>
      </c>
      <c r="L2227" s="106">
        <v>46147.358842592592</v>
      </c>
      <c r="M2227" s="25" t="s">
        <v>359</v>
      </c>
      <c r="N2227" s="107" t="s">
        <v>124</v>
      </c>
      <c r="O2227" s="26">
        <v>103</v>
      </c>
      <c r="P2227" s="26" t="s">
        <v>295</v>
      </c>
    </row>
    <row r="2228" spans="1:16" x14ac:dyDescent="0.3">
      <c r="A2228" s="24">
        <v>72</v>
      </c>
      <c r="B2228" s="106">
        <v>46147.351307870369</v>
      </c>
      <c r="C2228" s="25" t="s">
        <v>358</v>
      </c>
      <c r="D2228" s="107" t="s">
        <v>353</v>
      </c>
      <c r="E2228" s="26">
        <v>0.93</v>
      </c>
      <c r="F2228" s="26" t="s">
        <v>295</v>
      </c>
      <c r="K2228" s="24">
        <v>72</v>
      </c>
      <c r="L2228" s="106">
        <v>46147.358842592592</v>
      </c>
      <c r="M2228" s="25" t="s">
        <v>359</v>
      </c>
      <c r="N2228" s="107" t="s">
        <v>353</v>
      </c>
      <c r="O2228" s="26">
        <v>3.44</v>
      </c>
      <c r="P2228" s="26" t="s">
        <v>295</v>
      </c>
    </row>
    <row r="2229" spans="1:16" x14ac:dyDescent="0.3">
      <c r="A2229" s="24">
        <v>72</v>
      </c>
      <c r="B2229" s="106">
        <v>46147.351307870369</v>
      </c>
      <c r="C2229" s="25" t="s">
        <v>358</v>
      </c>
      <c r="D2229" s="107" t="s">
        <v>355</v>
      </c>
      <c r="E2229" s="26">
        <v>36.299999999999997</v>
      </c>
      <c r="F2229" s="26" t="s">
        <v>295</v>
      </c>
      <c r="K2229" s="24">
        <v>72</v>
      </c>
      <c r="L2229" s="106">
        <v>46147.358842592592</v>
      </c>
      <c r="M2229" s="25" t="s">
        <v>359</v>
      </c>
      <c r="N2229" s="107" t="s">
        <v>355</v>
      </c>
      <c r="O2229" s="26">
        <v>22.2</v>
      </c>
      <c r="P2229" s="26" t="s">
        <v>295</v>
      </c>
    </row>
    <row r="2230" spans="1:16" x14ac:dyDescent="0.3">
      <c r="A2230" s="24">
        <v>72</v>
      </c>
      <c r="B2230" s="106">
        <v>46147.351307870369</v>
      </c>
      <c r="C2230" s="25" t="s">
        <v>358</v>
      </c>
      <c r="D2230" s="107" t="s">
        <v>133</v>
      </c>
      <c r="E2230" s="26">
        <v>147</v>
      </c>
      <c r="F2230" s="26" t="s">
        <v>295</v>
      </c>
      <c r="K2230" s="24">
        <v>72</v>
      </c>
      <c r="L2230" s="106">
        <v>46147.358842592592</v>
      </c>
      <c r="M2230" s="25" t="s">
        <v>359</v>
      </c>
      <c r="N2230" s="107" t="s">
        <v>133</v>
      </c>
      <c r="O2230" s="26">
        <v>128</v>
      </c>
      <c r="P2230" s="26" t="s">
        <v>295</v>
      </c>
    </row>
    <row r="2231" spans="1:16" x14ac:dyDescent="0.3">
      <c r="A2231" s="24">
        <v>72</v>
      </c>
      <c r="B2231" s="106">
        <v>46147.351307870369</v>
      </c>
      <c r="C2231" s="25" t="s">
        <v>358</v>
      </c>
      <c r="D2231" s="107" t="s">
        <v>135</v>
      </c>
      <c r="E2231" s="26">
        <v>3.8</v>
      </c>
      <c r="F2231" s="26" t="s">
        <v>295</v>
      </c>
      <c r="K2231" s="24">
        <v>72</v>
      </c>
      <c r="L2231" s="106">
        <v>46147.358842592592</v>
      </c>
      <c r="M2231" s="25" t="s">
        <v>359</v>
      </c>
      <c r="N2231" s="107" t="s">
        <v>135</v>
      </c>
      <c r="O2231" s="26">
        <v>6.5</v>
      </c>
      <c r="P2231" s="26" t="s">
        <v>295</v>
      </c>
    </row>
    <row r="2232" spans="1:16" x14ac:dyDescent="0.3">
      <c r="A2232" s="24">
        <v>72</v>
      </c>
      <c r="B2232" s="106">
        <v>46147.351307870369</v>
      </c>
      <c r="C2232" s="25" t="s">
        <v>358</v>
      </c>
      <c r="D2232" s="107" t="s">
        <v>136</v>
      </c>
      <c r="E2232" s="26">
        <v>118</v>
      </c>
      <c r="F2232" s="26" t="s">
        <v>295</v>
      </c>
      <c r="K2232" s="24">
        <v>72</v>
      </c>
      <c r="L2232" s="106">
        <v>46147.358842592592</v>
      </c>
      <c r="M2232" s="25" t="s">
        <v>359</v>
      </c>
      <c r="N2232" s="107" t="s">
        <v>136</v>
      </c>
      <c r="O2232" s="26">
        <v>93</v>
      </c>
      <c r="P2232" s="26" t="s">
        <v>295</v>
      </c>
    </row>
    <row r="2233" spans="1:16" x14ac:dyDescent="0.3">
      <c r="A2233" s="24">
        <v>73</v>
      </c>
      <c r="B2233" s="106">
        <v>46148.360092592593</v>
      </c>
      <c r="C2233" s="25" t="s">
        <v>358</v>
      </c>
      <c r="D2233" s="107" t="s">
        <v>341</v>
      </c>
      <c r="E2233" s="26">
        <v>4.53</v>
      </c>
      <c r="F2233" s="26" t="s">
        <v>295</v>
      </c>
      <c r="K2233" s="24">
        <v>73</v>
      </c>
      <c r="L2233" s="106">
        <v>46148.365949074076</v>
      </c>
      <c r="M2233" s="25" t="s">
        <v>359</v>
      </c>
      <c r="N2233" s="107" t="s">
        <v>341</v>
      </c>
      <c r="O2233" s="26">
        <v>1.21</v>
      </c>
      <c r="P2233" s="26" t="s">
        <v>295</v>
      </c>
    </row>
    <row r="2234" spans="1:16" x14ac:dyDescent="0.3">
      <c r="A2234" s="24">
        <v>73</v>
      </c>
      <c r="B2234" s="106">
        <v>46148.360092592593</v>
      </c>
      <c r="C2234" s="25" t="s">
        <v>358</v>
      </c>
      <c r="D2234" s="107" t="s">
        <v>118</v>
      </c>
      <c r="E2234" s="26">
        <v>4.5999999999999996</v>
      </c>
      <c r="F2234" s="26" t="s">
        <v>295</v>
      </c>
      <c r="K2234" s="24">
        <v>73</v>
      </c>
      <c r="L2234" s="106">
        <v>46148.365949074076</v>
      </c>
      <c r="M2234" s="25" t="s">
        <v>359</v>
      </c>
      <c r="N2234" s="107" t="s">
        <v>118</v>
      </c>
      <c r="O2234" s="26">
        <v>9.5</v>
      </c>
      <c r="P2234" s="26" t="s">
        <v>295</v>
      </c>
    </row>
    <row r="2235" spans="1:16" x14ac:dyDescent="0.3">
      <c r="A2235" s="24">
        <v>73</v>
      </c>
      <c r="B2235" s="106">
        <v>46148.360092592593</v>
      </c>
      <c r="C2235" s="25" t="s">
        <v>358</v>
      </c>
      <c r="D2235" s="107" t="s">
        <v>130</v>
      </c>
      <c r="E2235" s="26">
        <v>3.9</v>
      </c>
      <c r="F2235" s="26" t="s">
        <v>295</v>
      </c>
      <c r="K2235" s="24">
        <v>73</v>
      </c>
      <c r="L2235" s="106">
        <v>46148.365949074076</v>
      </c>
      <c r="M2235" s="25" t="s">
        <v>359</v>
      </c>
      <c r="N2235" s="107" t="s">
        <v>130</v>
      </c>
      <c r="O2235" s="26">
        <v>2.44</v>
      </c>
      <c r="P2235" s="26" t="s">
        <v>295</v>
      </c>
    </row>
    <row r="2236" spans="1:16" x14ac:dyDescent="0.3">
      <c r="A2236" s="24">
        <v>73</v>
      </c>
      <c r="B2236" s="106">
        <v>46148.360092592593</v>
      </c>
      <c r="C2236" s="25" t="s">
        <v>358</v>
      </c>
      <c r="D2236" s="107" t="s">
        <v>343</v>
      </c>
      <c r="E2236" s="26">
        <v>0.33700000000000002</v>
      </c>
      <c r="F2236" s="26" t="s">
        <v>295</v>
      </c>
      <c r="K2236" s="24">
        <v>73</v>
      </c>
      <c r="L2236" s="106">
        <v>46148.365949074076</v>
      </c>
      <c r="M2236" s="25" t="s">
        <v>359</v>
      </c>
      <c r="N2236" s="107" t="s">
        <v>343</v>
      </c>
      <c r="O2236" s="26">
        <v>1.2470000000000001</v>
      </c>
      <c r="P2236" s="26" t="s">
        <v>295</v>
      </c>
    </row>
    <row r="2237" spans="1:16" x14ac:dyDescent="0.3">
      <c r="A2237" s="24">
        <v>73</v>
      </c>
      <c r="B2237" s="106">
        <v>46148.360092592593</v>
      </c>
      <c r="C2237" s="25" t="s">
        <v>358</v>
      </c>
      <c r="D2237" s="107" t="s">
        <v>127</v>
      </c>
      <c r="E2237" s="26">
        <v>1.1859999999999999</v>
      </c>
      <c r="F2237" s="26" t="s">
        <v>295</v>
      </c>
      <c r="K2237" s="24">
        <v>73</v>
      </c>
      <c r="L2237" s="106">
        <v>46148.365949074076</v>
      </c>
      <c r="M2237" s="25" t="s">
        <v>359</v>
      </c>
      <c r="N2237" s="107" t="s">
        <v>127</v>
      </c>
      <c r="O2237" s="26">
        <v>4.5830000000000002</v>
      </c>
      <c r="P2237" s="26" t="s">
        <v>295</v>
      </c>
    </row>
    <row r="2238" spans="1:16" x14ac:dyDescent="0.3">
      <c r="A2238" s="24">
        <v>73</v>
      </c>
      <c r="B2238" s="106">
        <v>46148.360092592593</v>
      </c>
      <c r="C2238" s="25" t="s">
        <v>358</v>
      </c>
      <c r="D2238" s="107" t="s">
        <v>131</v>
      </c>
      <c r="E2238" s="26">
        <v>8.6</v>
      </c>
      <c r="F2238" s="26" t="s">
        <v>295</v>
      </c>
      <c r="K2238" s="24">
        <v>73</v>
      </c>
      <c r="L2238" s="106">
        <v>46148.365949074076</v>
      </c>
      <c r="M2238" s="25" t="s">
        <v>359</v>
      </c>
      <c r="N2238" s="107" t="s">
        <v>131</v>
      </c>
      <c r="O2238" s="26">
        <v>11.9</v>
      </c>
      <c r="P2238" s="26" t="s">
        <v>295</v>
      </c>
    </row>
    <row r="2239" spans="1:16" x14ac:dyDescent="0.3">
      <c r="A2239" s="24">
        <v>73</v>
      </c>
      <c r="B2239" s="106">
        <v>46148.360092592593</v>
      </c>
      <c r="C2239" s="25" t="s">
        <v>358</v>
      </c>
      <c r="D2239" s="107" t="s">
        <v>344</v>
      </c>
      <c r="E2239" s="26">
        <v>318</v>
      </c>
      <c r="F2239" s="26" t="s">
        <v>295</v>
      </c>
      <c r="K2239" s="24">
        <v>73</v>
      </c>
      <c r="L2239" s="106">
        <v>46148.365949074076</v>
      </c>
      <c r="M2239" s="25" t="s">
        <v>359</v>
      </c>
      <c r="N2239" s="107" t="s">
        <v>344</v>
      </c>
      <c r="O2239" s="26">
        <v>187</v>
      </c>
      <c r="P2239" s="26" t="s">
        <v>295</v>
      </c>
    </row>
    <row r="2240" spans="1:16" x14ac:dyDescent="0.3">
      <c r="A2240" s="24">
        <v>73</v>
      </c>
      <c r="B2240" s="106">
        <v>46148.360092592593</v>
      </c>
      <c r="C2240" s="25" t="s">
        <v>358</v>
      </c>
      <c r="D2240" s="107" t="s">
        <v>119</v>
      </c>
      <c r="E2240" s="26">
        <v>238</v>
      </c>
      <c r="F2240" s="26" t="s">
        <v>295</v>
      </c>
      <c r="K2240" s="24">
        <v>73</v>
      </c>
      <c r="L2240" s="106">
        <v>46148.365949074076</v>
      </c>
      <c r="M2240" s="25" t="s">
        <v>359</v>
      </c>
      <c r="N2240" s="107" t="s">
        <v>119</v>
      </c>
      <c r="O2240" s="26">
        <v>90</v>
      </c>
      <c r="P2240" s="26" t="s">
        <v>295</v>
      </c>
    </row>
    <row r="2241" spans="1:16" x14ac:dyDescent="0.3">
      <c r="A2241" s="24">
        <v>73</v>
      </c>
      <c r="B2241" s="106">
        <v>46148.360092592593</v>
      </c>
      <c r="C2241" s="25" t="s">
        <v>358</v>
      </c>
      <c r="D2241" s="107" t="s">
        <v>120</v>
      </c>
      <c r="E2241" s="26">
        <v>78</v>
      </c>
      <c r="F2241" s="26" t="s">
        <v>295</v>
      </c>
      <c r="K2241" s="24">
        <v>73</v>
      </c>
      <c r="L2241" s="106">
        <v>46148.365949074076</v>
      </c>
      <c r="M2241" s="25" t="s">
        <v>359</v>
      </c>
      <c r="N2241" s="107" t="s">
        <v>120</v>
      </c>
      <c r="O2241" s="26">
        <v>27</v>
      </c>
      <c r="P2241" s="26" t="s">
        <v>295</v>
      </c>
    </row>
    <row r="2242" spans="1:16" x14ac:dyDescent="0.3">
      <c r="A2242" s="24">
        <v>73</v>
      </c>
      <c r="B2242" s="106">
        <v>46148.360092592593</v>
      </c>
      <c r="C2242" s="25" t="s">
        <v>358</v>
      </c>
      <c r="D2242" s="107" t="s">
        <v>117</v>
      </c>
      <c r="E2242" s="26">
        <v>2.71</v>
      </c>
      <c r="F2242" s="26" t="s">
        <v>295</v>
      </c>
      <c r="K2242" s="24">
        <v>73</v>
      </c>
      <c r="L2242" s="106">
        <v>46148.365949074076</v>
      </c>
      <c r="M2242" s="25" t="s">
        <v>359</v>
      </c>
      <c r="N2242" s="107" t="s">
        <v>117</v>
      </c>
      <c r="O2242" s="26">
        <v>6.18</v>
      </c>
      <c r="P2242" s="26" t="s">
        <v>295</v>
      </c>
    </row>
    <row r="2243" spans="1:16" x14ac:dyDescent="0.3">
      <c r="A2243" s="24">
        <v>73</v>
      </c>
      <c r="B2243" s="106">
        <v>46148.360092592593</v>
      </c>
      <c r="C2243" s="25" t="s">
        <v>358</v>
      </c>
      <c r="D2243" s="107" t="s">
        <v>346</v>
      </c>
      <c r="E2243" s="26">
        <v>233</v>
      </c>
      <c r="F2243" s="26" t="s">
        <v>295</v>
      </c>
      <c r="K2243" s="24">
        <v>73</v>
      </c>
      <c r="L2243" s="106">
        <v>46148.365949074076</v>
      </c>
      <c r="M2243" s="25" t="s">
        <v>359</v>
      </c>
      <c r="N2243" s="107" t="s">
        <v>346</v>
      </c>
      <c r="O2243" s="26">
        <v>70</v>
      </c>
      <c r="P2243" s="26" t="s">
        <v>295</v>
      </c>
    </row>
    <row r="2244" spans="1:16" x14ac:dyDescent="0.3">
      <c r="A2244" s="24">
        <v>73</v>
      </c>
      <c r="B2244" s="106">
        <v>46148.360092592593</v>
      </c>
      <c r="C2244" s="25" t="s">
        <v>358</v>
      </c>
      <c r="D2244" s="107" t="s">
        <v>132</v>
      </c>
      <c r="E2244" s="26">
        <v>3.46</v>
      </c>
      <c r="F2244" s="26" t="s">
        <v>295</v>
      </c>
      <c r="K2244" s="24">
        <v>73</v>
      </c>
      <c r="L2244" s="106">
        <v>46148.365949074076</v>
      </c>
      <c r="M2244" s="25" t="s">
        <v>359</v>
      </c>
      <c r="N2244" s="107" t="s">
        <v>132</v>
      </c>
      <c r="O2244" s="26">
        <v>7.1</v>
      </c>
      <c r="P2244" s="26" t="s">
        <v>295</v>
      </c>
    </row>
    <row r="2245" spans="1:16" x14ac:dyDescent="0.3">
      <c r="A2245" s="24">
        <v>73</v>
      </c>
      <c r="B2245" s="106">
        <v>46148.360092592593</v>
      </c>
      <c r="C2245" s="25" t="s">
        <v>358</v>
      </c>
      <c r="D2245" s="107" t="s">
        <v>111</v>
      </c>
      <c r="E2245" s="26">
        <v>87</v>
      </c>
      <c r="F2245" s="26" t="s">
        <v>295</v>
      </c>
      <c r="K2245" s="24">
        <v>73</v>
      </c>
      <c r="L2245" s="106">
        <v>46148.365949074076</v>
      </c>
      <c r="M2245" s="25" t="s">
        <v>359</v>
      </c>
      <c r="N2245" s="107" t="s">
        <v>111</v>
      </c>
      <c r="O2245" s="26">
        <v>278</v>
      </c>
      <c r="P2245" s="26" t="s">
        <v>295</v>
      </c>
    </row>
    <row r="2246" spans="1:16" x14ac:dyDescent="0.3">
      <c r="A2246" s="24">
        <v>73</v>
      </c>
      <c r="B2246" s="106">
        <v>46148.360092592593</v>
      </c>
      <c r="C2246" s="25" t="s">
        <v>358</v>
      </c>
      <c r="D2246" s="107" t="s">
        <v>347</v>
      </c>
      <c r="E2246" s="26">
        <v>5.19</v>
      </c>
      <c r="F2246" s="26" t="s">
        <v>295</v>
      </c>
      <c r="K2246" s="24">
        <v>73</v>
      </c>
      <c r="L2246" s="106">
        <v>46148.365949074076</v>
      </c>
      <c r="M2246" s="25" t="s">
        <v>359</v>
      </c>
      <c r="N2246" s="107" t="s">
        <v>347</v>
      </c>
      <c r="O2246" s="26">
        <v>9.77</v>
      </c>
      <c r="P2246" s="26" t="s">
        <v>295</v>
      </c>
    </row>
    <row r="2247" spans="1:16" x14ac:dyDescent="0.3">
      <c r="A2247" s="24">
        <v>73</v>
      </c>
      <c r="B2247" s="106">
        <v>46148.360092592593</v>
      </c>
      <c r="C2247" s="25" t="s">
        <v>358</v>
      </c>
      <c r="D2247" s="107" t="s">
        <v>349</v>
      </c>
      <c r="E2247" s="26">
        <v>2.12</v>
      </c>
      <c r="F2247" s="26" t="s">
        <v>295</v>
      </c>
      <c r="K2247" s="24">
        <v>73</v>
      </c>
      <c r="L2247" s="106">
        <v>46148.365949074076</v>
      </c>
      <c r="M2247" s="25" t="s">
        <v>359</v>
      </c>
      <c r="N2247" s="107" t="s">
        <v>349</v>
      </c>
      <c r="O2247" s="26">
        <v>4.58</v>
      </c>
      <c r="P2247" s="26" t="s">
        <v>295</v>
      </c>
    </row>
    <row r="2248" spans="1:16" x14ac:dyDescent="0.3">
      <c r="A2248" s="24">
        <v>73</v>
      </c>
      <c r="B2248" s="106">
        <v>46148.360092592593</v>
      </c>
      <c r="C2248" s="25" t="s">
        <v>358</v>
      </c>
      <c r="D2248" s="107" t="s">
        <v>128</v>
      </c>
      <c r="E2248" s="26">
        <v>7</v>
      </c>
      <c r="F2248" s="26" t="s">
        <v>295</v>
      </c>
      <c r="K2248" s="24">
        <v>73</v>
      </c>
      <c r="L2248" s="106">
        <v>46148.365949074076</v>
      </c>
      <c r="M2248" s="25" t="s">
        <v>359</v>
      </c>
      <c r="N2248" s="107" t="s">
        <v>128</v>
      </c>
      <c r="O2248" s="26">
        <v>4.5</v>
      </c>
      <c r="P2248" s="26" t="s">
        <v>295</v>
      </c>
    </row>
    <row r="2249" spans="1:16" x14ac:dyDescent="0.3">
      <c r="A2249" s="24">
        <v>73</v>
      </c>
      <c r="B2249" s="106">
        <v>46148.360092592593</v>
      </c>
      <c r="C2249" s="25" t="s">
        <v>358</v>
      </c>
      <c r="D2249" s="107" t="s">
        <v>121</v>
      </c>
      <c r="E2249" s="26">
        <v>159</v>
      </c>
      <c r="F2249" s="26" t="s">
        <v>295</v>
      </c>
      <c r="K2249" s="24">
        <v>73</v>
      </c>
      <c r="L2249" s="106">
        <v>46148.365949074076</v>
      </c>
      <c r="M2249" s="25" t="s">
        <v>359</v>
      </c>
      <c r="N2249" s="107" t="s">
        <v>121</v>
      </c>
      <c r="O2249" s="26">
        <v>80</v>
      </c>
      <c r="P2249" s="26" t="s">
        <v>295</v>
      </c>
    </row>
    <row r="2250" spans="1:16" x14ac:dyDescent="0.3">
      <c r="A2250" s="24">
        <v>73</v>
      </c>
      <c r="B2250" s="106">
        <v>46148.360092592593</v>
      </c>
      <c r="C2250" s="25" t="s">
        <v>358</v>
      </c>
      <c r="D2250" s="107" t="s">
        <v>115</v>
      </c>
      <c r="E2250" s="26">
        <v>33</v>
      </c>
      <c r="F2250" s="26" t="s">
        <v>295</v>
      </c>
      <c r="K2250" s="24">
        <v>73</v>
      </c>
      <c r="L2250" s="106">
        <v>46148.365949074076</v>
      </c>
      <c r="M2250" s="25" t="s">
        <v>359</v>
      </c>
      <c r="N2250" s="107" t="s">
        <v>115</v>
      </c>
      <c r="O2250" s="26">
        <v>97</v>
      </c>
      <c r="P2250" s="26" t="s">
        <v>295</v>
      </c>
    </row>
    <row r="2251" spans="1:16" x14ac:dyDescent="0.3">
      <c r="A2251" s="24">
        <v>73</v>
      </c>
      <c r="B2251" s="106">
        <v>46148.360092592593</v>
      </c>
      <c r="C2251" s="25" t="s">
        <v>358</v>
      </c>
      <c r="D2251" s="107" t="s">
        <v>137</v>
      </c>
      <c r="E2251" s="26">
        <v>74</v>
      </c>
      <c r="F2251" s="26" t="s">
        <v>295</v>
      </c>
      <c r="K2251" s="24">
        <v>73</v>
      </c>
      <c r="L2251" s="106">
        <v>46148.365949074076</v>
      </c>
      <c r="M2251" s="25" t="s">
        <v>359</v>
      </c>
      <c r="N2251" s="107" t="s">
        <v>137</v>
      </c>
      <c r="O2251" s="26">
        <v>484</v>
      </c>
      <c r="P2251" s="26" t="s">
        <v>295</v>
      </c>
    </row>
    <row r="2252" spans="1:16" x14ac:dyDescent="0.3">
      <c r="A2252" s="24">
        <v>73</v>
      </c>
      <c r="B2252" s="106">
        <v>46148.360092592593</v>
      </c>
      <c r="C2252" s="25" t="s">
        <v>358</v>
      </c>
      <c r="D2252" s="107" t="s">
        <v>350</v>
      </c>
      <c r="E2252" s="26">
        <v>140</v>
      </c>
      <c r="F2252" s="26" t="s">
        <v>295</v>
      </c>
      <c r="K2252" s="24">
        <v>73</v>
      </c>
      <c r="L2252" s="106">
        <v>46148.365949074076</v>
      </c>
      <c r="M2252" s="25" t="s">
        <v>359</v>
      </c>
      <c r="N2252" s="107" t="s">
        <v>350</v>
      </c>
      <c r="O2252" s="26">
        <v>430</v>
      </c>
      <c r="P2252" s="26" t="s">
        <v>295</v>
      </c>
    </row>
    <row r="2253" spans="1:16" x14ac:dyDescent="0.3">
      <c r="A2253" s="24">
        <v>73</v>
      </c>
      <c r="B2253" s="106">
        <v>46148.360092592593</v>
      </c>
      <c r="C2253" s="25" t="s">
        <v>358</v>
      </c>
      <c r="D2253" s="107" t="s">
        <v>125</v>
      </c>
      <c r="E2253" s="26">
        <v>112</v>
      </c>
      <c r="F2253" s="26" t="s">
        <v>295</v>
      </c>
      <c r="K2253" s="24">
        <v>73</v>
      </c>
      <c r="L2253" s="106">
        <v>46148.365949074076</v>
      </c>
      <c r="M2253" s="25" t="s">
        <v>359</v>
      </c>
      <c r="N2253" s="107" t="s">
        <v>125</v>
      </c>
      <c r="O2253" s="26">
        <v>410</v>
      </c>
      <c r="P2253" s="26" t="s">
        <v>295</v>
      </c>
    </row>
    <row r="2254" spans="1:16" x14ac:dyDescent="0.3">
      <c r="A2254" s="24">
        <v>73</v>
      </c>
      <c r="B2254" s="106">
        <v>46148.360092592593</v>
      </c>
      <c r="C2254" s="25" t="s">
        <v>358</v>
      </c>
      <c r="D2254" s="107" t="s">
        <v>126</v>
      </c>
      <c r="E2254" s="26">
        <v>80</v>
      </c>
      <c r="F2254" s="26" t="s">
        <v>295</v>
      </c>
      <c r="K2254" s="24">
        <v>73</v>
      </c>
      <c r="L2254" s="106">
        <v>46148.365949074076</v>
      </c>
      <c r="M2254" s="25" t="s">
        <v>359</v>
      </c>
      <c r="N2254" s="107" t="s">
        <v>126</v>
      </c>
      <c r="O2254" s="26">
        <v>152</v>
      </c>
      <c r="P2254" s="26" t="s">
        <v>295</v>
      </c>
    </row>
    <row r="2255" spans="1:16" x14ac:dyDescent="0.3">
      <c r="A2255" s="24">
        <v>73</v>
      </c>
      <c r="B2255" s="106">
        <v>46148.360092592593</v>
      </c>
      <c r="C2255" s="25" t="s">
        <v>358</v>
      </c>
      <c r="D2255" s="107" t="s">
        <v>351</v>
      </c>
      <c r="E2255" s="26">
        <v>142</v>
      </c>
      <c r="F2255" s="26" t="s">
        <v>295</v>
      </c>
      <c r="K2255" s="24">
        <v>73</v>
      </c>
      <c r="L2255" s="106">
        <v>46148.365949074076</v>
      </c>
      <c r="M2255" s="25" t="s">
        <v>359</v>
      </c>
      <c r="N2255" s="107" t="s">
        <v>351</v>
      </c>
      <c r="O2255" s="26">
        <v>361</v>
      </c>
      <c r="P2255" s="26" t="s">
        <v>295</v>
      </c>
    </row>
    <row r="2256" spans="1:16" x14ac:dyDescent="0.3">
      <c r="A2256" s="24">
        <v>73</v>
      </c>
      <c r="B2256" s="106">
        <v>46148.360092592593</v>
      </c>
      <c r="C2256" s="25" t="s">
        <v>358</v>
      </c>
      <c r="D2256" s="107" t="s">
        <v>352</v>
      </c>
      <c r="E2256" s="26">
        <v>59</v>
      </c>
      <c r="F2256" s="26" t="s">
        <v>295</v>
      </c>
      <c r="K2256" s="24">
        <v>73</v>
      </c>
      <c r="L2256" s="106">
        <v>46148.365949074076</v>
      </c>
      <c r="M2256" s="25" t="s">
        <v>359</v>
      </c>
      <c r="N2256" s="107" t="s">
        <v>352</v>
      </c>
      <c r="O2256" s="26">
        <v>83</v>
      </c>
      <c r="P2256" s="26" t="s">
        <v>295</v>
      </c>
    </row>
    <row r="2257" spans="1:16" x14ac:dyDescent="0.3">
      <c r="A2257" s="24">
        <v>73</v>
      </c>
      <c r="B2257" s="106">
        <v>46148.360092592593</v>
      </c>
      <c r="C2257" s="25" t="s">
        <v>358</v>
      </c>
      <c r="D2257" s="107" t="s">
        <v>122</v>
      </c>
      <c r="E2257" s="26">
        <v>45</v>
      </c>
      <c r="F2257" s="26" t="s">
        <v>295</v>
      </c>
      <c r="K2257" s="24">
        <v>73</v>
      </c>
      <c r="L2257" s="106">
        <v>46148.365949074076</v>
      </c>
      <c r="M2257" s="25" t="s">
        <v>359</v>
      </c>
      <c r="N2257" s="107" t="s">
        <v>122</v>
      </c>
      <c r="O2257" s="26">
        <v>219</v>
      </c>
      <c r="P2257" s="26" t="s">
        <v>295</v>
      </c>
    </row>
    <row r="2258" spans="1:16" x14ac:dyDescent="0.3">
      <c r="A2258" s="24">
        <v>73</v>
      </c>
      <c r="B2258" s="106">
        <v>46148.360092592593</v>
      </c>
      <c r="C2258" s="25" t="s">
        <v>358</v>
      </c>
      <c r="D2258" s="107" t="s">
        <v>124</v>
      </c>
      <c r="E2258" s="26">
        <v>30</v>
      </c>
      <c r="F2258" s="26" t="s">
        <v>295</v>
      </c>
      <c r="K2258" s="24">
        <v>73</v>
      </c>
      <c r="L2258" s="106">
        <v>46148.365949074076</v>
      </c>
      <c r="M2258" s="25" t="s">
        <v>359</v>
      </c>
      <c r="N2258" s="107" t="s">
        <v>124</v>
      </c>
      <c r="O2258" s="26">
        <v>106</v>
      </c>
      <c r="P2258" s="26" t="s">
        <v>295</v>
      </c>
    </row>
    <row r="2259" spans="1:16" x14ac:dyDescent="0.3">
      <c r="A2259" s="24">
        <v>73</v>
      </c>
      <c r="B2259" s="106">
        <v>46148.360092592593</v>
      </c>
      <c r="C2259" s="25" t="s">
        <v>358</v>
      </c>
      <c r="D2259" s="107" t="s">
        <v>353</v>
      </c>
      <c r="E2259" s="26">
        <v>0.96</v>
      </c>
      <c r="F2259" s="26" t="s">
        <v>295</v>
      </c>
      <c r="K2259" s="24">
        <v>73</v>
      </c>
      <c r="L2259" s="106">
        <v>46148.365949074076</v>
      </c>
      <c r="M2259" s="25" t="s">
        <v>359</v>
      </c>
      <c r="N2259" s="107" t="s">
        <v>353</v>
      </c>
      <c r="O2259" s="26">
        <v>3.54</v>
      </c>
      <c r="P2259" s="26" t="s">
        <v>295</v>
      </c>
    </row>
    <row r="2260" spans="1:16" x14ac:dyDescent="0.3">
      <c r="A2260" s="24">
        <v>73</v>
      </c>
      <c r="B2260" s="106">
        <v>46148.360092592593</v>
      </c>
      <c r="C2260" s="25" t="s">
        <v>358</v>
      </c>
      <c r="D2260" s="107" t="s">
        <v>355</v>
      </c>
      <c r="E2260" s="26">
        <v>34.1</v>
      </c>
      <c r="F2260" s="26" t="s">
        <v>295</v>
      </c>
      <c r="K2260" s="24">
        <v>73</v>
      </c>
      <c r="L2260" s="106">
        <v>46148.365949074076</v>
      </c>
      <c r="M2260" s="25" t="s">
        <v>359</v>
      </c>
      <c r="N2260" s="107" t="s">
        <v>355</v>
      </c>
      <c r="O2260" s="26">
        <v>17.5</v>
      </c>
      <c r="P2260" s="26" t="s">
        <v>295</v>
      </c>
    </row>
    <row r="2261" spans="1:16" x14ac:dyDescent="0.3">
      <c r="A2261" s="24">
        <v>73</v>
      </c>
      <c r="B2261" s="106">
        <v>46148.360092592593</v>
      </c>
      <c r="C2261" s="25" t="s">
        <v>358</v>
      </c>
      <c r="D2261" s="107" t="s">
        <v>133</v>
      </c>
      <c r="E2261" s="26">
        <v>147</v>
      </c>
      <c r="F2261" s="26" t="s">
        <v>295</v>
      </c>
      <c r="K2261" s="24">
        <v>73</v>
      </c>
      <c r="L2261" s="106">
        <v>46148.365949074076</v>
      </c>
      <c r="M2261" s="25" t="s">
        <v>359</v>
      </c>
      <c r="N2261" s="107" t="s">
        <v>133</v>
      </c>
      <c r="O2261" s="26">
        <v>127</v>
      </c>
      <c r="P2261" s="26" t="s">
        <v>295</v>
      </c>
    </row>
    <row r="2262" spans="1:16" x14ac:dyDescent="0.3">
      <c r="A2262" s="24">
        <v>73</v>
      </c>
      <c r="B2262" s="106">
        <v>46148.360092592593</v>
      </c>
      <c r="C2262" s="25" t="s">
        <v>358</v>
      </c>
      <c r="D2262" s="107" t="s">
        <v>135</v>
      </c>
      <c r="E2262" s="26">
        <v>3.8</v>
      </c>
      <c r="F2262" s="26" t="s">
        <v>295</v>
      </c>
      <c r="K2262" s="24">
        <v>73</v>
      </c>
      <c r="L2262" s="106">
        <v>46148.365949074076</v>
      </c>
      <c r="M2262" s="25" t="s">
        <v>359</v>
      </c>
      <c r="N2262" s="107" t="s">
        <v>135</v>
      </c>
      <c r="O2262" s="26">
        <v>6.5</v>
      </c>
      <c r="P2262" s="26" t="s">
        <v>295</v>
      </c>
    </row>
    <row r="2263" spans="1:16" x14ac:dyDescent="0.3">
      <c r="A2263" s="24">
        <v>73</v>
      </c>
      <c r="B2263" s="106">
        <v>46148.360092592593</v>
      </c>
      <c r="C2263" s="25" t="s">
        <v>358</v>
      </c>
      <c r="D2263" s="107" t="s">
        <v>136</v>
      </c>
      <c r="E2263" s="26">
        <v>118</v>
      </c>
      <c r="F2263" s="26" t="s">
        <v>295</v>
      </c>
      <c r="K2263" s="24">
        <v>73</v>
      </c>
      <c r="L2263" s="106">
        <v>46148.365949074076</v>
      </c>
      <c r="M2263" s="25" t="s">
        <v>359</v>
      </c>
      <c r="N2263" s="107" t="s">
        <v>136</v>
      </c>
      <c r="O2263" s="26">
        <v>96</v>
      </c>
      <c r="P2263" s="26" t="s">
        <v>295</v>
      </c>
    </row>
    <row r="2264" spans="1:16" x14ac:dyDescent="0.3">
      <c r="A2264" s="24">
        <v>74</v>
      </c>
      <c r="B2264" s="106">
        <v>46149.378263888888</v>
      </c>
      <c r="C2264" s="25" t="s">
        <v>358</v>
      </c>
      <c r="D2264" s="107" t="s">
        <v>341</v>
      </c>
      <c r="E2264" s="26">
        <v>4.55</v>
      </c>
      <c r="F2264" s="26" t="s">
        <v>295</v>
      </c>
      <c r="K2264" s="24">
        <v>74</v>
      </c>
      <c r="L2264" s="106">
        <v>46149.37945601852</v>
      </c>
      <c r="M2264" s="25" t="s">
        <v>359</v>
      </c>
      <c r="N2264" s="107" t="s">
        <v>341</v>
      </c>
      <c r="O2264" s="26">
        <v>1.19</v>
      </c>
      <c r="P2264" s="26" t="s">
        <v>295</v>
      </c>
    </row>
    <row r="2265" spans="1:16" x14ac:dyDescent="0.3">
      <c r="A2265" s="24">
        <v>74</v>
      </c>
      <c r="B2265" s="106">
        <v>46149.378263888888</v>
      </c>
      <c r="C2265" s="25" t="s">
        <v>358</v>
      </c>
      <c r="D2265" s="107" t="s">
        <v>118</v>
      </c>
      <c r="E2265" s="26">
        <v>4.5999999999999996</v>
      </c>
      <c r="F2265" s="26" t="s">
        <v>295</v>
      </c>
      <c r="K2265" s="24">
        <v>74</v>
      </c>
      <c r="L2265" s="106">
        <v>46149.37945601852</v>
      </c>
      <c r="M2265" s="25" t="s">
        <v>359</v>
      </c>
      <c r="N2265" s="107" t="s">
        <v>118</v>
      </c>
      <c r="O2265" s="26">
        <v>9.4</v>
      </c>
      <c r="P2265" s="26" t="s">
        <v>295</v>
      </c>
    </row>
    <row r="2266" spans="1:16" x14ac:dyDescent="0.3">
      <c r="A2266" s="24">
        <v>74</v>
      </c>
      <c r="B2266" s="106">
        <v>46149.378263888888</v>
      </c>
      <c r="C2266" s="25" t="s">
        <v>358</v>
      </c>
      <c r="D2266" s="107" t="s">
        <v>130</v>
      </c>
      <c r="E2266" s="26">
        <v>3.97</v>
      </c>
      <c r="F2266" s="26" t="s">
        <v>295</v>
      </c>
      <c r="K2266" s="24">
        <v>74</v>
      </c>
      <c r="L2266" s="106">
        <v>46149.37945601852</v>
      </c>
      <c r="M2266" s="25" t="s">
        <v>359</v>
      </c>
      <c r="N2266" s="107" t="s">
        <v>130</v>
      </c>
      <c r="O2266" s="26">
        <v>2.52</v>
      </c>
      <c r="P2266" s="26" t="s">
        <v>295</v>
      </c>
    </row>
    <row r="2267" spans="1:16" x14ac:dyDescent="0.3">
      <c r="A2267" s="24">
        <v>74</v>
      </c>
      <c r="B2267" s="106">
        <v>46149.378263888888</v>
      </c>
      <c r="C2267" s="25" t="s">
        <v>358</v>
      </c>
      <c r="D2267" s="107" t="s">
        <v>343</v>
      </c>
      <c r="E2267" s="26">
        <v>0.33</v>
      </c>
      <c r="F2267" s="26" t="s">
        <v>295</v>
      </c>
      <c r="K2267" s="24">
        <v>74</v>
      </c>
      <c r="L2267" s="106">
        <v>46149.37945601852</v>
      </c>
      <c r="M2267" s="25" t="s">
        <v>359</v>
      </c>
      <c r="N2267" s="107" t="s">
        <v>343</v>
      </c>
      <c r="O2267" s="26">
        <v>1.2310000000000001</v>
      </c>
      <c r="P2267" s="26" t="s">
        <v>295</v>
      </c>
    </row>
    <row r="2268" spans="1:16" x14ac:dyDescent="0.3">
      <c r="A2268" s="24">
        <v>74</v>
      </c>
      <c r="B2268" s="106">
        <v>46149.378263888888</v>
      </c>
      <c r="C2268" s="25" t="s">
        <v>358</v>
      </c>
      <c r="D2268" s="107" t="s">
        <v>127</v>
      </c>
      <c r="E2268" s="26">
        <v>1.1819999999999999</v>
      </c>
      <c r="F2268" s="26" t="s">
        <v>295</v>
      </c>
      <c r="K2268" s="24">
        <v>74</v>
      </c>
      <c r="L2268" s="106">
        <v>46149.37945601852</v>
      </c>
      <c r="M2268" s="25" t="s">
        <v>359</v>
      </c>
      <c r="N2268" s="107" t="s">
        <v>127</v>
      </c>
      <c r="O2268" s="26">
        <v>4.673</v>
      </c>
      <c r="P2268" s="26" t="s">
        <v>295</v>
      </c>
    </row>
    <row r="2269" spans="1:16" x14ac:dyDescent="0.3">
      <c r="A2269" s="24">
        <v>74</v>
      </c>
      <c r="B2269" s="106">
        <v>46149.378263888888</v>
      </c>
      <c r="C2269" s="25" t="s">
        <v>358</v>
      </c>
      <c r="D2269" s="107" t="s">
        <v>131</v>
      </c>
      <c r="E2269" s="26">
        <v>8.5</v>
      </c>
      <c r="F2269" s="26" t="s">
        <v>295</v>
      </c>
      <c r="K2269" s="24">
        <v>74</v>
      </c>
      <c r="L2269" s="106">
        <v>46149.37945601852</v>
      </c>
      <c r="M2269" s="25" t="s">
        <v>359</v>
      </c>
      <c r="N2269" s="107" t="s">
        <v>131</v>
      </c>
      <c r="O2269" s="26">
        <v>12</v>
      </c>
      <c r="P2269" s="26" t="s">
        <v>295</v>
      </c>
    </row>
    <row r="2270" spans="1:16" x14ac:dyDescent="0.3">
      <c r="A2270" s="24">
        <v>74</v>
      </c>
      <c r="B2270" s="106">
        <v>46149.378263888888</v>
      </c>
      <c r="C2270" s="25" t="s">
        <v>358</v>
      </c>
      <c r="D2270" s="107" t="s">
        <v>344</v>
      </c>
      <c r="E2270" s="26">
        <v>337</v>
      </c>
      <c r="F2270" s="26" t="s">
        <v>295</v>
      </c>
      <c r="K2270" s="24">
        <v>74</v>
      </c>
      <c r="L2270" s="106">
        <v>46149.37945601852</v>
      </c>
      <c r="M2270" s="25" t="s">
        <v>359</v>
      </c>
      <c r="N2270" s="107" t="s">
        <v>344</v>
      </c>
      <c r="O2270" s="26">
        <v>202</v>
      </c>
      <c r="P2270" s="26" t="s">
        <v>295</v>
      </c>
    </row>
    <row r="2271" spans="1:16" x14ac:dyDescent="0.3">
      <c r="A2271" s="24">
        <v>74</v>
      </c>
      <c r="B2271" s="106">
        <v>46149.378263888888</v>
      </c>
      <c r="C2271" s="25" t="s">
        <v>358</v>
      </c>
      <c r="D2271" s="107" t="s">
        <v>119</v>
      </c>
      <c r="E2271" s="26">
        <v>240</v>
      </c>
      <c r="F2271" s="26" t="s">
        <v>295</v>
      </c>
      <c r="K2271" s="24">
        <v>74</v>
      </c>
      <c r="L2271" s="106">
        <v>46149.37945601852</v>
      </c>
      <c r="M2271" s="25" t="s">
        <v>359</v>
      </c>
      <c r="N2271" s="107" t="s">
        <v>119</v>
      </c>
      <c r="O2271" s="26">
        <v>89</v>
      </c>
      <c r="P2271" s="26" t="s">
        <v>295</v>
      </c>
    </row>
    <row r="2272" spans="1:16" x14ac:dyDescent="0.3">
      <c r="A2272" s="24">
        <v>74</v>
      </c>
      <c r="B2272" s="106">
        <v>46149.378263888888</v>
      </c>
      <c r="C2272" s="25" t="s">
        <v>358</v>
      </c>
      <c r="D2272" s="107" t="s">
        <v>120</v>
      </c>
      <c r="E2272" s="26">
        <v>80</v>
      </c>
      <c r="F2272" s="26" t="s">
        <v>295</v>
      </c>
      <c r="K2272" s="24">
        <v>74</v>
      </c>
      <c r="L2272" s="106">
        <v>46149.37945601852</v>
      </c>
      <c r="M2272" s="25" t="s">
        <v>359</v>
      </c>
      <c r="N2272" s="107" t="s">
        <v>120</v>
      </c>
      <c r="O2272" s="26">
        <v>27</v>
      </c>
      <c r="P2272" s="26" t="s">
        <v>295</v>
      </c>
    </row>
    <row r="2273" spans="1:16" x14ac:dyDescent="0.3">
      <c r="A2273" s="24">
        <v>74</v>
      </c>
      <c r="B2273" s="106">
        <v>46149.378263888888</v>
      </c>
      <c r="C2273" s="25" t="s">
        <v>358</v>
      </c>
      <c r="D2273" s="107" t="s">
        <v>117</v>
      </c>
      <c r="E2273" s="26">
        <v>2.63</v>
      </c>
      <c r="F2273" s="26" t="s">
        <v>295</v>
      </c>
      <c r="K2273" s="24">
        <v>74</v>
      </c>
      <c r="L2273" s="106">
        <v>46149.37945601852</v>
      </c>
      <c r="M2273" s="25" t="s">
        <v>359</v>
      </c>
      <c r="N2273" s="107" t="s">
        <v>117</v>
      </c>
      <c r="O2273" s="26">
        <v>6.23</v>
      </c>
      <c r="P2273" s="26" t="s">
        <v>295</v>
      </c>
    </row>
    <row r="2274" spans="1:16" x14ac:dyDescent="0.3">
      <c r="A2274" s="24">
        <v>74</v>
      </c>
      <c r="B2274" s="106">
        <v>46149.378263888888</v>
      </c>
      <c r="C2274" s="25" t="s">
        <v>358</v>
      </c>
      <c r="D2274" s="107" t="s">
        <v>346</v>
      </c>
      <c r="E2274" s="26">
        <v>234</v>
      </c>
      <c r="F2274" s="26" t="s">
        <v>295</v>
      </c>
      <c r="K2274" s="24">
        <v>74</v>
      </c>
      <c r="L2274" s="106">
        <v>46149.37945601852</v>
      </c>
      <c r="M2274" s="25" t="s">
        <v>359</v>
      </c>
      <c r="N2274" s="107" t="s">
        <v>346</v>
      </c>
      <c r="O2274" s="26">
        <v>69</v>
      </c>
      <c r="P2274" s="26" t="s">
        <v>295</v>
      </c>
    </row>
    <row r="2275" spans="1:16" x14ac:dyDescent="0.3">
      <c r="A2275" s="24">
        <v>74</v>
      </c>
      <c r="B2275" s="106">
        <v>46149.378263888888</v>
      </c>
      <c r="C2275" s="25" t="s">
        <v>358</v>
      </c>
      <c r="D2275" s="107" t="s">
        <v>132</v>
      </c>
      <c r="E2275" s="26">
        <v>3.42</v>
      </c>
      <c r="F2275" s="26" t="s">
        <v>295</v>
      </c>
      <c r="K2275" s="24">
        <v>74</v>
      </c>
      <c r="L2275" s="106">
        <v>46149.37945601852</v>
      </c>
      <c r="M2275" s="25" t="s">
        <v>359</v>
      </c>
      <c r="N2275" s="107" t="s">
        <v>132</v>
      </c>
      <c r="O2275" s="26">
        <v>7.17</v>
      </c>
      <c r="P2275" s="26" t="s">
        <v>295</v>
      </c>
    </row>
    <row r="2276" spans="1:16" x14ac:dyDescent="0.3">
      <c r="A2276" s="24">
        <v>74</v>
      </c>
      <c r="B2276" s="106">
        <v>46149.378263888888</v>
      </c>
      <c r="C2276" s="25" t="s">
        <v>358</v>
      </c>
      <c r="D2276" s="107" t="s">
        <v>111</v>
      </c>
      <c r="E2276" s="26">
        <v>88</v>
      </c>
      <c r="F2276" s="26" t="s">
        <v>295</v>
      </c>
      <c r="K2276" s="24">
        <v>74</v>
      </c>
      <c r="L2276" s="106">
        <v>46149.37945601852</v>
      </c>
      <c r="M2276" s="25" t="s">
        <v>359</v>
      </c>
      <c r="N2276" s="107" t="s">
        <v>111</v>
      </c>
      <c r="O2276" s="26">
        <v>281</v>
      </c>
      <c r="P2276" s="26" t="s">
        <v>295</v>
      </c>
    </row>
    <row r="2277" spans="1:16" x14ac:dyDescent="0.3">
      <c r="A2277" s="24">
        <v>74</v>
      </c>
      <c r="B2277" s="106">
        <v>46149.378263888888</v>
      </c>
      <c r="C2277" s="25" t="s">
        <v>358</v>
      </c>
      <c r="D2277" s="107" t="s">
        <v>347</v>
      </c>
      <c r="E2277" s="26">
        <v>5.22</v>
      </c>
      <c r="F2277" s="26" t="s">
        <v>295</v>
      </c>
      <c r="K2277" s="24">
        <v>74</v>
      </c>
      <c r="L2277" s="106">
        <v>46149.37945601852</v>
      </c>
      <c r="M2277" s="25" t="s">
        <v>359</v>
      </c>
      <c r="N2277" s="107" t="s">
        <v>347</v>
      </c>
      <c r="O2277" s="26">
        <v>10.06</v>
      </c>
      <c r="P2277" s="26" t="s">
        <v>295</v>
      </c>
    </row>
    <row r="2278" spans="1:16" x14ac:dyDescent="0.3">
      <c r="A2278" s="24">
        <v>74</v>
      </c>
      <c r="B2278" s="106">
        <v>46149.378263888888</v>
      </c>
      <c r="C2278" s="25" t="s">
        <v>358</v>
      </c>
      <c r="D2278" s="107" t="s">
        <v>349</v>
      </c>
      <c r="E2278" s="26">
        <v>2.17</v>
      </c>
      <c r="F2278" s="26" t="s">
        <v>295</v>
      </c>
      <c r="K2278" s="24">
        <v>74</v>
      </c>
      <c r="L2278" s="106">
        <v>46149.37945601852</v>
      </c>
      <c r="M2278" s="25" t="s">
        <v>359</v>
      </c>
      <c r="N2278" s="107" t="s">
        <v>349</v>
      </c>
      <c r="O2278" s="26">
        <v>4.71</v>
      </c>
      <c r="P2278" s="26" t="s">
        <v>295</v>
      </c>
    </row>
    <row r="2279" spans="1:16" x14ac:dyDescent="0.3">
      <c r="A2279" s="24">
        <v>74</v>
      </c>
      <c r="B2279" s="106">
        <v>46149.378263888888</v>
      </c>
      <c r="C2279" s="25" t="s">
        <v>358</v>
      </c>
      <c r="D2279" s="107" t="s">
        <v>128</v>
      </c>
      <c r="E2279" s="26">
        <v>7.1</v>
      </c>
      <c r="F2279" s="26" t="s">
        <v>295</v>
      </c>
      <c r="K2279" s="24">
        <v>74</v>
      </c>
      <c r="L2279" s="106">
        <v>46149.37945601852</v>
      </c>
      <c r="M2279" s="25" t="s">
        <v>359</v>
      </c>
      <c r="N2279" s="107" t="s">
        <v>128</v>
      </c>
      <c r="O2279" s="26">
        <v>4.5</v>
      </c>
      <c r="P2279" s="26" t="s">
        <v>295</v>
      </c>
    </row>
    <row r="2280" spans="1:16" x14ac:dyDescent="0.3">
      <c r="A2280" s="24">
        <v>74</v>
      </c>
      <c r="B2280" s="106">
        <v>46149.378263888888</v>
      </c>
      <c r="C2280" s="25" t="s">
        <v>358</v>
      </c>
      <c r="D2280" s="107" t="s">
        <v>121</v>
      </c>
      <c r="E2280" s="26">
        <v>160</v>
      </c>
      <c r="F2280" s="26" t="s">
        <v>295</v>
      </c>
      <c r="K2280" s="24">
        <v>74</v>
      </c>
      <c r="L2280" s="106">
        <v>46149.37945601852</v>
      </c>
      <c r="M2280" s="25" t="s">
        <v>359</v>
      </c>
      <c r="N2280" s="107" t="s">
        <v>121</v>
      </c>
      <c r="O2280" s="26">
        <v>80</v>
      </c>
      <c r="P2280" s="26" t="s">
        <v>295</v>
      </c>
    </row>
    <row r="2281" spans="1:16" x14ac:dyDescent="0.3">
      <c r="A2281" s="24">
        <v>74</v>
      </c>
      <c r="B2281" s="106">
        <v>46149.378263888888</v>
      </c>
      <c r="C2281" s="25" t="s">
        <v>358</v>
      </c>
      <c r="D2281" s="107" t="s">
        <v>115</v>
      </c>
      <c r="E2281" s="26">
        <v>31</v>
      </c>
      <c r="F2281" s="26" t="s">
        <v>295</v>
      </c>
      <c r="K2281" s="24">
        <v>74</v>
      </c>
      <c r="L2281" s="106">
        <v>46149.37945601852</v>
      </c>
      <c r="M2281" s="25" t="s">
        <v>359</v>
      </c>
      <c r="N2281" s="107" t="s">
        <v>115</v>
      </c>
      <c r="O2281" s="26">
        <v>95</v>
      </c>
      <c r="P2281" s="26" t="s">
        <v>295</v>
      </c>
    </row>
    <row r="2282" spans="1:16" x14ac:dyDescent="0.3">
      <c r="A2282" s="24">
        <v>74</v>
      </c>
      <c r="B2282" s="106">
        <v>46149.378263888888</v>
      </c>
      <c r="C2282" s="25" t="s">
        <v>358</v>
      </c>
      <c r="D2282" s="107" t="s">
        <v>137</v>
      </c>
      <c r="E2282" s="26">
        <v>75</v>
      </c>
      <c r="F2282" s="26" t="s">
        <v>295</v>
      </c>
      <c r="K2282" s="24">
        <v>74</v>
      </c>
      <c r="L2282" s="106">
        <v>46149.37945601852</v>
      </c>
      <c r="M2282" s="25" t="s">
        <v>359</v>
      </c>
      <c r="N2282" s="107" t="s">
        <v>137</v>
      </c>
      <c r="O2282" s="26">
        <v>484</v>
      </c>
      <c r="P2282" s="26" t="s">
        <v>295</v>
      </c>
    </row>
    <row r="2283" spans="1:16" x14ac:dyDescent="0.3">
      <c r="A2283" s="24">
        <v>74</v>
      </c>
      <c r="B2283" s="106">
        <v>46149.378263888888</v>
      </c>
      <c r="C2283" s="25" t="s">
        <v>358</v>
      </c>
      <c r="D2283" s="107" t="s">
        <v>350</v>
      </c>
      <c r="E2283" s="26">
        <v>142</v>
      </c>
      <c r="F2283" s="26" t="s">
        <v>295</v>
      </c>
      <c r="K2283" s="24">
        <v>74</v>
      </c>
      <c r="L2283" s="106">
        <v>46149.37945601852</v>
      </c>
      <c r="M2283" s="25" t="s">
        <v>359</v>
      </c>
      <c r="N2283" s="107" t="s">
        <v>350</v>
      </c>
      <c r="O2283" s="26">
        <v>432</v>
      </c>
      <c r="P2283" s="26" t="s">
        <v>295</v>
      </c>
    </row>
    <row r="2284" spans="1:16" x14ac:dyDescent="0.3">
      <c r="A2284" s="24">
        <v>74</v>
      </c>
      <c r="B2284" s="106">
        <v>46149.378263888888</v>
      </c>
      <c r="C2284" s="25" t="s">
        <v>358</v>
      </c>
      <c r="D2284" s="107" t="s">
        <v>125</v>
      </c>
      <c r="E2284" s="26">
        <v>115</v>
      </c>
      <c r="F2284" s="26" t="s">
        <v>295</v>
      </c>
      <c r="K2284" s="24">
        <v>74</v>
      </c>
      <c r="L2284" s="106">
        <v>46149.37945601852</v>
      </c>
      <c r="M2284" s="25" t="s">
        <v>359</v>
      </c>
      <c r="N2284" s="107" t="s">
        <v>125</v>
      </c>
      <c r="O2284" s="26">
        <v>424</v>
      </c>
      <c r="P2284" s="26" t="s">
        <v>295</v>
      </c>
    </row>
    <row r="2285" spans="1:16" x14ac:dyDescent="0.3">
      <c r="A2285" s="24">
        <v>74</v>
      </c>
      <c r="B2285" s="106">
        <v>46149.378263888888</v>
      </c>
      <c r="C2285" s="25" t="s">
        <v>358</v>
      </c>
      <c r="D2285" s="107" t="s">
        <v>126</v>
      </c>
      <c r="E2285" s="26">
        <v>81</v>
      </c>
      <c r="F2285" s="26" t="s">
        <v>295</v>
      </c>
      <c r="K2285" s="24">
        <v>74</v>
      </c>
      <c r="L2285" s="106">
        <v>46149.37945601852</v>
      </c>
      <c r="M2285" s="25" t="s">
        <v>359</v>
      </c>
      <c r="N2285" s="107" t="s">
        <v>126</v>
      </c>
      <c r="O2285" s="26">
        <v>153</v>
      </c>
      <c r="P2285" s="26" t="s">
        <v>295</v>
      </c>
    </row>
    <row r="2286" spans="1:16" x14ac:dyDescent="0.3">
      <c r="A2286" s="24">
        <v>74</v>
      </c>
      <c r="B2286" s="106">
        <v>46149.378263888888</v>
      </c>
      <c r="C2286" s="25" t="s">
        <v>358</v>
      </c>
      <c r="D2286" s="107" t="s">
        <v>351</v>
      </c>
      <c r="E2286" s="26">
        <v>143</v>
      </c>
      <c r="F2286" s="26" t="s">
        <v>295</v>
      </c>
      <c r="K2286" s="24">
        <v>74</v>
      </c>
      <c r="L2286" s="106">
        <v>46149.37945601852</v>
      </c>
      <c r="M2286" s="25" t="s">
        <v>359</v>
      </c>
      <c r="N2286" s="107" t="s">
        <v>351</v>
      </c>
      <c r="O2286" s="26">
        <v>380</v>
      </c>
      <c r="P2286" s="26" t="s">
        <v>295</v>
      </c>
    </row>
    <row r="2287" spans="1:16" x14ac:dyDescent="0.3">
      <c r="A2287" s="24">
        <v>74</v>
      </c>
      <c r="B2287" s="106">
        <v>46149.378263888888</v>
      </c>
      <c r="C2287" s="25" t="s">
        <v>358</v>
      </c>
      <c r="D2287" s="107" t="s">
        <v>352</v>
      </c>
      <c r="E2287" s="26">
        <v>57</v>
      </c>
      <c r="F2287" s="26" t="s">
        <v>295</v>
      </c>
      <c r="K2287" s="24">
        <v>74</v>
      </c>
      <c r="L2287" s="106">
        <v>46149.37945601852</v>
      </c>
      <c r="M2287" s="25" t="s">
        <v>359</v>
      </c>
      <c r="N2287" s="107" t="s">
        <v>352</v>
      </c>
      <c r="O2287" s="26">
        <v>83</v>
      </c>
      <c r="P2287" s="26" t="s">
        <v>295</v>
      </c>
    </row>
    <row r="2288" spans="1:16" x14ac:dyDescent="0.3">
      <c r="A2288" s="24">
        <v>74</v>
      </c>
      <c r="B2288" s="106">
        <v>46149.378263888888</v>
      </c>
      <c r="C2288" s="25" t="s">
        <v>358</v>
      </c>
      <c r="D2288" s="107" t="s">
        <v>122</v>
      </c>
      <c r="E2288" s="26">
        <v>46</v>
      </c>
      <c r="F2288" s="26" t="s">
        <v>295</v>
      </c>
      <c r="K2288" s="24">
        <v>74</v>
      </c>
      <c r="L2288" s="106">
        <v>46149.37945601852</v>
      </c>
      <c r="M2288" s="25" t="s">
        <v>359</v>
      </c>
      <c r="N2288" s="107" t="s">
        <v>122</v>
      </c>
      <c r="O2288" s="26">
        <v>212</v>
      </c>
      <c r="P2288" s="26" t="s">
        <v>295</v>
      </c>
    </row>
    <row r="2289" spans="1:16" x14ac:dyDescent="0.3">
      <c r="A2289" s="24">
        <v>74</v>
      </c>
      <c r="B2289" s="106">
        <v>46149.378263888888</v>
      </c>
      <c r="C2289" s="25" t="s">
        <v>358</v>
      </c>
      <c r="D2289" s="107" t="s">
        <v>124</v>
      </c>
      <c r="E2289" s="26">
        <v>31</v>
      </c>
      <c r="F2289" s="26" t="s">
        <v>295</v>
      </c>
      <c r="K2289" s="24">
        <v>74</v>
      </c>
      <c r="L2289" s="106">
        <v>46149.37945601852</v>
      </c>
      <c r="M2289" s="25" t="s">
        <v>359</v>
      </c>
      <c r="N2289" s="107" t="s">
        <v>124</v>
      </c>
      <c r="O2289" s="26">
        <v>103</v>
      </c>
      <c r="P2289" s="26" t="s">
        <v>295</v>
      </c>
    </row>
    <row r="2290" spans="1:16" x14ac:dyDescent="0.3">
      <c r="A2290" s="24">
        <v>74</v>
      </c>
      <c r="B2290" s="106">
        <v>46149.378263888888</v>
      </c>
      <c r="C2290" s="25" t="s">
        <v>358</v>
      </c>
      <c r="D2290" s="107" t="s">
        <v>353</v>
      </c>
      <c r="E2290" s="26">
        <v>0.97</v>
      </c>
      <c r="F2290" s="26" t="s">
        <v>295</v>
      </c>
      <c r="K2290" s="24">
        <v>74</v>
      </c>
      <c r="L2290" s="106">
        <v>46149.37945601852</v>
      </c>
      <c r="M2290" s="25" t="s">
        <v>359</v>
      </c>
      <c r="N2290" s="107" t="s">
        <v>353</v>
      </c>
      <c r="O2290" s="26">
        <v>3.46</v>
      </c>
      <c r="P2290" s="26" t="s">
        <v>295</v>
      </c>
    </row>
    <row r="2291" spans="1:16" x14ac:dyDescent="0.3">
      <c r="A2291" s="24">
        <v>74</v>
      </c>
      <c r="B2291" s="106">
        <v>46149.378263888888</v>
      </c>
      <c r="C2291" s="25" t="s">
        <v>358</v>
      </c>
      <c r="D2291" s="107" t="s">
        <v>355</v>
      </c>
      <c r="E2291" s="26">
        <v>37.4</v>
      </c>
      <c r="F2291" s="26" t="s">
        <v>295</v>
      </c>
      <c r="K2291" s="24">
        <v>74</v>
      </c>
      <c r="L2291" s="106">
        <v>46149.37945601852</v>
      </c>
      <c r="M2291" s="25" t="s">
        <v>359</v>
      </c>
      <c r="N2291" s="107" t="s">
        <v>355</v>
      </c>
      <c r="O2291" s="26">
        <v>20.5</v>
      </c>
      <c r="P2291" s="26" t="s">
        <v>295</v>
      </c>
    </row>
    <row r="2292" spans="1:16" x14ac:dyDescent="0.3">
      <c r="A2292" s="24">
        <v>74</v>
      </c>
      <c r="B2292" s="106">
        <v>46149.378263888888</v>
      </c>
      <c r="C2292" s="25" t="s">
        <v>358</v>
      </c>
      <c r="D2292" s="107" t="s">
        <v>133</v>
      </c>
      <c r="E2292" s="26">
        <v>148</v>
      </c>
      <c r="F2292" s="26" t="s">
        <v>295</v>
      </c>
      <c r="K2292" s="24">
        <v>74</v>
      </c>
      <c r="L2292" s="106">
        <v>46149.37945601852</v>
      </c>
      <c r="M2292" s="25" t="s">
        <v>359</v>
      </c>
      <c r="N2292" s="107" t="s">
        <v>133</v>
      </c>
      <c r="O2292" s="26">
        <v>128</v>
      </c>
      <c r="P2292" s="26" t="s">
        <v>295</v>
      </c>
    </row>
    <row r="2293" spans="1:16" x14ac:dyDescent="0.3">
      <c r="A2293" s="24">
        <v>74</v>
      </c>
      <c r="B2293" s="106">
        <v>46149.378263888888</v>
      </c>
      <c r="C2293" s="25" t="s">
        <v>358</v>
      </c>
      <c r="D2293" s="107" t="s">
        <v>135</v>
      </c>
      <c r="E2293" s="26">
        <v>3.9</v>
      </c>
      <c r="F2293" s="26" t="s">
        <v>295</v>
      </c>
      <c r="K2293" s="24">
        <v>74</v>
      </c>
      <c r="L2293" s="106">
        <v>46149.37945601852</v>
      </c>
      <c r="M2293" s="25" t="s">
        <v>359</v>
      </c>
      <c r="N2293" s="107" t="s">
        <v>135</v>
      </c>
      <c r="O2293" s="26">
        <v>6.6</v>
      </c>
      <c r="P2293" s="26" t="s">
        <v>295</v>
      </c>
    </row>
    <row r="2294" spans="1:16" x14ac:dyDescent="0.3">
      <c r="A2294" s="24">
        <v>74</v>
      </c>
      <c r="B2294" s="106">
        <v>46149.378263888888</v>
      </c>
      <c r="C2294" s="25" t="s">
        <v>358</v>
      </c>
      <c r="D2294" s="107" t="s">
        <v>136</v>
      </c>
      <c r="E2294" s="26">
        <v>119</v>
      </c>
      <c r="F2294" s="26" t="s">
        <v>295</v>
      </c>
      <c r="K2294" s="24">
        <v>74</v>
      </c>
      <c r="L2294" s="106">
        <v>46149.37945601852</v>
      </c>
      <c r="M2294" s="25" t="s">
        <v>359</v>
      </c>
      <c r="N2294" s="107" t="s">
        <v>136</v>
      </c>
      <c r="O2294" s="26">
        <v>94</v>
      </c>
      <c r="P2294" s="26" t="s">
        <v>295</v>
      </c>
    </row>
    <row r="2295" spans="1:16" x14ac:dyDescent="0.3">
      <c r="A2295" s="24">
        <v>75</v>
      </c>
      <c r="B2295" s="106">
        <v>46150.357129629629</v>
      </c>
      <c r="C2295" s="25" t="s">
        <v>358</v>
      </c>
      <c r="D2295" s="107" t="s">
        <v>341</v>
      </c>
      <c r="E2295" s="26">
        <v>4.55</v>
      </c>
      <c r="F2295" s="26" t="s">
        <v>295</v>
      </c>
      <c r="K2295" s="24">
        <v>75</v>
      </c>
      <c r="L2295" s="106">
        <v>46150.369212962964</v>
      </c>
      <c r="M2295" s="25" t="s">
        <v>359</v>
      </c>
      <c r="N2295" s="107" t="s">
        <v>341</v>
      </c>
      <c r="O2295" s="26">
        <v>1.1100000000000001</v>
      </c>
      <c r="P2295" s="26" t="s">
        <v>295</v>
      </c>
    </row>
    <row r="2296" spans="1:16" x14ac:dyDescent="0.3">
      <c r="A2296" s="24">
        <v>75</v>
      </c>
      <c r="B2296" s="106">
        <v>46150.357129629629</v>
      </c>
      <c r="C2296" s="25" t="s">
        <v>358</v>
      </c>
      <c r="D2296" s="107" t="s">
        <v>118</v>
      </c>
      <c r="E2296" s="26">
        <v>4.5</v>
      </c>
      <c r="F2296" s="26" t="s">
        <v>295</v>
      </c>
      <c r="K2296" s="24">
        <v>75</v>
      </c>
      <c r="L2296" s="106">
        <v>46150.369212962964</v>
      </c>
      <c r="M2296" s="25" t="s">
        <v>359</v>
      </c>
      <c r="N2296" s="107" t="s">
        <v>118</v>
      </c>
      <c r="O2296" s="26">
        <v>9.6</v>
      </c>
      <c r="P2296" s="26" t="s">
        <v>295</v>
      </c>
    </row>
    <row r="2297" spans="1:16" x14ac:dyDescent="0.3">
      <c r="A2297" s="24">
        <v>75</v>
      </c>
      <c r="B2297" s="106">
        <v>46150.357129629629</v>
      </c>
      <c r="C2297" s="25" t="s">
        <v>358</v>
      </c>
      <c r="D2297" s="107" t="s">
        <v>130</v>
      </c>
      <c r="E2297" s="26">
        <v>3.98</v>
      </c>
      <c r="F2297" s="26" t="s">
        <v>295</v>
      </c>
      <c r="K2297" s="24">
        <v>75</v>
      </c>
      <c r="L2297" s="106">
        <v>46150.369212962964</v>
      </c>
      <c r="M2297" s="25" t="s">
        <v>359</v>
      </c>
      <c r="N2297" s="107" t="s">
        <v>130</v>
      </c>
      <c r="O2297" s="26">
        <v>2.5299999999999998</v>
      </c>
      <c r="P2297" s="26" t="s">
        <v>295</v>
      </c>
    </row>
    <row r="2298" spans="1:16" x14ac:dyDescent="0.3">
      <c r="A2298" s="24">
        <v>75</v>
      </c>
      <c r="B2298" s="106">
        <v>46150.357129629629</v>
      </c>
      <c r="C2298" s="25" t="s">
        <v>358</v>
      </c>
      <c r="D2298" s="107" t="s">
        <v>343</v>
      </c>
      <c r="E2298" s="26">
        <v>0.30499999999999999</v>
      </c>
      <c r="F2298" s="26" t="s">
        <v>295</v>
      </c>
      <c r="K2298" s="24">
        <v>75</v>
      </c>
      <c r="L2298" s="106">
        <v>46150.369212962964</v>
      </c>
      <c r="M2298" s="25" t="s">
        <v>359</v>
      </c>
      <c r="N2298" s="107" t="s">
        <v>343</v>
      </c>
      <c r="O2298" s="26">
        <v>1.2050000000000001</v>
      </c>
      <c r="P2298" s="26" t="s">
        <v>295</v>
      </c>
    </row>
    <row r="2299" spans="1:16" x14ac:dyDescent="0.3">
      <c r="A2299" s="24">
        <v>75</v>
      </c>
      <c r="B2299" s="106">
        <v>46150.357129629629</v>
      </c>
      <c r="C2299" s="25" t="s">
        <v>358</v>
      </c>
      <c r="D2299" s="107" t="s">
        <v>127</v>
      </c>
      <c r="E2299" s="26">
        <v>1.1739999999999999</v>
      </c>
      <c r="F2299" s="26" t="s">
        <v>295</v>
      </c>
      <c r="K2299" s="24">
        <v>75</v>
      </c>
      <c r="L2299" s="106">
        <v>46150.369212962964</v>
      </c>
      <c r="M2299" s="25" t="s">
        <v>359</v>
      </c>
      <c r="N2299" s="107" t="s">
        <v>127</v>
      </c>
      <c r="O2299" s="26">
        <v>4.6150000000000002</v>
      </c>
      <c r="P2299" s="26" t="s">
        <v>295</v>
      </c>
    </row>
    <row r="2300" spans="1:16" x14ac:dyDescent="0.3">
      <c r="A2300" s="24">
        <v>75</v>
      </c>
      <c r="B2300" s="106">
        <v>46150.357129629629</v>
      </c>
      <c r="C2300" s="25" t="s">
        <v>358</v>
      </c>
      <c r="D2300" s="107" t="s">
        <v>131</v>
      </c>
      <c r="E2300" s="26">
        <v>8.6</v>
      </c>
      <c r="F2300" s="26" t="s">
        <v>295</v>
      </c>
      <c r="K2300" s="24">
        <v>75</v>
      </c>
      <c r="L2300" s="106">
        <v>46150.369212962964</v>
      </c>
      <c r="M2300" s="25" t="s">
        <v>359</v>
      </c>
      <c r="N2300" s="107" t="s">
        <v>131</v>
      </c>
      <c r="O2300" s="26">
        <v>12</v>
      </c>
      <c r="P2300" s="26" t="s">
        <v>295</v>
      </c>
    </row>
    <row r="2301" spans="1:16" x14ac:dyDescent="0.3">
      <c r="A2301" s="24">
        <v>75</v>
      </c>
      <c r="B2301" s="106">
        <v>46150.357129629629</v>
      </c>
      <c r="C2301" s="25" t="s">
        <v>358</v>
      </c>
      <c r="D2301" s="107" t="s">
        <v>344</v>
      </c>
      <c r="E2301" s="26">
        <v>336</v>
      </c>
      <c r="F2301" s="26" t="s">
        <v>295</v>
      </c>
      <c r="K2301" s="24">
        <v>75</v>
      </c>
      <c r="L2301" s="106">
        <v>46150.369212962964</v>
      </c>
      <c r="M2301" s="25" t="s">
        <v>359</v>
      </c>
      <c r="N2301" s="107" t="s">
        <v>344</v>
      </c>
      <c r="O2301" s="26">
        <v>196</v>
      </c>
      <c r="P2301" s="26" t="s">
        <v>295</v>
      </c>
    </row>
    <row r="2302" spans="1:16" x14ac:dyDescent="0.3">
      <c r="A2302" s="24">
        <v>75</v>
      </c>
      <c r="B2302" s="106">
        <v>46150.357129629629</v>
      </c>
      <c r="C2302" s="25" t="s">
        <v>358</v>
      </c>
      <c r="D2302" s="107" t="s">
        <v>119</v>
      </c>
      <c r="E2302" s="26">
        <v>251</v>
      </c>
      <c r="F2302" s="26" t="s">
        <v>295</v>
      </c>
      <c r="K2302" s="24">
        <v>75</v>
      </c>
      <c r="L2302" s="106">
        <v>46150.369212962964</v>
      </c>
      <c r="M2302" s="25" t="s">
        <v>359</v>
      </c>
      <c r="N2302" s="107" t="s">
        <v>119</v>
      </c>
      <c r="O2302" s="26">
        <v>95</v>
      </c>
      <c r="P2302" s="26" t="s">
        <v>295</v>
      </c>
    </row>
    <row r="2303" spans="1:16" x14ac:dyDescent="0.3">
      <c r="A2303" s="24">
        <v>75</v>
      </c>
      <c r="B2303" s="106">
        <v>46150.357129629629</v>
      </c>
      <c r="C2303" s="25" t="s">
        <v>358</v>
      </c>
      <c r="D2303" s="107" t="s">
        <v>120</v>
      </c>
      <c r="E2303" s="26">
        <v>77</v>
      </c>
      <c r="F2303" s="26" t="s">
        <v>295</v>
      </c>
      <c r="K2303" s="24">
        <v>75</v>
      </c>
      <c r="L2303" s="106">
        <v>46150.369212962964</v>
      </c>
      <c r="M2303" s="25" t="s">
        <v>359</v>
      </c>
      <c r="N2303" s="107" t="s">
        <v>120</v>
      </c>
      <c r="O2303" s="26">
        <v>28</v>
      </c>
      <c r="P2303" s="26" t="s">
        <v>295</v>
      </c>
    </row>
    <row r="2304" spans="1:16" x14ac:dyDescent="0.3">
      <c r="A2304" s="24">
        <v>75</v>
      </c>
      <c r="B2304" s="106">
        <v>46150.357129629629</v>
      </c>
      <c r="C2304" s="25" t="s">
        <v>358</v>
      </c>
      <c r="D2304" s="107" t="s">
        <v>117</v>
      </c>
      <c r="E2304" s="26">
        <v>2.61</v>
      </c>
      <c r="F2304" s="26" t="s">
        <v>295</v>
      </c>
      <c r="K2304" s="24">
        <v>75</v>
      </c>
      <c r="L2304" s="106">
        <v>46150.369212962964</v>
      </c>
      <c r="M2304" s="25" t="s">
        <v>359</v>
      </c>
      <c r="N2304" s="107" t="s">
        <v>117</v>
      </c>
      <c r="O2304" s="26">
        <v>6.27</v>
      </c>
      <c r="P2304" s="26" t="s">
        <v>295</v>
      </c>
    </row>
    <row r="2305" spans="1:16" x14ac:dyDescent="0.3">
      <c r="A2305" s="24">
        <v>75</v>
      </c>
      <c r="B2305" s="106">
        <v>46150.357129629629</v>
      </c>
      <c r="C2305" s="25" t="s">
        <v>358</v>
      </c>
      <c r="D2305" s="107" t="s">
        <v>346</v>
      </c>
      <c r="E2305" s="26">
        <v>234</v>
      </c>
      <c r="F2305" s="26" t="s">
        <v>295</v>
      </c>
      <c r="K2305" s="24">
        <v>75</v>
      </c>
      <c r="L2305" s="106">
        <v>46150.369212962964</v>
      </c>
      <c r="M2305" s="25" t="s">
        <v>359</v>
      </c>
      <c r="N2305" s="107" t="s">
        <v>346</v>
      </c>
      <c r="O2305" s="26">
        <v>71</v>
      </c>
      <c r="P2305" s="26" t="s">
        <v>295</v>
      </c>
    </row>
    <row r="2306" spans="1:16" x14ac:dyDescent="0.3">
      <c r="A2306" s="24">
        <v>75</v>
      </c>
      <c r="B2306" s="106">
        <v>46150.357129629629</v>
      </c>
      <c r="C2306" s="25" t="s">
        <v>358</v>
      </c>
      <c r="D2306" s="107" t="s">
        <v>132</v>
      </c>
      <c r="E2306" s="26">
        <v>3.6</v>
      </c>
      <c r="F2306" s="26" t="s">
        <v>295</v>
      </c>
      <c r="K2306" s="24">
        <v>75</v>
      </c>
      <c r="L2306" s="106">
        <v>46150.369212962964</v>
      </c>
      <c r="M2306" s="25" t="s">
        <v>359</v>
      </c>
      <c r="N2306" s="107" t="s">
        <v>132</v>
      </c>
      <c r="O2306" s="26">
        <v>7.25</v>
      </c>
      <c r="P2306" s="26" t="s">
        <v>295</v>
      </c>
    </row>
    <row r="2307" spans="1:16" x14ac:dyDescent="0.3">
      <c r="A2307" s="24">
        <v>75</v>
      </c>
      <c r="B2307" s="106">
        <v>46150.357129629629</v>
      </c>
      <c r="C2307" s="25" t="s">
        <v>358</v>
      </c>
      <c r="D2307" s="107" t="s">
        <v>111</v>
      </c>
      <c r="E2307" s="26">
        <v>88</v>
      </c>
      <c r="F2307" s="26" t="s">
        <v>295</v>
      </c>
      <c r="K2307" s="24">
        <v>75</v>
      </c>
      <c r="L2307" s="106">
        <v>46150.369212962964</v>
      </c>
      <c r="M2307" s="25" t="s">
        <v>359</v>
      </c>
      <c r="N2307" s="107" t="s">
        <v>111</v>
      </c>
      <c r="O2307" s="26">
        <v>283</v>
      </c>
      <c r="P2307" s="26" t="s">
        <v>295</v>
      </c>
    </row>
    <row r="2308" spans="1:16" x14ac:dyDescent="0.3">
      <c r="A2308" s="24">
        <v>75</v>
      </c>
      <c r="B2308" s="106">
        <v>46150.357129629629</v>
      </c>
      <c r="C2308" s="25" t="s">
        <v>358</v>
      </c>
      <c r="D2308" s="107" t="s">
        <v>347</v>
      </c>
      <c r="E2308" s="26">
        <v>5.17</v>
      </c>
      <c r="F2308" s="26" t="s">
        <v>295</v>
      </c>
      <c r="K2308" s="24">
        <v>75</v>
      </c>
      <c r="L2308" s="106">
        <v>46150.369212962964</v>
      </c>
      <c r="M2308" s="25" t="s">
        <v>359</v>
      </c>
      <c r="N2308" s="107" t="s">
        <v>347</v>
      </c>
      <c r="O2308" s="26">
        <v>9.8699999999999992</v>
      </c>
      <c r="P2308" s="26" t="s">
        <v>295</v>
      </c>
    </row>
    <row r="2309" spans="1:16" x14ac:dyDescent="0.3">
      <c r="A2309" s="24">
        <v>75</v>
      </c>
      <c r="B2309" s="106">
        <v>46150.357129629629</v>
      </c>
      <c r="C2309" s="25" t="s">
        <v>358</v>
      </c>
      <c r="D2309" s="107" t="s">
        <v>349</v>
      </c>
      <c r="E2309" s="26">
        <v>2.137</v>
      </c>
      <c r="F2309" s="26" t="s">
        <v>295</v>
      </c>
      <c r="K2309" s="24">
        <v>75</v>
      </c>
      <c r="L2309" s="106">
        <v>46150.369212962964</v>
      </c>
      <c r="M2309" s="25" t="s">
        <v>359</v>
      </c>
      <c r="N2309" s="107" t="s">
        <v>349</v>
      </c>
      <c r="O2309" s="26">
        <v>4.5999999999999996</v>
      </c>
      <c r="P2309" s="26" t="s">
        <v>295</v>
      </c>
    </row>
    <row r="2310" spans="1:16" x14ac:dyDescent="0.3">
      <c r="A2310" s="24">
        <v>75</v>
      </c>
      <c r="B2310" s="106">
        <v>46150.357129629629</v>
      </c>
      <c r="C2310" s="25" t="s">
        <v>358</v>
      </c>
      <c r="D2310" s="107" t="s">
        <v>128</v>
      </c>
      <c r="E2310" s="26">
        <v>7.1</v>
      </c>
      <c r="F2310" s="26" t="s">
        <v>295</v>
      </c>
      <c r="K2310" s="24">
        <v>75</v>
      </c>
      <c r="L2310" s="106">
        <v>46150.369212962964</v>
      </c>
      <c r="M2310" s="25" t="s">
        <v>359</v>
      </c>
      <c r="N2310" s="107" t="s">
        <v>128</v>
      </c>
      <c r="O2310" s="26">
        <v>4.5999999999999996</v>
      </c>
      <c r="P2310" s="26" t="s">
        <v>295</v>
      </c>
    </row>
    <row r="2311" spans="1:16" x14ac:dyDescent="0.3">
      <c r="A2311" s="24">
        <v>75</v>
      </c>
      <c r="B2311" s="106">
        <v>46150.357129629629</v>
      </c>
      <c r="C2311" s="25" t="s">
        <v>358</v>
      </c>
      <c r="D2311" s="107" t="s">
        <v>121</v>
      </c>
      <c r="E2311" s="26">
        <v>159</v>
      </c>
      <c r="F2311" s="26" t="s">
        <v>295</v>
      </c>
      <c r="K2311" s="24">
        <v>75</v>
      </c>
      <c r="L2311" s="106">
        <v>46150.369212962964</v>
      </c>
      <c r="M2311" s="25" t="s">
        <v>359</v>
      </c>
      <c r="N2311" s="107" t="s">
        <v>121</v>
      </c>
      <c r="O2311" s="26">
        <v>83</v>
      </c>
      <c r="P2311" s="26" t="s">
        <v>295</v>
      </c>
    </row>
    <row r="2312" spans="1:16" x14ac:dyDescent="0.3">
      <c r="A2312" s="24">
        <v>75</v>
      </c>
      <c r="B2312" s="106">
        <v>46150.357129629629</v>
      </c>
      <c r="C2312" s="25" t="s">
        <v>358</v>
      </c>
      <c r="D2312" s="107" t="s">
        <v>115</v>
      </c>
      <c r="E2312" s="26">
        <v>32</v>
      </c>
      <c r="F2312" s="26" t="s">
        <v>295</v>
      </c>
      <c r="K2312" s="24">
        <v>75</v>
      </c>
      <c r="L2312" s="106">
        <v>46150.369212962964</v>
      </c>
      <c r="M2312" s="25" t="s">
        <v>359</v>
      </c>
      <c r="N2312" s="107" t="s">
        <v>115</v>
      </c>
      <c r="O2312" s="26">
        <v>95</v>
      </c>
      <c r="P2312" s="26" t="s">
        <v>295</v>
      </c>
    </row>
    <row r="2313" spans="1:16" x14ac:dyDescent="0.3">
      <c r="A2313" s="24">
        <v>75</v>
      </c>
      <c r="B2313" s="106">
        <v>46150.357129629629</v>
      </c>
      <c r="C2313" s="25" t="s">
        <v>358</v>
      </c>
      <c r="D2313" s="107" t="s">
        <v>137</v>
      </c>
      <c r="E2313" s="26">
        <v>75</v>
      </c>
      <c r="F2313" s="26" t="s">
        <v>295</v>
      </c>
      <c r="K2313" s="24">
        <v>75</v>
      </c>
      <c r="L2313" s="106">
        <v>46150.369212962964</v>
      </c>
      <c r="M2313" s="25" t="s">
        <v>359</v>
      </c>
      <c r="N2313" s="107" t="s">
        <v>137</v>
      </c>
      <c r="O2313" s="26">
        <v>478</v>
      </c>
      <c r="P2313" s="26" t="s">
        <v>295</v>
      </c>
    </row>
    <row r="2314" spans="1:16" x14ac:dyDescent="0.3">
      <c r="A2314" s="24">
        <v>75</v>
      </c>
      <c r="B2314" s="106">
        <v>46150.357129629629</v>
      </c>
      <c r="C2314" s="25" t="s">
        <v>358</v>
      </c>
      <c r="D2314" s="107" t="s">
        <v>350</v>
      </c>
      <c r="E2314" s="26">
        <v>140</v>
      </c>
      <c r="F2314" s="26" t="s">
        <v>295</v>
      </c>
      <c r="K2314" s="24">
        <v>75</v>
      </c>
      <c r="L2314" s="106">
        <v>46150.369212962964</v>
      </c>
      <c r="M2314" s="25" t="s">
        <v>359</v>
      </c>
      <c r="N2314" s="107" t="s">
        <v>350</v>
      </c>
      <c r="O2314" s="26">
        <v>435</v>
      </c>
      <c r="P2314" s="26" t="s">
        <v>295</v>
      </c>
    </row>
    <row r="2315" spans="1:16" x14ac:dyDescent="0.3">
      <c r="A2315" s="24">
        <v>75</v>
      </c>
      <c r="B2315" s="106">
        <v>46150.357129629629</v>
      </c>
      <c r="C2315" s="25" t="s">
        <v>358</v>
      </c>
      <c r="D2315" s="107" t="s">
        <v>125</v>
      </c>
      <c r="E2315" s="26">
        <v>112</v>
      </c>
      <c r="F2315" s="26" t="s">
        <v>295</v>
      </c>
      <c r="K2315" s="24">
        <v>75</v>
      </c>
      <c r="L2315" s="106">
        <v>46150.369212962964</v>
      </c>
      <c r="M2315" s="25" t="s">
        <v>359</v>
      </c>
      <c r="N2315" s="107" t="s">
        <v>125</v>
      </c>
      <c r="O2315" s="26">
        <v>426</v>
      </c>
      <c r="P2315" s="26" t="s">
        <v>295</v>
      </c>
    </row>
    <row r="2316" spans="1:16" x14ac:dyDescent="0.3">
      <c r="A2316" s="24">
        <v>75</v>
      </c>
      <c r="B2316" s="106">
        <v>46150.357129629629</v>
      </c>
      <c r="C2316" s="25" t="s">
        <v>358</v>
      </c>
      <c r="D2316" s="107" t="s">
        <v>126</v>
      </c>
      <c r="E2316" s="26">
        <v>81</v>
      </c>
      <c r="F2316" s="26" t="s">
        <v>295</v>
      </c>
      <c r="K2316" s="24">
        <v>75</v>
      </c>
      <c r="L2316" s="106">
        <v>46150.369212962964</v>
      </c>
      <c r="M2316" s="25" t="s">
        <v>359</v>
      </c>
      <c r="N2316" s="107" t="s">
        <v>126</v>
      </c>
      <c r="O2316" s="26">
        <v>154</v>
      </c>
      <c r="P2316" s="26" t="s">
        <v>295</v>
      </c>
    </row>
    <row r="2317" spans="1:16" x14ac:dyDescent="0.3">
      <c r="A2317" s="24">
        <v>75</v>
      </c>
      <c r="B2317" s="106">
        <v>46150.357129629629</v>
      </c>
      <c r="C2317" s="25" t="s">
        <v>358</v>
      </c>
      <c r="D2317" s="107" t="s">
        <v>351</v>
      </c>
      <c r="E2317" s="26">
        <v>137</v>
      </c>
      <c r="F2317" s="26" t="s">
        <v>295</v>
      </c>
      <c r="K2317" s="24">
        <v>75</v>
      </c>
      <c r="L2317" s="106">
        <v>46150.369212962964</v>
      </c>
      <c r="M2317" s="25" t="s">
        <v>359</v>
      </c>
      <c r="N2317" s="107" t="s">
        <v>351</v>
      </c>
      <c r="O2317" s="26">
        <v>352</v>
      </c>
      <c r="P2317" s="26" t="s">
        <v>295</v>
      </c>
    </row>
    <row r="2318" spans="1:16" x14ac:dyDescent="0.3">
      <c r="A2318" s="24">
        <v>75</v>
      </c>
      <c r="B2318" s="106">
        <v>46150.357129629629</v>
      </c>
      <c r="C2318" s="25" t="s">
        <v>358</v>
      </c>
      <c r="D2318" s="107" t="s">
        <v>352</v>
      </c>
      <c r="E2318" s="26">
        <v>58</v>
      </c>
      <c r="F2318" s="26" t="s">
        <v>295</v>
      </c>
      <c r="K2318" s="24">
        <v>75</v>
      </c>
      <c r="L2318" s="106">
        <v>46150.369212962964</v>
      </c>
      <c r="M2318" s="25" t="s">
        <v>359</v>
      </c>
      <c r="N2318" s="107" t="s">
        <v>352</v>
      </c>
      <c r="O2318" s="26">
        <v>83</v>
      </c>
      <c r="P2318" s="26" t="s">
        <v>295</v>
      </c>
    </row>
    <row r="2319" spans="1:16" x14ac:dyDescent="0.3">
      <c r="A2319" s="24">
        <v>75</v>
      </c>
      <c r="B2319" s="106">
        <v>46150.357129629629</v>
      </c>
      <c r="C2319" s="25" t="s">
        <v>358</v>
      </c>
      <c r="D2319" s="107" t="s">
        <v>122</v>
      </c>
      <c r="E2319" s="26">
        <v>46</v>
      </c>
      <c r="F2319" s="26" t="s">
        <v>295</v>
      </c>
      <c r="K2319" s="24">
        <v>75</v>
      </c>
      <c r="L2319" s="106">
        <v>46150.369212962964</v>
      </c>
      <c r="M2319" s="25" t="s">
        <v>359</v>
      </c>
      <c r="N2319" s="107" t="s">
        <v>122</v>
      </c>
      <c r="O2319" s="26">
        <v>213</v>
      </c>
      <c r="P2319" s="26" t="s">
        <v>295</v>
      </c>
    </row>
    <row r="2320" spans="1:16" x14ac:dyDescent="0.3">
      <c r="A2320" s="24">
        <v>75</v>
      </c>
      <c r="B2320" s="106">
        <v>46150.357129629629</v>
      </c>
      <c r="C2320" s="25" t="s">
        <v>358</v>
      </c>
      <c r="D2320" s="107" t="s">
        <v>124</v>
      </c>
      <c r="E2320" s="26">
        <v>30</v>
      </c>
      <c r="F2320" s="26" t="s">
        <v>295</v>
      </c>
      <c r="K2320" s="24">
        <v>75</v>
      </c>
      <c r="L2320" s="106">
        <v>46150.369212962964</v>
      </c>
      <c r="M2320" s="25" t="s">
        <v>359</v>
      </c>
      <c r="N2320" s="107" t="s">
        <v>124</v>
      </c>
      <c r="O2320" s="26">
        <v>102</v>
      </c>
      <c r="P2320" s="26" t="s">
        <v>295</v>
      </c>
    </row>
    <row r="2321" spans="1:16" x14ac:dyDescent="0.3">
      <c r="A2321" s="24">
        <v>75</v>
      </c>
      <c r="B2321" s="106">
        <v>46150.357129629629</v>
      </c>
      <c r="C2321" s="25" t="s">
        <v>358</v>
      </c>
      <c r="D2321" s="107" t="s">
        <v>353</v>
      </c>
      <c r="E2321" s="26">
        <v>0.96</v>
      </c>
      <c r="F2321" s="26" t="s">
        <v>295</v>
      </c>
      <c r="K2321" s="24">
        <v>75</v>
      </c>
      <c r="L2321" s="106">
        <v>46150.369212962964</v>
      </c>
      <c r="M2321" s="25" t="s">
        <v>359</v>
      </c>
      <c r="N2321" s="107" t="s">
        <v>353</v>
      </c>
      <c r="O2321" s="26">
        <v>3.51</v>
      </c>
      <c r="P2321" s="26" t="s">
        <v>295</v>
      </c>
    </row>
    <row r="2322" spans="1:16" x14ac:dyDescent="0.3">
      <c r="A2322" s="24">
        <v>75</v>
      </c>
      <c r="B2322" s="106">
        <v>46150.357129629629</v>
      </c>
      <c r="C2322" s="25" t="s">
        <v>358</v>
      </c>
      <c r="D2322" s="107" t="s">
        <v>355</v>
      </c>
      <c r="E2322" s="26">
        <v>34.6</v>
      </c>
      <c r="F2322" s="26" t="s">
        <v>295</v>
      </c>
      <c r="K2322" s="24">
        <v>75</v>
      </c>
      <c r="L2322" s="106">
        <v>46150.369212962964</v>
      </c>
      <c r="M2322" s="25" t="s">
        <v>359</v>
      </c>
      <c r="N2322" s="107" t="s">
        <v>355</v>
      </c>
      <c r="O2322" s="26">
        <v>18.7</v>
      </c>
      <c r="P2322" s="26" t="s">
        <v>295</v>
      </c>
    </row>
    <row r="2323" spans="1:16" x14ac:dyDescent="0.3">
      <c r="A2323" s="24">
        <v>75</v>
      </c>
      <c r="B2323" s="106">
        <v>46150.357129629629</v>
      </c>
      <c r="C2323" s="25" t="s">
        <v>358</v>
      </c>
      <c r="D2323" s="107" t="s">
        <v>133</v>
      </c>
      <c r="E2323" s="26">
        <v>147</v>
      </c>
      <c r="F2323" s="26" t="s">
        <v>295</v>
      </c>
      <c r="K2323" s="24">
        <v>75</v>
      </c>
      <c r="L2323" s="106">
        <v>46150.369212962964</v>
      </c>
      <c r="M2323" s="25" t="s">
        <v>359</v>
      </c>
      <c r="N2323" s="107" t="s">
        <v>133</v>
      </c>
      <c r="O2323" s="26">
        <v>127</v>
      </c>
      <c r="P2323" s="26" t="s">
        <v>295</v>
      </c>
    </row>
    <row r="2324" spans="1:16" x14ac:dyDescent="0.3">
      <c r="A2324" s="24">
        <v>75</v>
      </c>
      <c r="B2324" s="106">
        <v>46150.357129629629</v>
      </c>
      <c r="C2324" s="25" t="s">
        <v>358</v>
      </c>
      <c r="D2324" s="107" t="s">
        <v>135</v>
      </c>
      <c r="E2324" s="26">
        <v>3.8</v>
      </c>
      <c r="F2324" s="26" t="s">
        <v>295</v>
      </c>
      <c r="K2324" s="24">
        <v>75</v>
      </c>
      <c r="L2324" s="106">
        <v>46150.369212962964</v>
      </c>
      <c r="M2324" s="25" t="s">
        <v>359</v>
      </c>
      <c r="N2324" s="107" t="s">
        <v>135</v>
      </c>
      <c r="O2324" s="26">
        <v>6.5</v>
      </c>
      <c r="P2324" s="26" t="s">
        <v>295</v>
      </c>
    </row>
    <row r="2325" spans="1:16" x14ac:dyDescent="0.3">
      <c r="A2325" s="24">
        <v>75</v>
      </c>
      <c r="B2325" s="106">
        <v>46150.357129629629</v>
      </c>
      <c r="C2325" s="25" t="s">
        <v>358</v>
      </c>
      <c r="D2325" s="107" t="s">
        <v>136</v>
      </c>
      <c r="E2325" s="26">
        <v>117</v>
      </c>
      <c r="F2325" s="26" t="s">
        <v>295</v>
      </c>
      <c r="K2325" s="24">
        <v>75</v>
      </c>
      <c r="L2325" s="106">
        <v>46150.369212962964</v>
      </c>
      <c r="M2325" s="25" t="s">
        <v>359</v>
      </c>
      <c r="N2325" s="107" t="s">
        <v>136</v>
      </c>
      <c r="O2325" s="26">
        <v>94</v>
      </c>
      <c r="P2325" s="26" t="s">
        <v>295</v>
      </c>
    </row>
    <row r="2326" spans="1:16" x14ac:dyDescent="0.3">
      <c r="A2326" s="24">
        <v>76</v>
      </c>
      <c r="B2326" s="106">
        <v>46153.376261574071</v>
      </c>
      <c r="C2326" s="25" t="s">
        <v>358</v>
      </c>
      <c r="D2326" s="107" t="s">
        <v>341</v>
      </c>
      <c r="E2326" s="26">
        <v>4.67</v>
      </c>
      <c r="F2326" s="26" t="s">
        <v>295</v>
      </c>
      <c r="K2326" s="24">
        <v>76</v>
      </c>
      <c r="L2326" s="106">
        <v>46153.376273148147</v>
      </c>
      <c r="M2326" s="25" t="s">
        <v>359</v>
      </c>
      <c r="N2326" s="107" t="s">
        <v>341</v>
      </c>
      <c r="O2326" s="26">
        <v>1.31</v>
      </c>
      <c r="P2326" s="26" t="s">
        <v>295</v>
      </c>
    </row>
    <row r="2327" spans="1:16" x14ac:dyDescent="0.3">
      <c r="A2327" s="24">
        <v>76</v>
      </c>
      <c r="B2327" s="106">
        <v>46153.376261574071</v>
      </c>
      <c r="C2327" s="25" t="s">
        <v>358</v>
      </c>
      <c r="D2327" s="107" t="s">
        <v>118</v>
      </c>
      <c r="E2327" s="26">
        <v>4.4000000000000004</v>
      </c>
      <c r="F2327" s="26" t="s">
        <v>295</v>
      </c>
      <c r="K2327" s="24">
        <v>76</v>
      </c>
      <c r="L2327" s="106">
        <v>46153.376273148147</v>
      </c>
      <c r="M2327" s="25" t="s">
        <v>359</v>
      </c>
      <c r="N2327" s="107" t="s">
        <v>118</v>
      </c>
      <c r="O2327" s="26">
        <v>9.1999999999999993</v>
      </c>
      <c r="P2327" s="26" t="s">
        <v>295</v>
      </c>
    </row>
    <row r="2328" spans="1:16" x14ac:dyDescent="0.3">
      <c r="A2328" s="24">
        <v>76</v>
      </c>
      <c r="B2328" s="106">
        <v>46153.376261574071</v>
      </c>
      <c r="C2328" s="25" t="s">
        <v>358</v>
      </c>
      <c r="D2328" s="107" t="s">
        <v>130</v>
      </c>
      <c r="E2328" s="26">
        <v>3.99</v>
      </c>
      <c r="F2328" s="26" t="s">
        <v>295</v>
      </c>
      <c r="K2328" s="24">
        <v>76</v>
      </c>
      <c r="L2328" s="106">
        <v>46153.376273148147</v>
      </c>
      <c r="M2328" s="25" t="s">
        <v>359</v>
      </c>
      <c r="N2328" s="107" t="s">
        <v>130</v>
      </c>
      <c r="O2328" s="26">
        <v>2.56</v>
      </c>
      <c r="P2328" s="26" t="s">
        <v>295</v>
      </c>
    </row>
    <row r="2329" spans="1:16" x14ac:dyDescent="0.3">
      <c r="A2329" s="24">
        <v>76</v>
      </c>
      <c r="B2329" s="106">
        <v>46153.376261574071</v>
      </c>
      <c r="C2329" s="25" t="s">
        <v>358</v>
      </c>
      <c r="D2329" s="107" t="s">
        <v>343</v>
      </c>
      <c r="E2329" s="26">
        <v>0.33</v>
      </c>
      <c r="F2329" s="26" t="s">
        <v>295</v>
      </c>
      <c r="K2329" s="24">
        <v>76</v>
      </c>
      <c r="L2329" s="106">
        <v>46153.376273148147</v>
      </c>
      <c r="M2329" s="25" t="s">
        <v>359</v>
      </c>
      <c r="N2329" s="107" t="s">
        <v>343</v>
      </c>
      <c r="O2329" s="26">
        <v>1.2070000000000001</v>
      </c>
      <c r="P2329" s="26" t="s">
        <v>295</v>
      </c>
    </row>
    <row r="2330" spans="1:16" x14ac:dyDescent="0.3">
      <c r="A2330" s="24">
        <v>76</v>
      </c>
      <c r="B2330" s="106">
        <v>46153.376261574071</v>
      </c>
      <c r="C2330" s="25" t="s">
        <v>358</v>
      </c>
      <c r="D2330" s="107" t="s">
        <v>127</v>
      </c>
      <c r="E2330" s="26">
        <v>1.2070000000000001</v>
      </c>
      <c r="F2330" s="26" t="s">
        <v>295</v>
      </c>
      <c r="K2330" s="24">
        <v>76</v>
      </c>
      <c r="L2330" s="106">
        <v>46153.376273148147</v>
      </c>
      <c r="M2330" s="25" t="s">
        <v>359</v>
      </c>
      <c r="N2330" s="107" t="s">
        <v>127</v>
      </c>
      <c r="O2330" s="26">
        <v>4.6630000000000003</v>
      </c>
      <c r="P2330" s="26" t="s">
        <v>295</v>
      </c>
    </row>
    <row r="2331" spans="1:16" x14ac:dyDescent="0.3">
      <c r="A2331" s="24">
        <v>76</v>
      </c>
      <c r="B2331" s="106">
        <v>46153.376261574071</v>
      </c>
      <c r="C2331" s="25" t="s">
        <v>358</v>
      </c>
      <c r="D2331" s="107" t="s">
        <v>131</v>
      </c>
      <c r="E2331" s="26">
        <v>8.6999999999999993</v>
      </c>
      <c r="F2331" s="26" t="s">
        <v>295</v>
      </c>
      <c r="K2331" s="24">
        <v>76</v>
      </c>
      <c r="L2331" s="106">
        <v>46153.376273148147</v>
      </c>
      <c r="M2331" s="25" t="s">
        <v>359</v>
      </c>
      <c r="N2331" s="107" t="s">
        <v>131</v>
      </c>
      <c r="O2331" s="26">
        <v>11.9</v>
      </c>
      <c r="P2331" s="26" t="s">
        <v>295</v>
      </c>
    </row>
    <row r="2332" spans="1:16" x14ac:dyDescent="0.3">
      <c r="A2332" s="24">
        <v>76</v>
      </c>
      <c r="B2332" s="106">
        <v>46153.376261574071</v>
      </c>
      <c r="C2332" s="25" t="s">
        <v>358</v>
      </c>
      <c r="D2332" s="107" t="s">
        <v>344</v>
      </c>
      <c r="E2332" s="26">
        <v>305</v>
      </c>
      <c r="F2332" s="26" t="s">
        <v>295</v>
      </c>
      <c r="K2332" s="24">
        <v>76</v>
      </c>
      <c r="L2332" s="106">
        <v>46153.376273148147</v>
      </c>
      <c r="M2332" s="25" t="s">
        <v>359</v>
      </c>
      <c r="N2332" s="107" t="s">
        <v>344</v>
      </c>
      <c r="O2332" s="26">
        <v>191</v>
      </c>
      <c r="P2332" s="26" t="s">
        <v>295</v>
      </c>
    </row>
    <row r="2333" spans="1:16" x14ac:dyDescent="0.3">
      <c r="A2333" s="24">
        <v>76</v>
      </c>
      <c r="B2333" s="106">
        <v>46153.376261574071</v>
      </c>
      <c r="C2333" s="25" t="s">
        <v>358</v>
      </c>
      <c r="D2333" s="107" t="s">
        <v>119</v>
      </c>
      <c r="E2333" s="26">
        <v>250</v>
      </c>
      <c r="F2333" s="26" t="s">
        <v>295</v>
      </c>
      <c r="K2333" s="24">
        <v>76</v>
      </c>
      <c r="L2333" s="106">
        <v>46153.376273148147</v>
      </c>
      <c r="M2333" s="25" t="s">
        <v>359</v>
      </c>
      <c r="N2333" s="107" t="s">
        <v>119</v>
      </c>
      <c r="O2333" s="26">
        <v>94</v>
      </c>
      <c r="P2333" s="26" t="s">
        <v>295</v>
      </c>
    </row>
    <row r="2334" spans="1:16" x14ac:dyDescent="0.3">
      <c r="A2334" s="24">
        <v>76</v>
      </c>
      <c r="B2334" s="106">
        <v>46153.376261574071</v>
      </c>
      <c r="C2334" s="25" t="s">
        <v>358</v>
      </c>
      <c r="D2334" s="107" t="s">
        <v>120</v>
      </c>
      <c r="E2334" s="26">
        <v>77</v>
      </c>
      <c r="F2334" s="26" t="s">
        <v>295</v>
      </c>
      <c r="K2334" s="24">
        <v>76</v>
      </c>
      <c r="L2334" s="106">
        <v>46153.376273148147</v>
      </c>
      <c r="M2334" s="25" t="s">
        <v>359</v>
      </c>
      <c r="N2334" s="107" t="s">
        <v>120</v>
      </c>
      <c r="O2334" s="26">
        <v>27</v>
      </c>
      <c r="P2334" s="26" t="s">
        <v>295</v>
      </c>
    </row>
    <row r="2335" spans="1:16" x14ac:dyDescent="0.3">
      <c r="A2335" s="24">
        <v>76</v>
      </c>
      <c r="B2335" s="106">
        <v>46153.376261574071</v>
      </c>
      <c r="C2335" s="25" t="s">
        <v>358</v>
      </c>
      <c r="D2335" s="107" t="s">
        <v>117</v>
      </c>
      <c r="E2335" s="26">
        <v>2.79</v>
      </c>
      <c r="F2335" s="26" t="s">
        <v>295</v>
      </c>
      <c r="K2335" s="24">
        <v>76</v>
      </c>
      <c r="L2335" s="106">
        <v>46153.376273148147</v>
      </c>
      <c r="M2335" s="25" t="s">
        <v>359</v>
      </c>
      <c r="N2335" s="107" t="s">
        <v>117</v>
      </c>
      <c r="O2335" s="26">
        <v>6.48</v>
      </c>
      <c r="P2335" s="26" t="s">
        <v>295</v>
      </c>
    </row>
    <row r="2336" spans="1:16" x14ac:dyDescent="0.3">
      <c r="A2336" s="24">
        <v>76</v>
      </c>
      <c r="B2336" s="106">
        <v>46153.376261574071</v>
      </c>
      <c r="C2336" s="25" t="s">
        <v>358</v>
      </c>
      <c r="D2336" s="107" t="s">
        <v>346</v>
      </c>
      <c r="E2336" s="26">
        <v>233</v>
      </c>
      <c r="F2336" s="26" t="s">
        <v>295</v>
      </c>
      <c r="K2336" s="24">
        <v>76</v>
      </c>
      <c r="L2336" s="106">
        <v>46153.376273148147</v>
      </c>
      <c r="M2336" s="25" t="s">
        <v>359</v>
      </c>
      <c r="N2336" s="107" t="s">
        <v>346</v>
      </c>
      <c r="O2336" s="26">
        <v>69</v>
      </c>
      <c r="P2336" s="26" t="s">
        <v>295</v>
      </c>
    </row>
    <row r="2337" spans="1:16" x14ac:dyDescent="0.3">
      <c r="A2337" s="24">
        <v>76</v>
      </c>
      <c r="B2337" s="106">
        <v>46153.376261574071</v>
      </c>
      <c r="C2337" s="25" t="s">
        <v>358</v>
      </c>
      <c r="D2337" s="107" t="s">
        <v>132</v>
      </c>
      <c r="E2337" s="26">
        <v>3.58</v>
      </c>
      <c r="F2337" s="26" t="s">
        <v>295</v>
      </c>
      <c r="K2337" s="24">
        <v>76</v>
      </c>
      <c r="L2337" s="106">
        <v>46153.376273148147</v>
      </c>
      <c r="M2337" s="25" t="s">
        <v>359</v>
      </c>
      <c r="N2337" s="107" t="s">
        <v>132</v>
      </c>
      <c r="O2337" s="26">
        <v>7.22</v>
      </c>
      <c r="P2337" s="26" t="s">
        <v>295</v>
      </c>
    </row>
    <row r="2338" spans="1:16" x14ac:dyDescent="0.3">
      <c r="A2338" s="24">
        <v>76</v>
      </c>
      <c r="B2338" s="106">
        <v>46153.376261574071</v>
      </c>
      <c r="C2338" s="25" t="s">
        <v>358</v>
      </c>
      <c r="D2338" s="107" t="s">
        <v>111</v>
      </c>
      <c r="E2338" s="26">
        <v>88</v>
      </c>
      <c r="F2338" s="26" t="s">
        <v>295</v>
      </c>
      <c r="K2338" s="24">
        <v>76</v>
      </c>
      <c r="L2338" s="106">
        <v>46153.376273148147</v>
      </c>
      <c r="M2338" s="25" t="s">
        <v>359</v>
      </c>
      <c r="N2338" s="107" t="s">
        <v>111</v>
      </c>
      <c r="O2338" s="26">
        <v>282</v>
      </c>
      <c r="P2338" s="26" t="s">
        <v>295</v>
      </c>
    </row>
    <row r="2339" spans="1:16" x14ac:dyDescent="0.3">
      <c r="A2339" s="24">
        <v>76</v>
      </c>
      <c r="B2339" s="106">
        <v>46153.376261574071</v>
      </c>
      <c r="C2339" s="25" t="s">
        <v>358</v>
      </c>
      <c r="D2339" s="107" t="s">
        <v>347</v>
      </c>
      <c r="E2339" s="26">
        <v>5.15</v>
      </c>
      <c r="F2339" s="26" t="s">
        <v>295</v>
      </c>
      <c r="K2339" s="24">
        <v>76</v>
      </c>
      <c r="L2339" s="106">
        <v>46153.376273148147</v>
      </c>
      <c r="M2339" s="25" t="s">
        <v>359</v>
      </c>
      <c r="N2339" s="107" t="s">
        <v>347</v>
      </c>
      <c r="O2339" s="26">
        <v>9.49</v>
      </c>
      <c r="P2339" s="26" t="s">
        <v>295</v>
      </c>
    </row>
    <row r="2340" spans="1:16" x14ac:dyDescent="0.3">
      <c r="A2340" s="24">
        <v>76</v>
      </c>
      <c r="B2340" s="106">
        <v>46153.376261574071</v>
      </c>
      <c r="C2340" s="25" t="s">
        <v>358</v>
      </c>
      <c r="D2340" s="107" t="s">
        <v>349</v>
      </c>
      <c r="E2340" s="26">
        <v>2.2200000000000002</v>
      </c>
      <c r="F2340" s="26" t="s">
        <v>295</v>
      </c>
      <c r="K2340" s="24">
        <v>76</v>
      </c>
      <c r="L2340" s="106">
        <v>46153.376273148147</v>
      </c>
      <c r="M2340" s="25" t="s">
        <v>359</v>
      </c>
      <c r="N2340" s="107" t="s">
        <v>349</v>
      </c>
      <c r="O2340" s="26">
        <v>4.76</v>
      </c>
      <c r="P2340" s="26" t="s">
        <v>295</v>
      </c>
    </row>
    <row r="2341" spans="1:16" x14ac:dyDescent="0.3">
      <c r="A2341" s="24">
        <v>76</v>
      </c>
      <c r="B2341" s="106">
        <v>46153.376261574071</v>
      </c>
      <c r="C2341" s="25" t="s">
        <v>358</v>
      </c>
      <c r="D2341" s="107" t="s">
        <v>128</v>
      </c>
      <c r="E2341" s="26">
        <v>7</v>
      </c>
      <c r="F2341" s="26" t="s">
        <v>295</v>
      </c>
      <c r="K2341" s="24">
        <v>76</v>
      </c>
      <c r="L2341" s="106">
        <v>46153.376273148147</v>
      </c>
      <c r="M2341" s="25" t="s">
        <v>359</v>
      </c>
      <c r="N2341" s="107" t="s">
        <v>128</v>
      </c>
      <c r="O2341" s="26">
        <v>4.4000000000000004</v>
      </c>
      <c r="P2341" s="26" t="s">
        <v>295</v>
      </c>
    </row>
    <row r="2342" spans="1:16" x14ac:dyDescent="0.3">
      <c r="A2342" s="24">
        <v>76</v>
      </c>
      <c r="B2342" s="106">
        <v>46153.376261574071</v>
      </c>
      <c r="C2342" s="25" t="s">
        <v>358</v>
      </c>
      <c r="D2342" s="107" t="s">
        <v>121</v>
      </c>
      <c r="E2342" s="26">
        <v>161</v>
      </c>
      <c r="F2342" s="26" t="s">
        <v>295</v>
      </c>
      <c r="K2342" s="24">
        <v>76</v>
      </c>
      <c r="L2342" s="106">
        <v>46153.376273148147</v>
      </c>
      <c r="M2342" s="25" t="s">
        <v>359</v>
      </c>
      <c r="N2342" s="107" t="s">
        <v>121</v>
      </c>
      <c r="O2342" s="26">
        <v>77</v>
      </c>
      <c r="P2342" s="26" t="s">
        <v>295</v>
      </c>
    </row>
    <row r="2343" spans="1:16" x14ac:dyDescent="0.3">
      <c r="A2343" s="24">
        <v>76</v>
      </c>
      <c r="B2343" s="106">
        <v>46153.376261574071</v>
      </c>
      <c r="C2343" s="25" t="s">
        <v>358</v>
      </c>
      <c r="D2343" s="107" t="s">
        <v>115</v>
      </c>
      <c r="E2343" s="26">
        <v>30</v>
      </c>
      <c r="F2343" s="26" t="s">
        <v>295</v>
      </c>
      <c r="K2343" s="24">
        <v>76</v>
      </c>
      <c r="L2343" s="106">
        <v>46153.376273148147</v>
      </c>
      <c r="M2343" s="25" t="s">
        <v>359</v>
      </c>
      <c r="N2343" s="107" t="s">
        <v>115</v>
      </c>
      <c r="O2343" s="26">
        <v>92</v>
      </c>
      <c r="P2343" s="26" t="s">
        <v>295</v>
      </c>
    </row>
    <row r="2344" spans="1:16" x14ac:dyDescent="0.3">
      <c r="A2344" s="24">
        <v>76</v>
      </c>
      <c r="B2344" s="106">
        <v>46153.376261574071</v>
      </c>
      <c r="C2344" s="25" t="s">
        <v>358</v>
      </c>
      <c r="D2344" s="107" t="s">
        <v>137</v>
      </c>
      <c r="E2344" s="26">
        <v>77</v>
      </c>
      <c r="F2344" s="26" t="s">
        <v>295</v>
      </c>
      <c r="K2344" s="24">
        <v>76</v>
      </c>
      <c r="L2344" s="106">
        <v>46153.376273148147</v>
      </c>
      <c r="M2344" s="25" t="s">
        <v>359</v>
      </c>
      <c r="N2344" s="107" t="s">
        <v>137</v>
      </c>
      <c r="O2344" s="26">
        <v>485</v>
      </c>
      <c r="P2344" s="26" t="s">
        <v>295</v>
      </c>
    </row>
    <row r="2345" spans="1:16" x14ac:dyDescent="0.3">
      <c r="A2345" s="24">
        <v>76</v>
      </c>
      <c r="B2345" s="106">
        <v>46153.376261574071</v>
      </c>
      <c r="C2345" s="25" t="s">
        <v>358</v>
      </c>
      <c r="D2345" s="107" t="s">
        <v>350</v>
      </c>
      <c r="E2345" s="26">
        <v>139</v>
      </c>
      <c r="F2345" s="26" t="s">
        <v>295</v>
      </c>
      <c r="K2345" s="24">
        <v>76</v>
      </c>
      <c r="L2345" s="106">
        <v>46153.376273148147</v>
      </c>
      <c r="M2345" s="25" t="s">
        <v>359</v>
      </c>
      <c r="N2345" s="107" t="s">
        <v>350</v>
      </c>
      <c r="O2345" s="26">
        <v>425</v>
      </c>
      <c r="P2345" s="26" t="s">
        <v>295</v>
      </c>
    </row>
    <row r="2346" spans="1:16" x14ac:dyDescent="0.3">
      <c r="A2346" s="24">
        <v>76</v>
      </c>
      <c r="B2346" s="106">
        <v>46153.376261574071</v>
      </c>
      <c r="C2346" s="25" t="s">
        <v>358</v>
      </c>
      <c r="D2346" s="107" t="s">
        <v>125</v>
      </c>
      <c r="E2346" s="26">
        <v>118</v>
      </c>
      <c r="F2346" s="26" t="s">
        <v>295</v>
      </c>
      <c r="K2346" s="24">
        <v>76</v>
      </c>
      <c r="L2346" s="106">
        <v>46153.376273148147</v>
      </c>
      <c r="M2346" s="25" t="s">
        <v>359</v>
      </c>
      <c r="N2346" s="107" t="s">
        <v>125</v>
      </c>
      <c r="O2346" s="26">
        <v>429</v>
      </c>
      <c r="P2346" s="26" t="s">
        <v>295</v>
      </c>
    </row>
    <row r="2347" spans="1:16" x14ac:dyDescent="0.3">
      <c r="A2347" s="24">
        <v>76</v>
      </c>
      <c r="B2347" s="106">
        <v>46153.376261574071</v>
      </c>
      <c r="C2347" s="25" t="s">
        <v>358</v>
      </c>
      <c r="D2347" s="107" t="s">
        <v>126</v>
      </c>
      <c r="E2347" s="26">
        <v>81</v>
      </c>
      <c r="F2347" s="26" t="s">
        <v>295</v>
      </c>
      <c r="K2347" s="24">
        <v>76</v>
      </c>
      <c r="L2347" s="106">
        <v>46153.376273148147</v>
      </c>
      <c r="M2347" s="25" t="s">
        <v>359</v>
      </c>
      <c r="N2347" s="107" t="s">
        <v>126</v>
      </c>
      <c r="O2347" s="26">
        <v>151</v>
      </c>
      <c r="P2347" s="26" t="s">
        <v>295</v>
      </c>
    </row>
    <row r="2348" spans="1:16" x14ac:dyDescent="0.3">
      <c r="A2348" s="24">
        <v>76</v>
      </c>
      <c r="B2348" s="106">
        <v>46153.376261574071</v>
      </c>
      <c r="C2348" s="25" t="s">
        <v>358</v>
      </c>
      <c r="D2348" s="107" t="s">
        <v>351</v>
      </c>
      <c r="E2348" s="26">
        <v>150</v>
      </c>
      <c r="F2348" s="26" t="s">
        <v>295</v>
      </c>
      <c r="K2348" s="24">
        <v>76</v>
      </c>
      <c r="L2348" s="106">
        <v>46153.376273148147</v>
      </c>
      <c r="M2348" s="25" t="s">
        <v>359</v>
      </c>
      <c r="N2348" s="107" t="s">
        <v>351</v>
      </c>
      <c r="O2348" s="26">
        <v>357</v>
      </c>
      <c r="P2348" s="26" t="s">
        <v>295</v>
      </c>
    </row>
    <row r="2349" spans="1:16" x14ac:dyDescent="0.3">
      <c r="A2349" s="24">
        <v>76</v>
      </c>
      <c r="B2349" s="106">
        <v>46153.376261574071</v>
      </c>
      <c r="C2349" s="25" t="s">
        <v>358</v>
      </c>
      <c r="D2349" s="107" t="s">
        <v>352</v>
      </c>
      <c r="E2349" s="26">
        <v>56</v>
      </c>
      <c r="F2349" s="26" t="s">
        <v>295</v>
      </c>
      <c r="K2349" s="24">
        <v>76</v>
      </c>
      <c r="L2349" s="106">
        <v>46153.376273148147</v>
      </c>
      <c r="M2349" s="25" t="s">
        <v>359</v>
      </c>
      <c r="N2349" s="107" t="s">
        <v>352</v>
      </c>
      <c r="O2349" s="26">
        <v>82</v>
      </c>
      <c r="P2349" s="26" t="s">
        <v>295</v>
      </c>
    </row>
    <row r="2350" spans="1:16" x14ac:dyDescent="0.3">
      <c r="A2350" s="24">
        <v>76</v>
      </c>
      <c r="B2350" s="106">
        <v>46153.376261574071</v>
      </c>
      <c r="C2350" s="25" t="s">
        <v>358</v>
      </c>
      <c r="D2350" s="107" t="s">
        <v>122</v>
      </c>
      <c r="E2350" s="26">
        <v>46</v>
      </c>
      <c r="F2350" s="26" t="s">
        <v>295</v>
      </c>
      <c r="K2350" s="24">
        <v>76</v>
      </c>
      <c r="L2350" s="106">
        <v>46153.376273148147</v>
      </c>
      <c r="M2350" s="25" t="s">
        <v>359</v>
      </c>
      <c r="N2350" s="107" t="s">
        <v>122</v>
      </c>
      <c r="O2350" s="26">
        <v>215</v>
      </c>
      <c r="P2350" s="26" t="s">
        <v>295</v>
      </c>
    </row>
    <row r="2351" spans="1:16" x14ac:dyDescent="0.3">
      <c r="A2351" s="24">
        <v>76</v>
      </c>
      <c r="B2351" s="106">
        <v>46153.376261574071</v>
      </c>
      <c r="C2351" s="25" t="s">
        <v>358</v>
      </c>
      <c r="D2351" s="107" t="s">
        <v>124</v>
      </c>
      <c r="E2351" s="26">
        <v>28</v>
      </c>
      <c r="F2351" s="26" t="s">
        <v>295</v>
      </c>
      <c r="K2351" s="24">
        <v>76</v>
      </c>
      <c r="L2351" s="106">
        <v>46153.376273148147</v>
      </c>
      <c r="M2351" s="25" t="s">
        <v>359</v>
      </c>
      <c r="N2351" s="107" t="s">
        <v>124</v>
      </c>
      <c r="O2351" s="26">
        <v>101</v>
      </c>
      <c r="P2351" s="26" t="s">
        <v>295</v>
      </c>
    </row>
    <row r="2352" spans="1:16" x14ac:dyDescent="0.3">
      <c r="A2352" s="24">
        <v>76</v>
      </c>
      <c r="B2352" s="106">
        <v>46153.376261574071</v>
      </c>
      <c r="C2352" s="25" t="s">
        <v>358</v>
      </c>
      <c r="D2352" s="107" t="s">
        <v>353</v>
      </c>
      <c r="E2352" s="26">
        <v>0.93</v>
      </c>
      <c r="F2352" s="26" t="s">
        <v>295</v>
      </c>
      <c r="K2352" s="24">
        <v>76</v>
      </c>
      <c r="L2352" s="106">
        <v>46153.376273148147</v>
      </c>
      <c r="M2352" s="25" t="s">
        <v>359</v>
      </c>
      <c r="N2352" s="107" t="s">
        <v>353</v>
      </c>
      <c r="O2352" s="26">
        <v>3.4</v>
      </c>
      <c r="P2352" s="26" t="s">
        <v>295</v>
      </c>
    </row>
    <row r="2353" spans="1:16" x14ac:dyDescent="0.3">
      <c r="A2353" s="24">
        <v>76</v>
      </c>
      <c r="B2353" s="106">
        <v>46153.376261574071</v>
      </c>
      <c r="C2353" s="25" t="s">
        <v>358</v>
      </c>
      <c r="D2353" s="107" t="s">
        <v>355</v>
      </c>
      <c r="E2353" s="26">
        <v>34.299999999999997</v>
      </c>
      <c r="F2353" s="26" t="s">
        <v>295</v>
      </c>
      <c r="K2353" s="24">
        <v>76</v>
      </c>
      <c r="L2353" s="106">
        <v>46153.376273148147</v>
      </c>
      <c r="M2353" s="25" t="s">
        <v>359</v>
      </c>
      <c r="N2353" s="107" t="s">
        <v>355</v>
      </c>
      <c r="O2353" s="26">
        <v>17</v>
      </c>
      <c r="P2353" s="26" t="s">
        <v>295</v>
      </c>
    </row>
    <row r="2354" spans="1:16" x14ac:dyDescent="0.3">
      <c r="A2354" s="24">
        <v>76</v>
      </c>
      <c r="B2354" s="106">
        <v>46153.376261574071</v>
      </c>
      <c r="C2354" s="25" t="s">
        <v>358</v>
      </c>
      <c r="D2354" s="107" t="s">
        <v>133</v>
      </c>
      <c r="E2354" s="26">
        <v>145</v>
      </c>
      <c r="F2354" s="26" t="s">
        <v>295</v>
      </c>
      <c r="K2354" s="24">
        <v>76</v>
      </c>
      <c r="L2354" s="106">
        <v>46153.376273148147</v>
      </c>
      <c r="M2354" s="25" t="s">
        <v>359</v>
      </c>
      <c r="N2354" s="107" t="s">
        <v>133</v>
      </c>
      <c r="O2354" s="26">
        <v>127</v>
      </c>
      <c r="P2354" s="26" t="s">
        <v>295</v>
      </c>
    </row>
    <row r="2355" spans="1:16" x14ac:dyDescent="0.3">
      <c r="A2355" s="24">
        <v>76</v>
      </c>
      <c r="B2355" s="106">
        <v>46153.376261574071</v>
      </c>
      <c r="C2355" s="25" t="s">
        <v>358</v>
      </c>
      <c r="D2355" s="107" t="s">
        <v>135</v>
      </c>
      <c r="E2355" s="26">
        <v>3.8</v>
      </c>
      <c r="F2355" s="26" t="s">
        <v>295</v>
      </c>
      <c r="K2355" s="24">
        <v>76</v>
      </c>
      <c r="L2355" s="106">
        <v>46153.376273148147</v>
      </c>
      <c r="M2355" s="25" t="s">
        <v>359</v>
      </c>
      <c r="N2355" s="107" t="s">
        <v>135</v>
      </c>
      <c r="O2355" s="26">
        <v>6.5</v>
      </c>
      <c r="P2355" s="26" t="s">
        <v>295</v>
      </c>
    </row>
    <row r="2356" spans="1:16" x14ac:dyDescent="0.3">
      <c r="A2356" s="24">
        <v>76</v>
      </c>
      <c r="B2356" s="106">
        <v>46153.376261574071</v>
      </c>
      <c r="C2356" s="25" t="s">
        <v>358</v>
      </c>
      <c r="D2356" s="107" t="s">
        <v>136</v>
      </c>
      <c r="E2356" s="26">
        <v>117</v>
      </c>
      <c r="F2356" s="26" t="s">
        <v>295</v>
      </c>
      <c r="K2356" s="24">
        <v>76</v>
      </c>
      <c r="L2356" s="106">
        <v>46153.376273148147</v>
      </c>
      <c r="M2356" s="25" t="s">
        <v>359</v>
      </c>
      <c r="N2356" s="107" t="s">
        <v>136</v>
      </c>
      <c r="O2356" s="26">
        <v>94</v>
      </c>
      <c r="P2356" s="26" t="s">
        <v>295</v>
      </c>
    </row>
    <row r="2357" spans="1:16" x14ac:dyDescent="0.3">
      <c r="A2357" s="24">
        <v>77</v>
      </c>
      <c r="B2357" s="106">
        <v>46154.359189814815</v>
      </c>
      <c r="C2357" s="25" t="s">
        <v>358</v>
      </c>
      <c r="D2357" s="107" t="s">
        <v>341</v>
      </c>
      <c r="E2357" s="26">
        <v>4.6100000000000003</v>
      </c>
      <c r="F2357" s="26" t="s">
        <v>295</v>
      </c>
      <c r="K2357" s="24">
        <v>77</v>
      </c>
      <c r="L2357" s="106">
        <v>46154.366979166669</v>
      </c>
      <c r="M2357" s="25" t="s">
        <v>359</v>
      </c>
      <c r="N2357" s="107" t="s">
        <v>341</v>
      </c>
      <c r="O2357" s="26">
        <v>1.18</v>
      </c>
      <c r="P2357" s="26" t="s">
        <v>295</v>
      </c>
    </row>
    <row r="2358" spans="1:16" x14ac:dyDescent="0.3">
      <c r="A2358" s="24">
        <v>77</v>
      </c>
      <c r="B2358" s="106">
        <v>46154.359189814815</v>
      </c>
      <c r="C2358" s="25" t="s">
        <v>358</v>
      </c>
      <c r="D2358" s="107" t="s">
        <v>118</v>
      </c>
      <c r="E2358" s="26">
        <v>4.4000000000000004</v>
      </c>
      <c r="F2358" s="26" t="s">
        <v>295</v>
      </c>
      <c r="K2358" s="24">
        <v>77</v>
      </c>
      <c r="L2358" s="106">
        <v>46154.366979166669</v>
      </c>
      <c r="M2358" s="25" t="s">
        <v>359</v>
      </c>
      <c r="N2358" s="107" t="s">
        <v>118</v>
      </c>
      <c r="O2358" s="26">
        <v>9.5</v>
      </c>
      <c r="P2358" s="26" t="s">
        <v>295</v>
      </c>
    </row>
    <row r="2359" spans="1:16" x14ac:dyDescent="0.3">
      <c r="A2359" s="24">
        <v>77</v>
      </c>
      <c r="B2359" s="106">
        <v>46154.359189814815</v>
      </c>
      <c r="C2359" s="25" t="s">
        <v>358</v>
      </c>
      <c r="D2359" s="107" t="s">
        <v>130</v>
      </c>
      <c r="E2359" s="26">
        <v>4.07</v>
      </c>
      <c r="F2359" s="26" t="s">
        <v>295</v>
      </c>
      <c r="K2359" s="24">
        <v>77</v>
      </c>
      <c r="L2359" s="106">
        <v>46154.366979166669</v>
      </c>
      <c r="M2359" s="25" t="s">
        <v>359</v>
      </c>
      <c r="N2359" s="107" t="s">
        <v>130</v>
      </c>
      <c r="O2359" s="26">
        <v>2.62</v>
      </c>
      <c r="P2359" s="26" t="s">
        <v>295</v>
      </c>
    </row>
    <row r="2360" spans="1:16" x14ac:dyDescent="0.3">
      <c r="A2360" s="24">
        <v>77</v>
      </c>
      <c r="B2360" s="106">
        <v>46154.359189814815</v>
      </c>
      <c r="C2360" s="25" t="s">
        <v>358</v>
      </c>
      <c r="D2360" s="107" t="s">
        <v>343</v>
      </c>
      <c r="E2360" s="26">
        <v>0.32500000000000001</v>
      </c>
      <c r="F2360" s="26" t="s">
        <v>295</v>
      </c>
      <c r="K2360" s="24">
        <v>77</v>
      </c>
      <c r="L2360" s="106">
        <v>46154.366979166669</v>
      </c>
      <c r="M2360" s="25" t="s">
        <v>359</v>
      </c>
      <c r="N2360" s="107" t="s">
        <v>343</v>
      </c>
      <c r="O2360" s="26">
        <v>1.2170000000000001</v>
      </c>
      <c r="P2360" s="26" t="s">
        <v>295</v>
      </c>
    </row>
    <row r="2361" spans="1:16" x14ac:dyDescent="0.3">
      <c r="A2361" s="24">
        <v>77</v>
      </c>
      <c r="B2361" s="106">
        <v>46154.359189814815</v>
      </c>
      <c r="C2361" s="25" t="s">
        <v>358</v>
      </c>
      <c r="D2361" s="107" t="s">
        <v>127</v>
      </c>
      <c r="E2361" s="26">
        <v>1.179</v>
      </c>
      <c r="F2361" s="26" t="s">
        <v>295</v>
      </c>
      <c r="K2361" s="24">
        <v>77</v>
      </c>
      <c r="L2361" s="106">
        <v>46154.366979166669</v>
      </c>
      <c r="M2361" s="25" t="s">
        <v>359</v>
      </c>
      <c r="N2361" s="107" t="s">
        <v>127</v>
      </c>
      <c r="O2361" s="26">
        <v>4.6109999999999998</v>
      </c>
      <c r="P2361" s="26" t="s">
        <v>295</v>
      </c>
    </row>
    <row r="2362" spans="1:16" x14ac:dyDescent="0.3">
      <c r="A2362" s="24">
        <v>77</v>
      </c>
      <c r="B2362" s="106">
        <v>46154.359189814815</v>
      </c>
      <c r="C2362" s="25" t="s">
        <v>358</v>
      </c>
      <c r="D2362" s="107" t="s">
        <v>131</v>
      </c>
      <c r="E2362" s="26">
        <v>8.6</v>
      </c>
      <c r="F2362" s="26" t="s">
        <v>295</v>
      </c>
      <c r="K2362" s="24">
        <v>77</v>
      </c>
      <c r="L2362" s="106">
        <v>46154.366979166669</v>
      </c>
      <c r="M2362" s="25" t="s">
        <v>359</v>
      </c>
      <c r="N2362" s="107" t="s">
        <v>131</v>
      </c>
      <c r="O2362" s="26">
        <v>11.9</v>
      </c>
      <c r="P2362" s="26" t="s">
        <v>295</v>
      </c>
    </row>
    <row r="2363" spans="1:16" x14ac:dyDescent="0.3">
      <c r="A2363" s="24">
        <v>77</v>
      </c>
      <c r="B2363" s="106">
        <v>46154.359189814815</v>
      </c>
      <c r="C2363" s="25" t="s">
        <v>358</v>
      </c>
      <c r="D2363" s="107" t="s">
        <v>344</v>
      </c>
      <c r="E2363" s="26">
        <v>322</v>
      </c>
      <c r="F2363" s="26" t="s">
        <v>295</v>
      </c>
      <c r="K2363" s="24">
        <v>77</v>
      </c>
      <c r="L2363" s="106">
        <v>46154.366979166669</v>
      </c>
      <c r="M2363" s="25" t="s">
        <v>359</v>
      </c>
      <c r="N2363" s="107" t="s">
        <v>344</v>
      </c>
      <c r="O2363" s="26">
        <v>195</v>
      </c>
      <c r="P2363" s="26" t="s">
        <v>295</v>
      </c>
    </row>
    <row r="2364" spans="1:16" x14ac:dyDescent="0.3">
      <c r="A2364" s="24">
        <v>77</v>
      </c>
      <c r="B2364" s="106">
        <v>46154.359189814815</v>
      </c>
      <c r="C2364" s="25" t="s">
        <v>358</v>
      </c>
      <c r="D2364" s="107" t="s">
        <v>119</v>
      </c>
      <c r="E2364" s="26">
        <v>246</v>
      </c>
      <c r="F2364" s="26" t="s">
        <v>295</v>
      </c>
      <c r="K2364" s="24">
        <v>77</v>
      </c>
      <c r="L2364" s="106">
        <v>46154.366979166669</v>
      </c>
      <c r="M2364" s="25" t="s">
        <v>359</v>
      </c>
      <c r="N2364" s="107" t="s">
        <v>119</v>
      </c>
      <c r="O2364" s="26">
        <v>93</v>
      </c>
      <c r="P2364" s="26" t="s">
        <v>295</v>
      </c>
    </row>
    <row r="2365" spans="1:16" x14ac:dyDescent="0.3">
      <c r="A2365" s="24">
        <v>77</v>
      </c>
      <c r="B2365" s="106">
        <v>46154.359189814815</v>
      </c>
      <c r="C2365" s="25" t="s">
        <v>358</v>
      </c>
      <c r="D2365" s="107" t="s">
        <v>120</v>
      </c>
      <c r="E2365" s="26">
        <v>79</v>
      </c>
      <c r="F2365" s="26" t="s">
        <v>295</v>
      </c>
      <c r="K2365" s="24">
        <v>77</v>
      </c>
      <c r="L2365" s="106">
        <v>46154.366979166669</v>
      </c>
      <c r="M2365" s="25" t="s">
        <v>359</v>
      </c>
      <c r="N2365" s="107" t="s">
        <v>120</v>
      </c>
      <c r="O2365" s="26">
        <v>27</v>
      </c>
      <c r="P2365" s="26" t="s">
        <v>295</v>
      </c>
    </row>
    <row r="2366" spans="1:16" x14ac:dyDescent="0.3">
      <c r="A2366" s="24">
        <v>77</v>
      </c>
      <c r="B2366" s="106">
        <v>46154.359189814815</v>
      </c>
      <c r="C2366" s="25" t="s">
        <v>358</v>
      </c>
      <c r="D2366" s="107" t="s">
        <v>117</v>
      </c>
      <c r="E2366" s="26">
        <v>2.69</v>
      </c>
      <c r="F2366" s="26" t="s">
        <v>295</v>
      </c>
      <c r="K2366" s="24">
        <v>77</v>
      </c>
      <c r="L2366" s="106">
        <v>46154.366979166669</v>
      </c>
      <c r="M2366" s="25" t="s">
        <v>359</v>
      </c>
      <c r="N2366" s="107" t="s">
        <v>117</v>
      </c>
      <c r="O2366" s="26">
        <v>6.21</v>
      </c>
      <c r="P2366" s="26" t="s">
        <v>295</v>
      </c>
    </row>
    <row r="2367" spans="1:16" x14ac:dyDescent="0.3">
      <c r="A2367" s="24">
        <v>77</v>
      </c>
      <c r="B2367" s="106">
        <v>46154.359189814815</v>
      </c>
      <c r="C2367" s="25" t="s">
        <v>358</v>
      </c>
      <c r="D2367" s="107" t="s">
        <v>346</v>
      </c>
      <c r="E2367" s="26">
        <v>237</v>
      </c>
      <c r="F2367" s="26" t="s">
        <v>295</v>
      </c>
      <c r="K2367" s="24">
        <v>77</v>
      </c>
      <c r="L2367" s="106">
        <v>46154.366979166669</v>
      </c>
      <c r="M2367" s="25" t="s">
        <v>359</v>
      </c>
      <c r="N2367" s="107" t="s">
        <v>346</v>
      </c>
      <c r="O2367" s="26">
        <v>70</v>
      </c>
      <c r="P2367" s="26" t="s">
        <v>295</v>
      </c>
    </row>
    <row r="2368" spans="1:16" x14ac:dyDescent="0.3">
      <c r="A2368" s="24">
        <v>77</v>
      </c>
      <c r="B2368" s="106">
        <v>46154.359189814815</v>
      </c>
      <c r="C2368" s="25" t="s">
        <v>358</v>
      </c>
      <c r="D2368" s="107" t="s">
        <v>132</v>
      </c>
      <c r="E2368" s="26">
        <v>3.53</v>
      </c>
      <c r="F2368" s="26" t="s">
        <v>295</v>
      </c>
      <c r="K2368" s="24">
        <v>77</v>
      </c>
      <c r="L2368" s="106">
        <v>46154.366979166669</v>
      </c>
      <c r="M2368" s="25" t="s">
        <v>359</v>
      </c>
      <c r="N2368" s="107" t="s">
        <v>132</v>
      </c>
      <c r="O2368" s="26">
        <v>7.26</v>
      </c>
      <c r="P2368" s="26" t="s">
        <v>295</v>
      </c>
    </row>
    <row r="2369" spans="1:16" x14ac:dyDescent="0.3">
      <c r="A2369" s="24">
        <v>77</v>
      </c>
      <c r="B2369" s="106">
        <v>46154.359189814815</v>
      </c>
      <c r="C2369" s="25" t="s">
        <v>358</v>
      </c>
      <c r="D2369" s="107" t="s">
        <v>111</v>
      </c>
      <c r="E2369" s="26">
        <v>88</v>
      </c>
      <c r="F2369" s="26" t="s">
        <v>295</v>
      </c>
      <c r="K2369" s="24">
        <v>77</v>
      </c>
      <c r="L2369" s="106">
        <v>46154.366979166669</v>
      </c>
      <c r="M2369" s="25" t="s">
        <v>359</v>
      </c>
      <c r="N2369" s="107" t="s">
        <v>111</v>
      </c>
      <c r="O2369" s="26">
        <v>280</v>
      </c>
      <c r="P2369" s="26" t="s">
        <v>295</v>
      </c>
    </row>
    <row r="2370" spans="1:16" x14ac:dyDescent="0.3">
      <c r="A2370" s="24">
        <v>77</v>
      </c>
      <c r="B2370" s="106">
        <v>46154.359189814815</v>
      </c>
      <c r="C2370" s="25" t="s">
        <v>358</v>
      </c>
      <c r="D2370" s="107" t="s">
        <v>347</v>
      </c>
      <c r="E2370" s="26">
        <v>5</v>
      </c>
      <c r="F2370" s="26" t="s">
        <v>295</v>
      </c>
      <c r="K2370" s="24">
        <v>77</v>
      </c>
      <c r="L2370" s="106">
        <v>46154.366979166669</v>
      </c>
      <c r="M2370" s="25" t="s">
        <v>359</v>
      </c>
      <c r="N2370" s="107" t="s">
        <v>347</v>
      </c>
      <c r="O2370" s="26">
        <v>9.49</v>
      </c>
      <c r="P2370" s="26" t="s">
        <v>295</v>
      </c>
    </row>
    <row r="2371" spans="1:16" x14ac:dyDescent="0.3">
      <c r="A2371" s="24">
        <v>77</v>
      </c>
      <c r="B2371" s="106">
        <v>46154.359189814815</v>
      </c>
      <c r="C2371" s="25" t="s">
        <v>358</v>
      </c>
      <c r="D2371" s="107" t="s">
        <v>349</v>
      </c>
      <c r="E2371" s="26">
        <v>2.04</v>
      </c>
      <c r="F2371" s="26" t="s">
        <v>295</v>
      </c>
      <c r="K2371" s="24">
        <v>77</v>
      </c>
      <c r="L2371" s="106">
        <v>46154.366979166669</v>
      </c>
      <c r="M2371" s="25" t="s">
        <v>359</v>
      </c>
      <c r="N2371" s="107" t="s">
        <v>349</v>
      </c>
      <c r="O2371" s="26">
        <v>4.6100000000000003</v>
      </c>
      <c r="P2371" s="26" t="s">
        <v>295</v>
      </c>
    </row>
    <row r="2372" spans="1:16" x14ac:dyDescent="0.3">
      <c r="A2372" s="24">
        <v>77</v>
      </c>
      <c r="B2372" s="106">
        <v>46154.359189814815</v>
      </c>
      <c r="C2372" s="25" t="s">
        <v>358</v>
      </c>
      <c r="D2372" s="107" t="s">
        <v>128</v>
      </c>
      <c r="E2372" s="26">
        <v>7</v>
      </c>
      <c r="F2372" s="26" t="s">
        <v>295</v>
      </c>
      <c r="K2372" s="24">
        <v>77</v>
      </c>
      <c r="L2372" s="106">
        <v>46154.366979166669</v>
      </c>
      <c r="M2372" s="25" t="s">
        <v>359</v>
      </c>
      <c r="N2372" s="107" t="s">
        <v>128</v>
      </c>
      <c r="O2372" s="26">
        <v>4.5</v>
      </c>
      <c r="P2372" s="26" t="s">
        <v>295</v>
      </c>
    </row>
    <row r="2373" spans="1:16" x14ac:dyDescent="0.3">
      <c r="A2373" s="24">
        <v>77</v>
      </c>
      <c r="B2373" s="106">
        <v>46154.359189814815</v>
      </c>
      <c r="C2373" s="25" t="s">
        <v>358</v>
      </c>
      <c r="D2373" s="107" t="s">
        <v>121</v>
      </c>
      <c r="E2373" s="26">
        <v>158</v>
      </c>
      <c r="F2373" s="26" t="s">
        <v>295</v>
      </c>
      <c r="K2373" s="24">
        <v>77</v>
      </c>
      <c r="L2373" s="106">
        <v>46154.366979166669</v>
      </c>
      <c r="M2373" s="25" t="s">
        <v>359</v>
      </c>
      <c r="N2373" s="107" t="s">
        <v>121</v>
      </c>
      <c r="O2373" s="26">
        <v>77</v>
      </c>
      <c r="P2373" s="26" t="s">
        <v>295</v>
      </c>
    </row>
    <row r="2374" spans="1:16" x14ac:dyDescent="0.3">
      <c r="A2374" s="24">
        <v>77</v>
      </c>
      <c r="B2374" s="106">
        <v>46154.359189814815</v>
      </c>
      <c r="C2374" s="25" t="s">
        <v>358</v>
      </c>
      <c r="D2374" s="107" t="s">
        <v>115</v>
      </c>
      <c r="E2374" s="26">
        <v>34</v>
      </c>
      <c r="F2374" s="26" t="s">
        <v>295</v>
      </c>
      <c r="K2374" s="24">
        <v>77</v>
      </c>
      <c r="L2374" s="106">
        <v>46154.366979166669</v>
      </c>
      <c r="M2374" s="25" t="s">
        <v>359</v>
      </c>
      <c r="N2374" s="107" t="s">
        <v>115</v>
      </c>
      <c r="O2374" s="26">
        <v>91</v>
      </c>
      <c r="P2374" s="26" t="s">
        <v>295</v>
      </c>
    </row>
    <row r="2375" spans="1:16" x14ac:dyDescent="0.3">
      <c r="A2375" s="24">
        <v>77</v>
      </c>
      <c r="B2375" s="106">
        <v>46154.359189814815</v>
      </c>
      <c r="C2375" s="25" t="s">
        <v>358</v>
      </c>
      <c r="D2375" s="107" t="s">
        <v>137</v>
      </c>
      <c r="E2375" s="26">
        <v>76</v>
      </c>
      <c r="F2375" s="26" t="s">
        <v>295</v>
      </c>
      <c r="K2375" s="24">
        <v>77</v>
      </c>
      <c r="L2375" s="106">
        <v>46154.366979166669</v>
      </c>
      <c r="M2375" s="25" t="s">
        <v>359</v>
      </c>
      <c r="N2375" s="107" t="s">
        <v>137</v>
      </c>
      <c r="O2375" s="26">
        <v>489</v>
      </c>
      <c r="P2375" s="26" t="s">
        <v>295</v>
      </c>
    </row>
    <row r="2376" spans="1:16" x14ac:dyDescent="0.3">
      <c r="A2376" s="24">
        <v>77</v>
      </c>
      <c r="B2376" s="106">
        <v>46154.359189814815</v>
      </c>
      <c r="C2376" s="25" t="s">
        <v>358</v>
      </c>
      <c r="D2376" s="107" t="s">
        <v>350</v>
      </c>
      <c r="E2376" s="26">
        <v>139</v>
      </c>
      <c r="F2376" s="26" t="s">
        <v>295</v>
      </c>
      <c r="K2376" s="24">
        <v>77</v>
      </c>
      <c r="L2376" s="106">
        <v>46154.366979166669</v>
      </c>
      <c r="M2376" s="25" t="s">
        <v>359</v>
      </c>
      <c r="N2376" s="107" t="s">
        <v>350</v>
      </c>
      <c r="O2376" s="26">
        <v>427</v>
      </c>
      <c r="P2376" s="26" t="s">
        <v>295</v>
      </c>
    </row>
    <row r="2377" spans="1:16" x14ac:dyDescent="0.3">
      <c r="A2377" s="24">
        <v>77</v>
      </c>
      <c r="B2377" s="106">
        <v>46154.359189814815</v>
      </c>
      <c r="C2377" s="25" t="s">
        <v>358</v>
      </c>
      <c r="D2377" s="107" t="s">
        <v>125</v>
      </c>
      <c r="E2377" s="26">
        <v>118</v>
      </c>
      <c r="F2377" s="26" t="s">
        <v>295</v>
      </c>
      <c r="K2377" s="24">
        <v>77</v>
      </c>
      <c r="L2377" s="106">
        <v>46154.366979166669</v>
      </c>
      <c r="M2377" s="25" t="s">
        <v>359</v>
      </c>
      <c r="N2377" s="107" t="s">
        <v>125</v>
      </c>
      <c r="O2377" s="26">
        <v>424</v>
      </c>
      <c r="P2377" s="26" t="s">
        <v>295</v>
      </c>
    </row>
    <row r="2378" spans="1:16" x14ac:dyDescent="0.3">
      <c r="A2378" s="24">
        <v>77</v>
      </c>
      <c r="B2378" s="106">
        <v>46154.359189814815</v>
      </c>
      <c r="C2378" s="25" t="s">
        <v>358</v>
      </c>
      <c r="D2378" s="107" t="s">
        <v>126</v>
      </c>
      <c r="E2378" s="26">
        <v>79</v>
      </c>
      <c r="F2378" s="26" t="s">
        <v>295</v>
      </c>
      <c r="K2378" s="24">
        <v>77</v>
      </c>
      <c r="L2378" s="106">
        <v>46154.366979166669</v>
      </c>
      <c r="M2378" s="25" t="s">
        <v>359</v>
      </c>
      <c r="N2378" s="107" t="s">
        <v>126</v>
      </c>
      <c r="O2378" s="26">
        <v>149</v>
      </c>
      <c r="P2378" s="26" t="s">
        <v>295</v>
      </c>
    </row>
    <row r="2379" spans="1:16" x14ac:dyDescent="0.3">
      <c r="A2379" s="24">
        <v>77</v>
      </c>
      <c r="B2379" s="106">
        <v>46154.359189814815</v>
      </c>
      <c r="C2379" s="25" t="s">
        <v>358</v>
      </c>
      <c r="D2379" s="107" t="s">
        <v>351</v>
      </c>
      <c r="E2379" s="26">
        <v>142</v>
      </c>
      <c r="F2379" s="26" t="s">
        <v>295</v>
      </c>
      <c r="K2379" s="24">
        <v>77</v>
      </c>
      <c r="L2379" s="106">
        <v>46154.366979166669</v>
      </c>
      <c r="M2379" s="25" t="s">
        <v>359</v>
      </c>
      <c r="N2379" s="107" t="s">
        <v>351</v>
      </c>
      <c r="O2379" s="26">
        <v>353</v>
      </c>
      <c r="P2379" s="26" t="s">
        <v>295</v>
      </c>
    </row>
    <row r="2380" spans="1:16" x14ac:dyDescent="0.3">
      <c r="A2380" s="24">
        <v>77</v>
      </c>
      <c r="B2380" s="106">
        <v>46154.359189814815</v>
      </c>
      <c r="C2380" s="25" t="s">
        <v>358</v>
      </c>
      <c r="D2380" s="107" t="s">
        <v>352</v>
      </c>
      <c r="E2380" s="26">
        <v>57</v>
      </c>
      <c r="F2380" s="26" t="s">
        <v>295</v>
      </c>
      <c r="K2380" s="24">
        <v>77</v>
      </c>
      <c r="L2380" s="106">
        <v>46154.366979166669</v>
      </c>
      <c r="M2380" s="25" t="s">
        <v>359</v>
      </c>
      <c r="N2380" s="107" t="s">
        <v>352</v>
      </c>
      <c r="O2380" s="26">
        <v>83</v>
      </c>
      <c r="P2380" s="26" t="s">
        <v>295</v>
      </c>
    </row>
    <row r="2381" spans="1:16" x14ac:dyDescent="0.3">
      <c r="A2381" s="24">
        <v>77</v>
      </c>
      <c r="B2381" s="106">
        <v>46154.359189814815</v>
      </c>
      <c r="C2381" s="25" t="s">
        <v>358</v>
      </c>
      <c r="D2381" s="107" t="s">
        <v>122</v>
      </c>
      <c r="E2381" s="26">
        <v>44</v>
      </c>
      <c r="F2381" s="26" t="s">
        <v>295</v>
      </c>
      <c r="K2381" s="24">
        <v>77</v>
      </c>
      <c r="L2381" s="106">
        <v>46154.366979166669</v>
      </c>
      <c r="M2381" s="25" t="s">
        <v>359</v>
      </c>
      <c r="N2381" s="107" t="s">
        <v>122</v>
      </c>
      <c r="O2381" s="26">
        <v>220</v>
      </c>
      <c r="P2381" s="26" t="s">
        <v>295</v>
      </c>
    </row>
    <row r="2382" spans="1:16" x14ac:dyDescent="0.3">
      <c r="A2382" s="24">
        <v>77</v>
      </c>
      <c r="B2382" s="106">
        <v>46154.359189814815</v>
      </c>
      <c r="C2382" s="25" t="s">
        <v>358</v>
      </c>
      <c r="D2382" s="107" t="s">
        <v>124</v>
      </c>
      <c r="E2382" s="26">
        <v>28</v>
      </c>
      <c r="F2382" s="26" t="s">
        <v>295</v>
      </c>
      <c r="K2382" s="24">
        <v>77</v>
      </c>
      <c r="L2382" s="106">
        <v>46154.366979166669</v>
      </c>
      <c r="M2382" s="25" t="s">
        <v>359</v>
      </c>
      <c r="N2382" s="107" t="s">
        <v>124</v>
      </c>
      <c r="O2382" s="26">
        <v>103</v>
      </c>
      <c r="P2382" s="26" t="s">
        <v>295</v>
      </c>
    </row>
    <row r="2383" spans="1:16" x14ac:dyDescent="0.3">
      <c r="A2383" s="24">
        <v>77</v>
      </c>
      <c r="B2383" s="106">
        <v>46154.359189814815</v>
      </c>
      <c r="C2383" s="25" t="s">
        <v>358</v>
      </c>
      <c r="D2383" s="107" t="s">
        <v>353</v>
      </c>
      <c r="E2383" s="26">
        <v>0.96</v>
      </c>
      <c r="F2383" s="26" t="s">
        <v>295</v>
      </c>
      <c r="K2383" s="24">
        <v>77</v>
      </c>
      <c r="L2383" s="106">
        <v>46154.366979166669</v>
      </c>
      <c r="M2383" s="25" t="s">
        <v>359</v>
      </c>
      <c r="N2383" s="107" t="s">
        <v>353</v>
      </c>
      <c r="O2383" s="26">
        <v>3.48</v>
      </c>
      <c r="P2383" s="26" t="s">
        <v>295</v>
      </c>
    </row>
    <row r="2384" spans="1:16" x14ac:dyDescent="0.3">
      <c r="A2384" s="24">
        <v>77</v>
      </c>
      <c r="B2384" s="106">
        <v>46154.359189814815</v>
      </c>
      <c r="C2384" s="25" t="s">
        <v>358</v>
      </c>
      <c r="D2384" s="107" t="s">
        <v>355</v>
      </c>
      <c r="E2384" s="26">
        <v>36.6</v>
      </c>
      <c r="F2384" s="26" t="s">
        <v>295</v>
      </c>
      <c r="K2384" s="24">
        <v>77</v>
      </c>
      <c r="L2384" s="106">
        <v>46154.366979166669</v>
      </c>
      <c r="M2384" s="25" t="s">
        <v>359</v>
      </c>
      <c r="N2384" s="107" t="s">
        <v>355</v>
      </c>
      <c r="O2384" s="26">
        <v>20.9</v>
      </c>
      <c r="P2384" s="26" t="s">
        <v>295</v>
      </c>
    </row>
    <row r="2385" spans="1:16" x14ac:dyDescent="0.3">
      <c r="A2385" s="24">
        <v>77</v>
      </c>
      <c r="B2385" s="106">
        <v>46154.359189814815</v>
      </c>
      <c r="C2385" s="25" t="s">
        <v>358</v>
      </c>
      <c r="D2385" s="107" t="s">
        <v>133</v>
      </c>
      <c r="E2385" s="26">
        <v>147</v>
      </c>
      <c r="F2385" s="26" t="s">
        <v>295</v>
      </c>
      <c r="K2385" s="24">
        <v>77</v>
      </c>
      <c r="L2385" s="106">
        <v>46154.366979166669</v>
      </c>
      <c r="M2385" s="25" t="s">
        <v>359</v>
      </c>
      <c r="N2385" s="107" t="s">
        <v>133</v>
      </c>
      <c r="O2385" s="26">
        <v>127</v>
      </c>
      <c r="P2385" s="26" t="s">
        <v>295</v>
      </c>
    </row>
    <row r="2386" spans="1:16" x14ac:dyDescent="0.3">
      <c r="A2386" s="24">
        <v>77</v>
      </c>
      <c r="B2386" s="106">
        <v>46154.359189814815</v>
      </c>
      <c r="C2386" s="25" t="s">
        <v>358</v>
      </c>
      <c r="D2386" s="107" t="s">
        <v>135</v>
      </c>
      <c r="E2386" s="26">
        <v>3.8</v>
      </c>
      <c r="F2386" s="26" t="s">
        <v>295</v>
      </c>
      <c r="K2386" s="24">
        <v>77</v>
      </c>
      <c r="L2386" s="106">
        <v>46154.366979166669</v>
      </c>
      <c r="M2386" s="25" t="s">
        <v>359</v>
      </c>
      <c r="N2386" s="107" t="s">
        <v>135</v>
      </c>
      <c r="O2386" s="26">
        <v>6.4</v>
      </c>
      <c r="P2386" s="26" t="s">
        <v>295</v>
      </c>
    </row>
    <row r="2387" spans="1:16" x14ac:dyDescent="0.3">
      <c r="A2387" s="24">
        <v>77</v>
      </c>
      <c r="B2387" s="106">
        <v>46154.359189814815</v>
      </c>
      <c r="C2387" s="25" t="s">
        <v>358</v>
      </c>
      <c r="D2387" s="107" t="s">
        <v>136</v>
      </c>
      <c r="E2387" s="26">
        <v>121</v>
      </c>
      <c r="F2387" s="26" t="s">
        <v>295</v>
      </c>
      <c r="K2387" s="24">
        <v>77</v>
      </c>
      <c r="L2387" s="106">
        <v>46154.366979166669</v>
      </c>
      <c r="M2387" s="25" t="s">
        <v>359</v>
      </c>
      <c r="N2387" s="107" t="s">
        <v>136</v>
      </c>
      <c r="O2387" s="26">
        <v>96</v>
      </c>
      <c r="P2387" s="26" t="s">
        <v>295</v>
      </c>
    </row>
    <row r="2388" spans="1:16" x14ac:dyDescent="0.3">
      <c r="A2388" s="24">
        <v>78</v>
      </c>
      <c r="B2388" s="106">
        <v>46155.34747685185</v>
      </c>
      <c r="C2388" s="25" t="s">
        <v>358</v>
      </c>
      <c r="D2388" s="107" t="s">
        <v>341</v>
      </c>
      <c r="E2388" s="26">
        <v>4.51</v>
      </c>
      <c r="F2388" s="26" t="s">
        <v>295</v>
      </c>
      <c r="K2388" s="24">
        <v>78</v>
      </c>
      <c r="L2388" s="106">
        <v>46155.353078703702</v>
      </c>
      <c r="M2388" s="25" t="s">
        <v>359</v>
      </c>
      <c r="N2388" s="107" t="s">
        <v>341</v>
      </c>
      <c r="O2388" s="26">
        <v>1.32</v>
      </c>
      <c r="P2388" s="26" t="s">
        <v>295</v>
      </c>
    </row>
    <row r="2389" spans="1:16" x14ac:dyDescent="0.3">
      <c r="A2389" s="24">
        <v>78</v>
      </c>
      <c r="B2389" s="106">
        <v>46155.34747685185</v>
      </c>
      <c r="C2389" s="25" t="s">
        <v>358</v>
      </c>
      <c r="D2389" s="107" t="s">
        <v>118</v>
      </c>
      <c r="E2389" s="26">
        <v>4.4000000000000004</v>
      </c>
      <c r="F2389" s="26" t="s">
        <v>295</v>
      </c>
      <c r="K2389" s="24">
        <v>78</v>
      </c>
      <c r="L2389" s="106">
        <v>46155.353078703702</v>
      </c>
      <c r="M2389" s="25" t="s">
        <v>359</v>
      </c>
      <c r="N2389" s="107" t="s">
        <v>118</v>
      </c>
      <c r="O2389" s="26">
        <v>9.5</v>
      </c>
      <c r="P2389" s="26" t="s">
        <v>295</v>
      </c>
    </row>
    <row r="2390" spans="1:16" x14ac:dyDescent="0.3">
      <c r="A2390" s="24">
        <v>78</v>
      </c>
      <c r="B2390" s="106">
        <v>46155.34747685185</v>
      </c>
      <c r="C2390" s="25" t="s">
        <v>358</v>
      </c>
      <c r="D2390" s="107" t="s">
        <v>130</v>
      </c>
      <c r="E2390" s="26">
        <v>3.89</v>
      </c>
      <c r="F2390" s="26" t="s">
        <v>295</v>
      </c>
      <c r="K2390" s="24">
        <v>78</v>
      </c>
      <c r="L2390" s="106">
        <v>46155.353078703702</v>
      </c>
      <c r="M2390" s="25" t="s">
        <v>359</v>
      </c>
      <c r="N2390" s="107" t="s">
        <v>130</v>
      </c>
      <c r="O2390" s="26">
        <v>2.46</v>
      </c>
      <c r="P2390" s="26" t="s">
        <v>295</v>
      </c>
    </row>
    <row r="2391" spans="1:16" x14ac:dyDescent="0.3">
      <c r="A2391" s="24">
        <v>78</v>
      </c>
      <c r="B2391" s="106">
        <v>46155.34747685185</v>
      </c>
      <c r="C2391" s="25" t="s">
        <v>358</v>
      </c>
      <c r="D2391" s="107" t="s">
        <v>343</v>
      </c>
      <c r="E2391" s="26">
        <v>0.33500000000000002</v>
      </c>
      <c r="F2391" s="26" t="s">
        <v>295</v>
      </c>
      <c r="K2391" s="24">
        <v>78</v>
      </c>
      <c r="L2391" s="106">
        <v>46155.353078703702</v>
      </c>
      <c r="M2391" s="25" t="s">
        <v>359</v>
      </c>
      <c r="N2391" s="107" t="s">
        <v>343</v>
      </c>
      <c r="O2391" s="26">
        <v>1.252</v>
      </c>
      <c r="P2391" s="26" t="s">
        <v>295</v>
      </c>
    </row>
    <row r="2392" spans="1:16" x14ac:dyDescent="0.3">
      <c r="A2392" s="24">
        <v>78</v>
      </c>
      <c r="B2392" s="106">
        <v>46155.34747685185</v>
      </c>
      <c r="C2392" s="25" t="s">
        <v>358</v>
      </c>
      <c r="D2392" s="107" t="s">
        <v>127</v>
      </c>
      <c r="E2392" s="26">
        <v>1.179</v>
      </c>
      <c r="F2392" s="26" t="s">
        <v>295</v>
      </c>
      <c r="K2392" s="24">
        <v>78</v>
      </c>
      <c r="L2392" s="106">
        <v>46155.353078703702</v>
      </c>
      <c r="M2392" s="25" t="s">
        <v>359</v>
      </c>
      <c r="N2392" s="107" t="s">
        <v>127</v>
      </c>
      <c r="O2392" s="26">
        <v>4.5609999999999999</v>
      </c>
      <c r="P2392" s="26" t="s">
        <v>295</v>
      </c>
    </row>
    <row r="2393" spans="1:16" x14ac:dyDescent="0.3">
      <c r="A2393" s="24">
        <v>78</v>
      </c>
      <c r="B2393" s="106">
        <v>46155.34747685185</v>
      </c>
      <c r="C2393" s="25" t="s">
        <v>358</v>
      </c>
      <c r="D2393" s="107" t="s">
        <v>131</v>
      </c>
      <c r="E2393" s="26">
        <v>8.3000000000000007</v>
      </c>
      <c r="F2393" s="26" t="s">
        <v>295</v>
      </c>
      <c r="K2393" s="24">
        <v>78</v>
      </c>
      <c r="L2393" s="106">
        <v>46155.353078703702</v>
      </c>
      <c r="M2393" s="25" t="s">
        <v>359</v>
      </c>
      <c r="N2393" s="107" t="s">
        <v>131</v>
      </c>
      <c r="O2393" s="26">
        <v>11.8</v>
      </c>
      <c r="P2393" s="26" t="s">
        <v>295</v>
      </c>
    </row>
    <row r="2394" spans="1:16" x14ac:dyDescent="0.3">
      <c r="A2394" s="24">
        <v>78</v>
      </c>
      <c r="B2394" s="106">
        <v>46155.34747685185</v>
      </c>
      <c r="C2394" s="25" t="s">
        <v>358</v>
      </c>
      <c r="D2394" s="107" t="s">
        <v>344</v>
      </c>
      <c r="E2394" s="26">
        <v>308</v>
      </c>
      <c r="F2394" s="26" t="s">
        <v>295</v>
      </c>
      <c r="K2394" s="24">
        <v>78</v>
      </c>
      <c r="L2394" s="106">
        <v>46155.353078703702</v>
      </c>
      <c r="M2394" s="25" t="s">
        <v>359</v>
      </c>
      <c r="N2394" s="107" t="s">
        <v>344</v>
      </c>
      <c r="O2394" s="26">
        <v>183</v>
      </c>
      <c r="P2394" s="26" t="s">
        <v>295</v>
      </c>
    </row>
    <row r="2395" spans="1:16" x14ac:dyDescent="0.3">
      <c r="A2395" s="24">
        <v>78</v>
      </c>
      <c r="B2395" s="106">
        <v>46155.34747685185</v>
      </c>
      <c r="C2395" s="25" t="s">
        <v>358</v>
      </c>
      <c r="D2395" s="107" t="s">
        <v>119</v>
      </c>
      <c r="E2395" s="26">
        <v>246</v>
      </c>
      <c r="F2395" s="26" t="s">
        <v>295</v>
      </c>
      <c r="K2395" s="24">
        <v>78</v>
      </c>
      <c r="L2395" s="106">
        <v>46155.353078703702</v>
      </c>
      <c r="M2395" s="25" t="s">
        <v>359</v>
      </c>
      <c r="N2395" s="107" t="s">
        <v>119</v>
      </c>
      <c r="O2395" s="26">
        <v>92</v>
      </c>
      <c r="P2395" s="26" t="s">
        <v>295</v>
      </c>
    </row>
    <row r="2396" spans="1:16" x14ac:dyDescent="0.3">
      <c r="A2396" s="24">
        <v>78</v>
      </c>
      <c r="B2396" s="106">
        <v>46155.34747685185</v>
      </c>
      <c r="C2396" s="25" t="s">
        <v>358</v>
      </c>
      <c r="D2396" s="107" t="s">
        <v>120</v>
      </c>
      <c r="E2396" s="26">
        <v>80</v>
      </c>
      <c r="F2396" s="26" t="s">
        <v>295</v>
      </c>
      <c r="K2396" s="24">
        <v>78</v>
      </c>
      <c r="L2396" s="106">
        <v>46155.353078703702</v>
      </c>
      <c r="M2396" s="25" t="s">
        <v>359</v>
      </c>
      <c r="N2396" s="107" t="s">
        <v>120</v>
      </c>
      <c r="O2396" s="26">
        <v>26</v>
      </c>
      <c r="P2396" s="26" t="s">
        <v>295</v>
      </c>
    </row>
    <row r="2397" spans="1:16" x14ac:dyDescent="0.3">
      <c r="A2397" s="24">
        <v>78</v>
      </c>
      <c r="B2397" s="106">
        <v>46155.34747685185</v>
      </c>
      <c r="C2397" s="25" t="s">
        <v>358</v>
      </c>
      <c r="D2397" s="107" t="s">
        <v>117</v>
      </c>
      <c r="E2397" s="26">
        <v>2.71</v>
      </c>
      <c r="F2397" s="26" t="s">
        <v>295</v>
      </c>
      <c r="K2397" s="24">
        <v>78</v>
      </c>
      <c r="L2397" s="106">
        <v>46155.353078703702</v>
      </c>
      <c r="M2397" s="25" t="s">
        <v>359</v>
      </c>
      <c r="N2397" s="107" t="s">
        <v>117</v>
      </c>
      <c r="O2397" s="26">
        <v>6.25</v>
      </c>
      <c r="P2397" s="26" t="s">
        <v>295</v>
      </c>
    </row>
    <row r="2398" spans="1:16" x14ac:dyDescent="0.3">
      <c r="A2398" s="24">
        <v>78</v>
      </c>
      <c r="B2398" s="106">
        <v>46155.34747685185</v>
      </c>
      <c r="C2398" s="25" t="s">
        <v>358</v>
      </c>
      <c r="D2398" s="107" t="s">
        <v>346</v>
      </c>
      <c r="E2398" s="26">
        <v>230</v>
      </c>
      <c r="F2398" s="26" t="s">
        <v>295</v>
      </c>
      <c r="K2398" s="24">
        <v>78</v>
      </c>
      <c r="L2398" s="106">
        <v>46155.353078703702</v>
      </c>
      <c r="M2398" s="25" t="s">
        <v>359</v>
      </c>
      <c r="N2398" s="107" t="s">
        <v>346</v>
      </c>
      <c r="O2398" s="26">
        <v>68</v>
      </c>
      <c r="P2398" s="26" t="s">
        <v>295</v>
      </c>
    </row>
    <row r="2399" spans="1:16" x14ac:dyDescent="0.3">
      <c r="A2399" s="24">
        <v>78</v>
      </c>
      <c r="B2399" s="106">
        <v>46155.34747685185</v>
      </c>
      <c r="C2399" s="25" t="s">
        <v>358</v>
      </c>
      <c r="D2399" s="107" t="s">
        <v>132</v>
      </c>
      <c r="E2399" s="26">
        <v>3.48</v>
      </c>
      <c r="F2399" s="26" t="s">
        <v>295</v>
      </c>
      <c r="K2399" s="24">
        <v>78</v>
      </c>
      <c r="L2399" s="106">
        <v>46155.353078703702</v>
      </c>
      <c r="M2399" s="25" t="s">
        <v>359</v>
      </c>
      <c r="N2399" s="107" t="s">
        <v>132</v>
      </c>
      <c r="O2399" s="26">
        <v>7.04</v>
      </c>
      <c r="P2399" s="26" t="s">
        <v>295</v>
      </c>
    </row>
    <row r="2400" spans="1:16" x14ac:dyDescent="0.3">
      <c r="A2400" s="24">
        <v>78</v>
      </c>
      <c r="B2400" s="106">
        <v>46155.34747685185</v>
      </c>
      <c r="C2400" s="25" t="s">
        <v>358</v>
      </c>
      <c r="D2400" s="107" t="s">
        <v>111</v>
      </c>
      <c r="E2400" s="26">
        <v>88</v>
      </c>
      <c r="F2400" s="26" t="s">
        <v>295</v>
      </c>
      <c r="K2400" s="24">
        <v>78</v>
      </c>
      <c r="L2400" s="106">
        <v>46155.353078703702</v>
      </c>
      <c r="M2400" s="25" t="s">
        <v>359</v>
      </c>
      <c r="N2400" s="107" t="s">
        <v>111</v>
      </c>
      <c r="O2400" s="26">
        <v>283</v>
      </c>
      <c r="P2400" s="26" t="s">
        <v>295</v>
      </c>
    </row>
    <row r="2401" spans="1:16" x14ac:dyDescent="0.3">
      <c r="A2401" s="24">
        <v>78</v>
      </c>
      <c r="B2401" s="106">
        <v>46155.34747685185</v>
      </c>
      <c r="C2401" s="25" t="s">
        <v>358</v>
      </c>
      <c r="D2401" s="107" t="s">
        <v>347</v>
      </c>
      <c r="E2401" s="26">
        <v>5.07</v>
      </c>
      <c r="F2401" s="26" t="s">
        <v>295</v>
      </c>
      <c r="K2401" s="24">
        <v>78</v>
      </c>
      <c r="L2401" s="106">
        <v>46155.353078703702</v>
      </c>
      <c r="M2401" s="25" t="s">
        <v>359</v>
      </c>
      <c r="N2401" s="107" t="s">
        <v>347</v>
      </c>
      <c r="O2401" s="26">
        <v>9.68</v>
      </c>
      <c r="P2401" s="26" t="s">
        <v>295</v>
      </c>
    </row>
    <row r="2402" spans="1:16" x14ac:dyDescent="0.3">
      <c r="A2402" s="24">
        <v>78</v>
      </c>
      <c r="B2402" s="106">
        <v>46155.34747685185</v>
      </c>
      <c r="C2402" s="25" t="s">
        <v>358</v>
      </c>
      <c r="D2402" s="107" t="s">
        <v>349</v>
      </c>
      <c r="E2402" s="26">
        <v>2.2400000000000002</v>
      </c>
      <c r="F2402" s="26" t="s">
        <v>295</v>
      </c>
      <c r="K2402" s="24">
        <v>78</v>
      </c>
      <c r="L2402" s="106">
        <v>46155.353078703702</v>
      </c>
      <c r="M2402" s="25" t="s">
        <v>359</v>
      </c>
      <c r="N2402" s="107" t="s">
        <v>349</v>
      </c>
      <c r="O2402" s="26">
        <v>4.78</v>
      </c>
      <c r="P2402" s="26" t="s">
        <v>295</v>
      </c>
    </row>
    <row r="2403" spans="1:16" x14ac:dyDescent="0.3">
      <c r="A2403" s="24">
        <v>78</v>
      </c>
      <c r="B2403" s="106">
        <v>46155.34747685185</v>
      </c>
      <c r="C2403" s="25" t="s">
        <v>358</v>
      </c>
      <c r="D2403" s="107" t="s">
        <v>128</v>
      </c>
      <c r="E2403" s="26">
        <v>7.1</v>
      </c>
      <c r="F2403" s="26" t="s">
        <v>295</v>
      </c>
      <c r="K2403" s="24">
        <v>78</v>
      </c>
      <c r="L2403" s="106">
        <v>46155.353078703702</v>
      </c>
      <c r="M2403" s="25" t="s">
        <v>359</v>
      </c>
      <c r="N2403" s="107" t="s">
        <v>128</v>
      </c>
      <c r="O2403" s="26">
        <v>4.5</v>
      </c>
      <c r="P2403" s="26" t="s">
        <v>295</v>
      </c>
    </row>
    <row r="2404" spans="1:16" x14ac:dyDescent="0.3">
      <c r="A2404" s="24">
        <v>78</v>
      </c>
      <c r="B2404" s="106">
        <v>46155.34747685185</v>
      </c>
      <c r="C2404" s="25" t="s">
        <v>358</v>
      </c>
      <c r="D2404" s="107" t="s">
        <v>121</v>
      </c>
      <c r="E2404" s="26">
        <v>156</v>
      </c>
      <c r="F2404" s="26" t="s">
        <v>295</v>
      </c>
      <c r="K2404" s="24">
        <v>78</v>
      </c>
      <c r="L2404" s="106">
        <v>46155.353078703702</v>
      </c>
      <c r="M2404" s="25" t="s">
        <v>359</v>
      </c>
      <c r="N2404" s="107" t="s">
        <v>121</v>
      </c>
      <c r="O2404" s="26">
        <v>80</v>
      </c>
      <c r="P2404" s="26" t="s">
        <v>295</v>
      </c>
    </row>
    <row r="2405" spans="1:16" x14ac:dyDescent="0.3">
      <c r="A2405" s="24">
        <v>78</v>
      </c>
      <c r="B2405" s="106">
        <v>46155.34747685185</v>
      </c>
      <c r="C2405" s="25" t="s">
        <v>358</v>
      </c>
      <c r="D2405" s="107" t="s">
        <v>115</v>
      </c>
      <c r="E2405" s="26">
        <v>34</v>
      </c>
      <c r="F2405" s="26" t="s">
        <v>295</v>
      </c>
      <c r="K2405" s="24">
        <v>78</v>
      </c>
      <c r="L2405" s="106">
        <v>46155.353078703702</v>
      </c>
      <c r="M2405" s="25" t="s">
        <v>359</v>
      </c>
      <c r="N2405" s="107" t="s">
        <v>115</v>
      </c>
      <c r="O2405" s="26">
        <v>94</v>
      </c>
      <c r="P2405" s="26" t="s">
        <v>295</v>
      </c>
    </row>
    <row r="2406" spans="1:16" x14ac:dyDescent="0.3">
      <c r="A2406" s="24">
        <v>78</v>
      </c>
      <c r="B2406" s="106">
        <v>46155.34747685185</v>
      </c>
      <c r="C2406" s="25" t="s">
        <v>358</v>
      </c>
      <c r="D2406" s="107" t="s">
        <v>137</v>
      </c>
      <c r="E2406" s="26">
        <v>74</v>
      </c>
      <c r="F2406" s="26" t="s">
        <v>295</v>
      </c>
      <c r="K2406" s="24">
        <v>78</v>
      </c>
      <c r="L2406" s="106">
        <v>46155.353078703702</v>
      </c>
      <c r="M2406" s="25" t="s">
        <v>359</v>
      </c>
      <c r="N2406" s="107" t="s">
        <v>137</v>
      </c>
      <c r="O2406" s="26">
        <v>485</v>
      </c>
      <c r="P2406" s="26" t="s">
        <v>295</v>
      </c>
    </row>
    <row r="2407" spans="1:16" x14ac:dyDescent="0.3">
      <c r="A2407" s="24">
        <v>78</v>
      </c>
      <c r="B2407" s="106">
        <v>46155.34747685185</v>
      </c>
      <c r="C2407" s="25" t="s">
        <v>358</v>
      </c>
      <c r="D2407" s="107" t="s">
        <v>350</v>
      </c>
      <c r="E2407" s="26">
        <v>139</v>
      </c>
      <c r="F2407" s="26" t="s">
        <v>295</v>
      </c>
      <c r="K2407" s="24">
        <v>78</v>
      </c>
      <c r="L2407" s="106">
        <v>46155.353078703702</v>
      </c>
      <c r="M2407" s="25" t="s">
        <v>359</v>
      </c>
      <c r="N2407" s="107" t="s">
        <v>350</v>
      </c>
      <c r="O2407" s="26">
        <v>430</v>
      </c>
      <c r="P2407" s="26" t="s">
        <v>295</v>
      </c>
    </row>
    <row r="2408" spans="1:16" x14ac:dyDescent="0.3">
      <c r="A2408" s="24">
        <v>78</v>
      </c>
      <c r="B2408" s="106">
        <v>46155.34747685185</v>
      </c>
      <c r="C2408" s="25" t="s">
        <v>358</v>
      </c>
      <c r="D2408" s="107" t="s">
        <v>125</v>
      </c>
      <c r="E2408" s="26">
        <v>111</v>
      </c>
      <c r="F2408" s="26" t="s">
        <v>295</v>
      </c>
      <c r="K2408" s="24">
        <v>78</v>
      </c>
      <c r="L2408" s="106">
        <v>46155.353078703702</v>
      </c>
      <c r="M2408" s="25" t="s">
        <v>359</v>
      </c>
      <c r="N2408" s="107" t="s">
        <v>125</v>
      </c>
      <c r="O2408" s="26">
        <v>404</v>
      </c>
      <c r="P2408" s="26" t="s">
        <v>295</v>
      </c>
    </row>
    <row r="2409" spans="1:16" x14ac:dyDescent="0.3">
      <c r="A2409" s="24">
        <v>78</v>
      </c>
      <c r="B2409" s="106">
        <v>46155.34747685185</v>
      </c>
      <c r="C2409" s="25" t="s">
        <v>358</v>
      </c>
      <c r="D2409" s="107" t="s">
        <v>126</v>
      </c>
      <c r="E2409" s="26">
        <v>82</v>
      </c>
      <c r="F2409" s="26" t="s">
        <v>295</v>
      </c>
      <c r="K2409" s="24">
        <v>78</v>
      </c>
      <c r="L2409" s="106">
        <v>46155.353078703702</v>
      </c>
      <c r="M2409" s="25" t="s">
        <v>359</v>
      </c>
      <c r="N2409" s="107" t="s">
        <v>126</v>
      </c>
      <c r="O2409" s="26">
        <v>155</v>
      </c>
      <c r="P2409" s="26" t="s">
        <v>295</v>
      </c>
    </row>
    <row r="2410" spans="1:16" x14ac:dyDescent="0.3">
      <c r="A2410" s="24">
        <v>78</v>
      </c>
      <c r="B2410" s="106">
        <v>46155.34747685185</v>
      </c>
      <c r="C2410" s="25" t="s">
        <v>358</v>
      </c>
      <c r="D2410" s="107" t="s">
        <v>351</v>
      </c>
      <c r="E2410" s="26">
        <v>137</v>
      </c>
      <c r="F2410" s="26" t="s">
        <v>295</v>
      </c>
      <c r="K2410" s="24">
        <v>78</v>
      </c>
      <c r="L2410" s="106">
        <v>46155.353078703702</v>
      </c>
      <c r="M2410" s="25" t="s">
        <v>359</v>
      </c>
      <c r="N2410" s="107" t="s">
        <v>351</v>
      </c>
      <c r="O2410" s="26">
        <v>370</v>
      </c>
      <c r="P2410" s="26" t="s">
        <v>295</v>
      </c>
    </row>
    <row r="2411" spans="1:16" x14ac:dyDescent="0.3">
      <c r="A2411" s="24">
        <v>78</v>
      </c>
      <c r="B2411" s="106">
        <v>46155.34747685185</v>
      </c>
      <c r="C2411" s="25" t="s">
        <v>358</v>
      </c>
      <c r="D2411" s="107" t="s">
        <v>352</v>
      </c>
      <c r="E2411" s="26">
        <v>57</v>
      </c>
      <c r="F2411" s="26" t="s">
        <v>295</v>
      </c>
      <c r="K2411" s="24">
        <v>78</v>
      </c>
      <c r="L2411" s="106">
        <v>46155.353078703702</v>
      </c>
      <c r="M2411" s="25" t="s">
        <v>359</v>
      </c>
      <c r="N2411" s="107" t="s">
        <v>352</v>
      </c>
      <c r="O2411" s="26">
        <v>81</v>
      </c>
      <c r="P2411" s="26" t="s">
        <v>295</v>
      </c>
    </row>
    <row r="2412" spans="1:16" x14ac:dyDescent="0.3">
      <c r="A2412" s="24">
        <v>78</v>
      </c>
      <c r="B2412" s="106">
        <v>46155.34747685185</v>
      </c>
      <c r="C2412" s="25" t="s">
        <v>358</v>
      </c>
      <c r="D2412" s="107" t="s">
        <v>122</v>
      </c>
      <c r="E2412" s="26">
        <v>44</v>
      </c>
      <c r="F2412" s="26" t="s">
        <v>295</v>
      </c>
      <c r="K2412" s="24">
        <v>78</v>
      </c>
      <c r="L2412" s="106">
        <v>46155.353078703702</v>
      </c>
      <c r="M2412" s="25" t="s">
        <v>359</v>
      </c>
      <c r="N2412" s="107" t="s">
        <v>122</v>
      </c>
      <c r="O2412" s="26">
        <v>215</v>
      </c>
      <c r="P2412" s="26" t="s">
        <v>295</v>
      </c>
    </row>
    <row r="2413" spans="1:16" x14ac:dyDescent="0.3">
      <c r="A2413" s="24">
        <v>78</v>
      </c>
      <c r="B2413" s="106">
        <v>46155.34747685185</v>
      </c>
      <c r="C2413" s="25" t="s">
        <v>358</v>
      </c>
      <c r="D2413" s="107" t="s">
        <v>124</v>
      </c>
      <c r="E2413" s="26">
        <v>29</v>
      </c>
      <c r="F2413" s="26" t="s">
        <v>295</v>
      </c>
      <c r="K2413" s="24">
        <v>78</v>
      </c>
      <c r="L2413" s="106">
        <v>46155.353078703702</v>
      </c>
      <c r="M2413" s="25" t="s">
        <v>359</v>
      </c>
      <c r="N2413" s="107" t="s">
        <v>124</v>
      </c>
      <c r="O2413" s="26">
        <v>107</v>
      </c>
      <c r="P2413" s="26" t="s">
        <v>295</v>
      </c>
    </row>
    <row r="2414" spans="1:16" x14ac:dyDescent="0.3">
      <c r="A2414" s="24">
        <v>78</v>
      </c>
      <c r="B2414" s="106">
        <v>46155.34747685185</v>
      </c>
      <c r="C2414" s="25" t="s">
        <v>358</v>
      </c>
      <c r="D2414" s="107" t="s">
        <v>353</v>
      </c>
      <c r="E2414" s="26">
        <v>0.89</v>
      </c>
      <c r="F2414" s="26" t="s">
        <v>295</v>
      </c>
      <c r="K2414" s="24">
        <v>78</v>
      </c>
      <c r="L2414" s="106">
        <v>46155.353078703702</v>
      </c>
      <c r="M2414" s="25" t="s">
        <v>359</v>
      </c>
      <c r="N2414" s="107" t="s">
        <v>353</v>
      </c>
      <c r="O2414" s="26">
        <v>3.41</v>
      </c>
      <c r="P2414" s="26" t="s">
        <v>295</v>
      </c>
    </row>
    <row r="2415" spans="1:16" x14ac:dyDescent="0.3">
      <c r="A2415" s="24">
        <v>78</v>
      </c>
      <c r="B2415" s="106">
        <v>46155.34747685185</v>
      </c>
      <c r="C2415" s="25" t="s">
        <v>358</v>
      </c>
      <c r="D2415" s="107" t="s">
        <v>355</v>
      </c>
      <c r="E2415" s="26">
        <v>32.1</v>
      </c>
      <c r="F2415" s="26" t="s">
        <v>295</v>
      </c>
      <c r="K2415" s="24">
        <v>78</v>
      </c>
      <c r="L2415" s="106">
        <v>46155.353078703702</v>
      </c>
      <c r="M2415" s="25" t="s">
        <v>359</v>
      </c>
      <c r="N2415" s="107" t="s">
        <v>355</v>
      </c>
      <c r="O2415" s="26">
        <v>19.8</v>
      </c>
      <c r="P2415" s="26" t="s">
        <v>295</v>
      </c>
    </row>
    <row r="2416" spans="1:16" x14ac:dyDescent="0.3">
      <c r="A2416" s="24">
        <v>78</v>
      </c>
      <c r="B2416" s="106">
        <v>46155.34747685185</v>
      </c>
      <c r="C2416" s="25" t="s">
        <v>358</v>
      </c>
      <c r="D2416" s="107" t="s">
        <v>133</v>
      </c>
      <c r="E2416" s="26">
        <v>143</v>
      </c>
      <c r="F2416" s="26" t="s">
        <v>295</v>
      </c>
      <c r="K2416" s="24">
        <v>78</v>
      </c>
      <c r="L2416" s="106">
        <v>46155.353078703702</v>
      </c>
      <c r="M2416" s="25" t="s">
        <v>359</v>
      </c>
      <c r="N2416" s="107" t="s">
        <v>133</v>
      </c>
      <c r="O2416" s="26">
        <v>126</v>
      </c>
      <c r="P2416" s="26" t="s">
        <v>295</v>
      </c>
    </row>
    <row r="2417" spans="1:16" x14ac:dyDescent="0.3">
      <c r="A2417" s="24">
        <v>78</v>
      </c>
      <c r="B2417" s="106">
        <v>46155.34747685185</v>
      </c>
      <c r="C2417" s="25" t="s">
        <v>358</v>
      </c>
      <c r="D2417" s="107" t="s">
        <v>135</v>
      </c>
      <c r="E2417" s="26">
        <v>3.7</v>
      </c>
      <c r="F2417" s="26" t="s">
        <v>295</v>
      </c>
      <c r="K2417" s="24">
        <v>78</v>
      </c>
      <c r="L2417" s="106">
        <v>46155.353078703702</v>
      </c>
      <c r="M2417" s="25" t="s">
        <v>359</v>
      </c>
      <c r="N2417" s="107" t="s">
        <v>135</v>
      </c>
      <c r="O2417" s="26">
        <v>6.4</v>
      </c>
      <c r="P2417" s="26" t="s">
        <v>295</v>
      </c>
    </row>
    <row r="2418" spans="1:16" x14ac:dyDescent="0.3">
      <c r="A2418" s="24">
        <v>78</v>
      </c>
      <c r="B2418" s="106">
        <v>46155.34747685185</v>
      </c>
      <c r="C2418" s="25" t="s">
        <v>358</v>
      </c>
      <c r="D2418" s="107" t="s">
        <v>136</v>
      </c>
      <c r="E2418" s="26">
        <v>116</v>
      </c>
      <c r="F2418" s="26" t="s">
        <v>295</v>
      </c>
      <c r="K2418" s="24">
        <v>78</v>
      </c>
      <c r="L2418" s="106">
        <v>46155.353078703702</v>
      </c>
      <c r="M2418" s="25" t="s">
        <v>359</v>
      </c>
      <c r="N2418" s="107" t="s">
        <v>136</v>
      </c>
      <c r="O2418" s="26">
        <v>94</v>
      </c>
      <c r="P2418" s="26" t="s">
        <v>295</v>
      </c>
    </row>
    <row r="2419" spans="1:16" x14ac:dyDescent="0.3">
      <c r="A2419" s="24">
        <v>79</v>
      </c>
      <c r="B2419" s="106">
        <v>46156.333090277774</v>
      </c>
      <c r="C2419" s="25" t="s">
        <v>358</v>
      </c>
      <c r="D2419" s="107" t="s">
        <v>341</v>
      </c>
      <c r="E2419" s="26">
        <v>4.67</v>
      </c>
      <c r="F2419" s="26" t="s">
        <v>295</v>
      </c>
      <c r="K2419" s="24">
        <v>79</v>
      </c>
      <c r="L2419" s="106">
        <v>46156.340868055559</v>
      </c>
      <c r="M2419" s="25" t="s">
        <v>359</v>
      </c>
      <c r="N2419" s="107" t="s">
        <v>341</v>
      </c>
      <c r="O2419" s="26">
        <v>1.22</v>
      </c>
      <c r="P2419" s="26" t="s">
        <v>295</v>
      </c>
    </row>
    <row r="2420" spans="1:16" x14ac:dyDescent="0.3">
      <c r="A2420" s="24">
        <v>79</v>
      </c>
      <c r="B2420" s="106">
        <v>46156.333090277774</v>
      </c>
      <c r="C2420" s="25" t="s">
        <v>358</v>
      </c>
      <c r="D2420" s="107" t="s">
        <v>118</v>
      </c>
      <c r="E2420" s="26">
        <v>4.5</v>
      </c>
      <c r="F2420" s="26" t="s">
        <v>295</v>
      </c>
      <c r="K2420" s="24">
        <v>79</v>
      </c>
      <c r="L2420" s="106">
        <v>46156.340868055559</v>
      </c>
      <c r="M2420" s="25" t="s">
        <v>359</v>
      </c>
      <c r="N2420" s="107" t="s">
        <v>118</v>
      </c>
      <c r="O2420" s="26">
        <v>9.4</v>
      </c>
      <c r="P2420" s="26" t="s">
        <v>295</v>
      </c>
    </row>
    <row r="2421" spans="1:16" x14ac:dyDescent="0.3">
      <c r="A2421" s="24">
        <v>79</v>
      </c>
      <c r="B2421" s="106">
        <v>46156.333090277774</v>
      </c>
      <c r="C2421" s="25" t="s">
        <v>358</v>
      </c>
      <c r="D2421" s="107" t="s">
        <v>130</v>
      </c>
      <c r="E2421" s="26">
        <v>3.88</v>
      </c>
      <c r="F2421" s="26" t="s">
        <v>295</v>
      </c>
      <c r="K2421" s="24">
        <v>79</v>
      </c>
      <c r="L2421" s="106">
        <v>46156.340868055559</v>
      </c>
      <c r="M2421" s="25" t="s">
        <v>359</v>
      </c>
      <c r="N2421" s="107" t="s">
        <v>130</v>
      </c>
      <c r="O2421" s="26">
        <v>2.4500000000000002</v>
      </c>
      <c r="P2421" s="26" t="s">
        <v>295</v>
      </c>
    </row>
    <row r="2422" spans="1:16" x14ac:dyDescent="0.3">
      <c r="A2422" s="24">
        <v>79</v>
      </c>
      <c r="B2422" s="106">
        <v>46156.333090277774</v>
      </c>
      <c r="C2422" s="25" t="s">
        <v>358</v>
      </c>
      <c r="D2422" s="107" t="s">
        <v>343</v>
      </c>
      <c r="E2422" s="26">
        <v>0.314</v>
      </c>
      <c r="F2422" s="26" t="s">
        <v>295</v>
      </c>
      <c r="K2422" s="24">
        <v>79</v>
      </c>
      <c r="L2422" s="106">
        <v>46156.340868055559</v>
      </c>
      <c r="M2422" s="25" t="s">
        <v>359</v>
      </c>
      <c r="N2422" s="107" t="s">
        <v>343</v>
      </c>
      <c r="O2422" s="26">
        <v>1.2190000000000001</v>
      </c>
      <c r="P2422" s="26" t="s">
        <v>295</v>
      </c>
    </row>
    <row r="2423" spans="1:16" x14ac:dyDescent="0.3">
      <c r="A2423" s="24">
        <v>79</v>
      </c>
      <c r="B2423" s="106">
        <v>46156.333090277774</v>
      </c>
      <c r="C2423" s="25" t="s">
        <v>358</v>
      </c>
      <c r="D2423" s="107" t="s">
        <v>127</v>
      </c>
      <c r="E2423" s="26">
        <v>1.1619999999999999</v>
      </c>
      <c r="F2423" s="26" t="s">
        <v>295</v>
      </c>
      <c r="K2423" s="24">
        <v>79</v>
      </c>
      <c r="L2423" s="106">
        <v>46156.340868055559</v>
      </c>
      <c r="M2423" s="25" t="s">
        <v>359</v>
      </c>
      <c r="N2423" s="107" t="s">
        <v>127</v>
      </c>
      <c r="O2423" s="26">
        <v>4.5599999999999996</v>
      </c>
      <c r="P2423" s="26" t="s">
        <v>295</v>
      </c>
    </row>
    <row r="2424" spans="1:16" x14ac:dyDescent="0.3">
      <c r="A2424" s="24">
        <v>79</v>
      </c>
      <c r="B2424" s="106">
        <v>46156.333090277774</v>
      </c>
      <c r="C2424" s="25" t="s">
        <v>358</v>
      </c>
      <c r="D2424" s="107" t="s">
        <v>131</v>
      </c>
      <c r="E2424" s="26">
        <v>8.6999999999999993</v>
      </c>
      <c r="F2424" s="26" t="s">
        <v>295</v>
      </c>
      <c r="K2424" s="24">
        <v>79</v>
      </c>
      <c r="L2424" s="106">
        <v>46156.340868055559</v>
      </c>
      <c r="M2424" s="25" t="s">
        <v>359</v>
      </c>
      <c r="N2424" s="107" t="s">
        <v>131</v>
      </c>
      <c r="O2424" s="26">
        <v>11.8</v>
      </c>
      <c r="P2424" s="26" t="s">
        <v>295</v>
      </c>
    </row>
    <row r="2425" spans="1:16" x14ac:dyDescent="0.3">
      <c r="A2425" s="24">
        <v>79</v>
      </c>
      <c r="B2425" s="106">
        <v>46156.333090277774</v>
      </c>
      <c r="C2425" s="25" t="s">
        <v>358</v>
      </c>
      <c r="D2425" s="107" t="s">
        <v>344</v>
      </c>
      <c r="E2425" s="26">
        <v>323</v>
      </c>
      <c r="F2425" s="26" t="s">
        <v>295</v>
      </c>
      <c r="K2425" s="24">
        <v>79</v>
      </c>
      <c r="L2425" s="106">
        <v>46156.340868055559</v>
      </c>
      <c r="M2425" s="25" t="s">
        <v>359</v>
      </c>
      <c r="N2425" s="107" t="s">
        <v>344</v>
      </c>
      <c r="O2425" s="26">
        <v>181</v>
      </c>
      <c r="P2425" s="26" t="s">
        <v>295</v>
      </c>
    </row>
    <row r="2426" spans="1:16" x14ac:dyDescent="0.3">
      <c r="A2426" s="24">
        <v>79</v>
      </c>
      <c r="B2426" s="106">
        <v>46156.333090277774</v>
      </c>
      <c r="C2426" s="25" t="s">
        <v>358</v>
      </c>
      <c r="D2426" s="107" t="s">
        <v>119</v>
      </c>
      <c r="E2426" s="26">
        <v>250</v>
      </c>
      <c r="F2426" s="26" t="s">
        <v>295</v>
      </c>
      <c r="K2426" s="24">
        <v>79</v>
      </c>
      <c r="L2426" s="106">
        <v>46156.340868055559</v>
      </c>
      <c r="M2426" s="25" t="s">
        <v>359</v>
      </c>
      <c r="N2426" s="107" t="s">
        <v>119</v>
      </c>
      <c r="O2426" s="26">
        <v>90</v>
      </c>
      <c r="P2426" s="26" t="s">
        <v>295</v>
      </c>
    </row>
    <row r="2427" spans="1:16" x14ac:dyDescent="0.3">
      <c r="A2427" s="24">
        <v>79</v>
      </c>
      <c r="B2427" s="106">
        <v>46156.333090277774</v>
      </c>
      <c r="C2427" s="25" t="s">
        <v>358</v>
      </c>
      <c r="D2427" s="107" t="s">
        <v>120</v>
      </c>
      <c r="E2427" s="26">
        <v>78</v>
      </c>
      <c r="F2427" s="26" t="s">
        <v>295</v>
      </c>
      <c r="K2427" s="24">
        <v>79</v>
      </c>
      <c r="L2427" s="106">
        <v>46156.340868055559</v>
      </c>
      <c r="M2427" s="25" t="s">
        <v>359</v>
      </c>
      <c r="N2427" s="107" t="s">
        <v>120</v>
      </c>
      <c r="O2427" s="26">
        <v>26</v>
      </c>
      <c r="P2427" s="26" t="s">
        <v>295</v>
      </c>
    </row>
    <row r="2428" spans="1:16" x14ac:dyDescent="0.3">
      <c r="A2428" s="24">
        <v>79</v>
      </c>
      <c r="B2428" s="106">
        <v>46156.333090277774</v>
      </c>
      <c r="C2428" s="25" t="s">
        <v>358</v>
      </c>
      <c r="D2428" s="107" t="s">
        <v>117</v>
      </c>
      <c r="E2428" s="26">
        <v>2.7</v>
      </c>
      <c r="F2428" s="26" t="s">
        <v>295</v>
      </c>
      <c r="K2428" s="24">
        <v>79</v>
      </c>
      <c r="L2428" s="106">
        <v>46156.340868055559</v>
      </c>
      <c r="M2428" s="25" t="s">
        <v>359</v>
      </c>
      <c r="N2428" s="107" t="s">
        <v>117</v>
      </c>
      <c r="O2428" s="26">
        <v>6.23</v>
      </c>
      <c r="P2428" s="26" t="s">
        <v>295</v>
      </c>
    </row>
    <row r="2429" spans="1:16" x14ac:dyDescent="0.3">
      <c r="A2429" s="24">
        <v>79</v>
      </c>
      <c r="B2429" s="106">
        <v>46156.333090277774</v>
      </c>
      <c r="C2429" s="25" t="s">
        <v>358</v>
      </c>
      <c r="D2429" s="107" t="s">
        <v>346</v>
      </c>
      <c r="E2429" s="26">
        <v>230</v>
      </c>
      <c r="F2429" s="26" t="s">
        <v>295</v>
      </c>
      <c r="K2429" s="24">
        <v>79</v>
      </c>
      <c r="L2429" s="106">
        <v>46156.340868055559</v>
      </c>
      <c r="M2429" s="25" t="s">
        <v>359</v>
      </c>
      <c r="N2429" s="107" t="s">
        <v>346</v>
      </c>
      <c r="O2429" s="26">
        <v>68</v>
      </c>
      <c r="P2429" s="26" t="s">
        <v>295</v>
      </c>
    </row>
    <row r="2430" spans="1:16" x14ac:dyDescent="0.3">
      <c r="A2430" s="24">
        <v>79</v>
      </c>
      <c r="B2430" s="106">
        <v>46156.333090277774</v>
      </c>
      <c r="C2430" s="25" t="s">
        <v>358</v>
      </c>
      <c r="D2430" s="107" t="s">
        <v>132</v>
      </c>
      <c r="E2430" s="26">
        <v>3.48</v>
      </c>
      <c r="F2430" s="26" t="s">
        <v>295</v>
      </c>
      <c r="K2430" s="24">
        <v>79</v>
      </c>
      <c r="L2430" s="106">
        <v>46156.340868055559</v>
      </c>
      <c r="M2430" s="25" t="s">
        <v>359</v>
      </c>
      <c r="N2430" s="107" t="s">
        <v>132</v>
      </c>
      <c r="O2430" s="26">
        <v>7.12</v>
      </c>
      <c r="P2430" s="26" t="s">
        <v>295</v>
      </c>
    </row>
    <row r="2431" spans="1:16" x14ac:dyDescent="0.3">
      <c r="A2431" s="24">
        <v>79</v>
      </c>
      <c r="B2431" s="106">
        <v>46156.333090277774</v>
      </c>
      <c r="C2431" s="25" t="s">
        <v>358</v>
      </c>
      <c r="D2431" s="107" t="s">
        <v>111</v>
      </c>
      <c r="E2431" s="26">
        <v>86</v>
      </c>
      <c r="F2431" s="26" t="s">
        <v>295</v>
      </c>
      <c r="K2431" s="24">
        <v>79</v>
      </c>
      <c r="L2431" s="106">
        <v>46156.340868055559</v>
      </c>
      <c r="M2431" s="25" t="s">
        <v>359</v>
      </c>
      <c r="N2431" s="107" t="s">
        <v>111</v>
      </c>
      <c r="O2431" s="26">
        <v>273</v>
      </c>
      <c r="P2431" s="26" t="s">
        <v>295</v>
      </c>
    </row>
    <row r="2432" spans="1:16" x14ac:dyDescent="0.3">
      <c r="A2432" s="24">
        <v>79</v>
      </c>
      <c r="B2432" s="106">
        <v>46156.333090277774</v>
      </c>
      <c r="C2432" s="25" t="s">
        <v>358</v>
      </c>
      <c r="D2432" s="107" t="s">
        <v>347</v>
      </c>
      <c r="E2432" s="26">
        <v>5.09</v>
      </c>
      <c r="F2432" s="26" t="s">
        <v>295</v>
      </c>
      <c r="K2432" s="24">
        <v>79</v>
      </c>
      <c r="L2432" s="106">
        <v>46156.340868055559</v>
      </c>
      <c r="M2432" s="25" t="s">
        <v>359</v>
      </c>
      <c r="N2432" s="107" t="s">
        <v>347</v>
      </c>
      <c r="O2432" s="26">
        <v>9.52</v>
      </c>
      <c r="P2432" s="26" t="s">
        <v>295</v>
      </c>
    </row>
    <row r="2433" spans="1:16" x14ac:dyDescent="0.3">
      <c r="A2433" s="24">
        <v>79</v>
      </c>
      <c r="B2433" s="106">
        <v>46156.333090277774</v>
      </c>
      <c r="C2433" s="25" t="s">
        <v>358</v>
      </c>
      <c r="D2433" s="107" t="s">
        <v>349</v>
      </c>
      <c r="E2433" s="26">
        <v>2.2400000000000002</v>
      </c>
      <c r="F2433" s="26" t="s">
        <v>295</v>
      </c>
      <c r="K2433" s="24">
        <v>79</v>
      </c>
      <c r="L2433" s="106">
        <v>46156.340868055559</v>
      </c>
      <c r="M2433" s="25" t="s">
        <v>359</v>
      </c>
      <c r="N2433" s="107" t="s">
        <v>349</v>
      </c>
      <c r="O2433" s="26">
        <v>4.71</v>
      </c>
      <c r="P2433" s="26" t="s">
        <v>295</v>
      </c>
    </row>
    <row r="2434" spans="1:16" x14ac:dyDescent="0.3">
      <c r="A2434" s="24">
        <v>79</v>
      </c>
      <c r="B2434" s="106">
        <v>46156.333090277774</v>
      </c>
      <c r="C2434" s="25" t="s">
        <v>358</v>
      </c>
      <c r="D2434" s="107" t="s">
        <v>128</v>
      </c>
      <c r="E2434" s="26">
        <v>7.1</v>
      </c>
      <c r="F2434" s="26" t="s">
        <v>295</v>
      </c>
      <c r="K2434" s="24">
        <v>79</v>
      </c>
      <c r="L2434" s="106">
        <v>46156.340868055559</v>
      </c>
      <c r="M2434" s="25" t="s">
        <v>359</v>
      </c>
      <c r="N2434" s="107" t="s">
        <v>128</v>
      </c>
      <c r="O2434" s="26">
        <v>4.5</v>
      </c>
      <c r="P2434" s="26" t="s">
        <v>295</v>
      </c>
    </row>
    <row r="2435" spans="1:16" x14ac:dyDescent="0.3">
      <c r="A2435" s="24">
        <v>79</v>
      </c>
      <c r="B2435" s="106">
        <v>46156.333090277774</v>
      </c>
      <c r="C2435" s="25" t="s">
        <v>358</v>
      </c>
      <c r="D2435" s="107" t="s">
        <v>121</v>
      </c>
      <c r="E2435" s="26">
        <v>157</v>
      </c>
      <c r="F2435" s="26" t="s">
        <v>295</v>
      </c>
      <c r="K2435" s="24">
        <v>79</v>
      </c>
      <c r="L2435" s="106">
        <v>46156.340868055559</v>
      </c>
      <c r="M2435" s="25" t="s">
        <v>359</v>
      </c>
      <c r="N2435" s="107" t="s">
        <v>121</v>
      </c>
      <c r="O2435" s="26">
        <v>80</v>
      </c>
      <c r="P2435" s="26" t="s">
        <v>295</v>
      </c>
    </row>
    <row r="2436" spans="1:16" x14ac:dyDescent="0.3">
      <c r="A2436" s="24">
        <v>79</v>
      </c>
      <c r="B2436" s="106">
        <v>46156.333090277774</v>
      </c>
      <c r="C2436" s="25" t="s">
        <v>358</v>
      </c>
      <c r="D2436" s="107" t="s">
        <v>115</v>
      </c>
      <c r="E2436" s="26">
        <v>33</v>
      </c>
      <c r="F2436" s="26" t="s">
        <v>295</v>
      </c>
      <c r="K2436" s="24">
        <v>79</v>
      </c>
      <c r="L2436" s="106">
        <v>46156.340868055559</v>
      </c>
      <c r="M2436" s="25" t="s">
        <v>359</v>
      </c>
      <c r="N2436" s="107" t="s">
        <v>115</v>
      </c>
      <c r="O2436" s="26">
        <v>90</v>
      </c>
      <c r="P2436" s="26" t="s">
        <v>295</v>
      </c>
    </row>
    <row r="2437" spans="1:16" x14ac:dyDescent="0.3">
      <c r="A2437" s="24">
        <v>79</v>
      </c>
      <c r="B2437" s="106">
        <v>46156.333090277774</v>
      </c>
      <c r="C2437" s="25" t="s">
        <v>358</v>
      </c>
      <c r="D2437" s="107" t="s">
        <v>137</v>
      </c>
      <c r="E2437" s="26">
        <v>75</v>
      </c>
      <c r="F2437" s="26" t="s">
        <v>295</v>
      </c>
      <c r="K2437" s="24">
        <v>79</v>
      </c>
      <c r="L2437" s="106">
        <v>46156.340868055559</v>
      </c>
      <c r="M2437" s="25" t="s">
        <v>359</v>
      </c>
      <c r="N2437" s="107" t="s">
        <v>137</v>
      </c>
      <c r="O2437" s="26">
        <v>486</v>
      </c>
      <c r="P2437" s="26" t="s">
        <v>295</v>
      </c>
    </row>
    <row r="2438" spans="1:16" x14ac:dyDescent="0.3">
      <c r="A2438" s="24">
        <v>79</v>
      </c>
      <c r="B2438" s="106">
        <v>46156.333090277774</v>
      </c>
      <c r="C2438" s="25" t="s">
        <v>358</v>
      </c>
      <c r="D2438" s="107" t="s">
        <v>350</v>
      </c>
      <c r="E2438" s="26">
        <v>141</v>
      </c>
      <c r="F2438" s="26" t="s">
        <v>295</v>
      </c>
      <c r="K2438" s="24">
        <v>79</v>
      </c>
      <c r="L2438" s="106">
        <v>46156.340868055559</v>
      </c>
      <c r="M2438" s="25" t="s">
        <v>359</v>
      </c>
      <c r="N2438" s="107" t="s">
        <v>350</v>
      </c>
      <c r="O2438" s="26">
        <v>429</v>
      </c>
      <c r="P2438" s="26" t="s">
        <v>295</v>
      </c>
    </row>
    <row r="2439" spans="1:16" x14ac:dyDescent="0.3">
      <c r="A2439" s="24">
        <v>79</v>
      </c>
      <c r="B2439" s="106">
        <v>46156.333090277774</v>
      </c>
      <c r="C2439" s="25" t="s">
        <v>358</v>
      </c>
      <c r="D2439" s="107" t="s">
        <v>125</v>
      </c>
      <c r="E2439" s="26">
        <v>114</v>
      </c>
      <c r="F2439" s="26" t="s">
        <v>295</v>
      </c>
      <c r="K2439" s="24">
        <v>79</v>
      </c>
      <c r="L2439" s="106">
        <v>46156.340868055559</v>
      </c>
      <c r="M2439" s="25" t="s">
        <v>359</v>
      </c>
      <c r="N2439" s="107" t="s">
        <v>125</v>
      </c>
      <c r="O2439" s="26">
        <v>411</v>
      </c>
      <c r="P2439" s="26" t="s">
        <v>295</v>
      </c>
    </row>
    <row r="2440" spans="1:16" x14ac:dyDescent="0.3">
      <c r="A2440" s="24">
        <v>79</v>
      </c>
      <c r="B2440" s="106">
        <v>46156.333090277774</v>
      </c>
      <c r="C2440" s="25" t="s">
        <v>358</v>
      </c>
      <c r="D2440" s="107" t="s">
        <v>126</v>
      </c>
      <c r="E2440" s="26">
        <v>79</v>
      </c>
      <c r="F2440" s="26" t="s">
        <v>295</v>
      </c>
      <c r="K2440" s="24">
        <v>79</v>
      </c>
      <c r="L2440" s="106">
        <v>46156.340868055559</v>
      </c>
      <c r="M2440" s="25" t="s">
        <v>359</v>
      </c>
      <c r="N2440" s="107" t="s">
        <v>126</v>
      </c>
      <c r="O2440" s="26">
        <v>150</v>
      </c>
      <c r="P2440" s="26" t="s">
        <v>295</v>
      </c>
    </row>
    <row r="2441" spans="1:16" x14ac:dyDescent="0.3">
      <c r="A2441" s="24">
        <v>79</v>
      </c>
      <c r="B2441" s="106">
        <v>46156.333090277774</v>
      </c>
      <c r="C2441" s="25" t="s">
        <v>358</v>
      </c>
      <c r="D2441" s="107" t="s">
        <v>351</v>
      </c>
      <c r="E2441" s="26">
        <v>138</v>
      </c>
      <c r="F2441" s="26" t="s">
        <v>295</v>
      </c>
      <c r="K2441" s="24">
        <v>79</v>
      </c>
      <c r="L2441" s="106">
        <v>46156.340868055559</v>
      </c>
      <c r="M2441" s="25" t="s">
        <v>359</v>
      </c>
      <c r="N2441" s="107" t="s">
        <v>351</v>
      </c>
      <c r="O2441" s="26">
        <v>343</v>
      </c>
      <c r="P2441" s="26" t="s">
        <v>295</v>
      </c>
    </row>
    <row r="2442" spans="1:16" x14ac:dyDescent="0.3">
      <c r="A2442" s="24">
        <v>79</v>
      </c>
      <c r="B2442" s="106">
        <v>46156.333090277774</v>
      </c>
      <c r="C2442" s="25" t="s">
        <v>358</v>
      </c>
      <c r="D2442" s="107" t="s">
        <v>352</v>
      </c>
      <c r="E2442" s="26">
        <v>57</v>
      </c>
      <c r="F2442" s="26" t="s">
        <v>295</v>
      </c>
      <c r="K2442" s="24">
        <v>79</v>
      </c>
      <c r="L2442" s="106">
        <v>46156.340868055559</v>
      </c>
      <c r="M2442" s="25" t="s">
        <v>359</v>
      </c>
      <c r="N2442" s="107" t="s">
        <v>352</v>
      </c>
      <c r="O2442" s="26">
        <v>83</v>
      </c>
      <c r="P2442" s="26" t="s">
        <v>295</v>
      </c>
    </row>
    <row r="2443" spans="1:16" x14ac:dyDescent="0.3">
      <c r="A2443" s="24">
        <v>79</v>
      </c>
      <c r="B2443" s="106">
        <v>46156.333090277774</v>
      </c>
      <c r="C2443" s="25" t="s">
        <v>358</v>
      </c>
      <c r="D2443" s="107" t="s">
        <v>122</v>
      </c>
      <c r="E2443" s="26">
        <v>44</v>
      </c>
      <c r="F2443" s="26" t="s">
        <v>295</v>
      </c>
      <c r="K2443" s="24">
        <v>79</v>
      </c>
      <c r="L2443" s="106">
        <v>46156.340868055559</v>
      </c>
      <c r="M2443" s="25" t="s">
        <v>359</v>
      </c>
      <c r="N2443" s="107" t="s">
        <v>122</v>
      </c>
      <c r="O2443" s="26">
        <v>220</v>
      </c>
      <c r="P2443" s="26" t="s">
        <v>295</v>
      </c>
    </row>
    <row r="2444" spans="1:16" x14ac:dyDescent="0.3">
      <c r="A2444" s="24">
        <v>79</v>
      </c>
      <c r="B2444" s="106">
        <v>46156.333090277774</v>
      </c>
      <c r="C2444" s="25" t="s">
        <v>358</v>
      </c>
      <c r="D2444" s="107" t="s">
        <v>124</v>
      </c>
      <c r="E2444" s="26">
        <v>28</v>
      </c>
      <c r="F2444" s="26" t="s">
        <v>295</v>
      </c>
      <c r="K2444" s="24">
        <v>79</v>
      </c>
      <c r="L2444" s="106">
        <v>46156.340868055559</v>
      </c>
      <c r="M2444" s="25" t="s">
        <v>359</v>
      </c>
      <c r="N2444" s="107" t="s">
        <v>124</v>
      </c>
      <c r="O2444" s="26">
        <v>106</v>
      </c>
      <c r="P2444" s="26" t="s">
        <v>295</v>
      </c>
    </row>
    <row r="2445" spans="1:16" x14ac:dyDescent="0.3">
      <c r="A2445" s="24">
        <v>79</v>
      </c>
      <c r="B2445" s="106">
        <v>46156.333090277774</v>
      </c>
      <c r="C2445" s="25" t="s">
        <v>358</v>
      </c>
      <c r="D2445" s="107" t="s">
        <v>353</v>
      </c>
      <c r="E2445" s="26">
        <v>0.91</v>
      </c>
      <c r="F2445" s="26" t="s">
        <v>295</v>
      </c>
      <c r="K2445" s="24">
        <v>79</v>
      </c>
      <c r="L2445" s="106">
        <v>46156.340868055559</v>
      </c>
      <c r="M2445" s="25" t="s">
        <v>359</v>
      </c>
      <c r="N2445" s="107" t="s">
        <v>353</v>
      </c>
      <c r="O2445" s="26">
        <v>3.44</v>
      </c>
      <c r="P2445" s="26" t="s">
        <v>295</v>
      </c>
    </row>
    <row r="2446" spans="1:16" x14ac:dyDescent="0.3">
      <c r="A2446" s="24">
        <v>79</v>
      </c>
      <c r="B2446" s="106">
        <v>46156.333090277774</v>
      </c>
      <c r="C2446" s="25" t="s">
        <v>358</v>
      </c>
      <c r="D2446" s="107" t="s">
        <v>355</v>
      </c>
      <c r="E2446" s="26">
        <v>34.9</v>
      </c>
      <c r="F2446" s="26" t="s">
        <v>295</v>
      </c>
      <c r="K2446" s="24">
        <v>79</v>
      </c>
      <c r="L2446" s="106">
        <v>46156.340868055559</v>
      </c>
      <c r="M2446" s="25" t="s">
        <v>359</v>
      </c>
      <c r="N2446" s="107" t="s">
        <v>355</v>
      </c>
      <c r="O2446" s="26">
        <v>21.4</v>
      </c>
      <c r="P2446" s="26" t="s">
        <v>295</v>
      </c>
    </row>
    <row r="2447" spans="1:16" x14ac:dyDescent="0.3">
      <c r="A2447" s="24">
        <v>79</v>
      </c>
      <c r="B2447" s="106">
        <v>46156.333090277774</v>
      </c>
      <c r="C2447" s="25" t="s">
        <v>358</v>
      </c>
      <c r="D2447" s="107" t="s">
        <v>133</v>
      </c>
      <c r="E2447" s="26">
        <v>145</v>
      </c>
      <c r="F2447" s="26" t="s">
        <v>295</v>
      </c>
      <c r="K2447" s="24">
        <v>79</v>
      </c>
      <c r="L2447" s="106">
        <v>46156.340868055559</v>
      </c>
      <c r="M2447" s="25" t="s">
        <v>359</v>
      </c>
      <c r="N2447" s="107" t="s">
        <v>133</v>
      </c>
      <c r="O2447" s="26">
        <v>125</v>
      </c>
      <c r="P2447" s="26" t="s">
        <v>295</v>
      </c>
    </row>
    <row r="2448" spans="1:16" x14ac:dyDescent="0.3">
      <c r="A2448" s="24">
        <v>79</v>
      </c>
      <c r="B2448" s="106">
        <v>46156.333090277774</v>
      </c>
      <c r="C2448" s="25" t="s">
        <v>358</v>
      </c>
      <c r="D2448" s="107" t="s">
        <v>135</v>
      </c>
      <c r="E2448" s="26">
        <v>3.7</v>
      </c>
      <c r="F2448" s="26" t="s">
        <v>295</v>
      </c>
      <c r="K2448" s="24">
        <v>79</v>
      </c>
      <c r="L2448" s="106">
        <v>46156.340868055559</v>
      </c>
      <c r="M2448" s="25" t="s">
        <v>359</v>
      </c>
      <c r="N2448" s="107" t="s">
        <v>135</v>
      </c>
      <c r="O2448" s="26">
        <v>6.4</v>
      </c>
      <c r="P2448" s="26" t="s">
        <v>295</v>
      </c>
    </row>
    <row r="2449" spans="1:16" x14ac:dyDescent="0.3">
      <c r="A2449" s="24">
        <v>79</v>
      </c>
      <c r="B2449" s="106">
        <v>46156.333090277774</v>
      </c>
      <c r="C2449" s="25" t="s">
        <v>358</v>
      </c>
      <c r="D2449" s="107" t="s">
        <v>136</v>
      </c>
      <c r="E2449" s="26">
        <v>117</v>
      </c>
      <c r="F2449" s="26" t="s">
        <v>295</v>
      </c>
      <c r="K2449" s="24">
        <v>79</v>
      </c>
      <c r="L2449" s="106">
        <v>46156.340868055559</v>
      </c>
      <c r="M2449" s="25" t="s">
        <v>359</v>
      </c>
      <c r="N2449" s="107" t="s">
        <v>136</v>
      </c>
      <c r="O2449" s="26">
        <v>92</v>
      </c>
      <c r="P2449" s="26" t="s">
        <v>295</v>
      </c>
    </row>
    <row r="2450" spans="1:16" x14ac:dyDescent="0.3">
      <c r="A2450" s="24">
        <v>80</v>
      </c>
      <c r="B2450" s="106">
        <v>46157.364872685182</v>
      </c>
      <c r="C2450" s="25" t="s">
        <v>358</v>
      </c>
      <c r="D2450" s="107" t="s">
        <v>341</v>
      </c>
      <c r="E2450" s="26">
        <v>4.54</v>
      </c>
      <c r="F2450" s="26" t="s">
        <v>295</v>
      </c>
      <c r="K2450" s="24">
        <v>80</v>
      </c>
      <c r="L2450" s="106">
        <v>46157.368993055556</v>
      </c>
      <c r="M2450" s="25" t="s">
        <v>359</v>
      </c>
      <c r="N2450" s="107" t="s">
        <v>341</v>
      </c>
      <c r="O2450" s="26">
        <v>1.33</v>
      </c>
      <c r="P2450" s="26" t="s">
        <v>295</v>
      </c>
    </row>
    <row r="2451" spans="1:16" x14ac:dyDescent="0.3">
      <c r="A2451" s="24">
        <v>80</v>
      </c>
      <c r="B2451" s="106">
        <v>46157.364872685182</v>
      </c>
      <c r="C2451" s="25" t="s">
        <v>358</v>
      </c>
      <c r="D2451" s="107" t="s">
        <v>118</v>
      </c>
      <c r="E2451" s="26">
        <v>4.5999999999999996</v>
      </c>
      <c r="F2451" s="26" t="s">
        <v>295</v>
      </c>
      <c r="K2451" s="24">
        <v>80</v>
      </c>
      <c r="L2451" s="106">
        <v>46157.368993055556</v>
      </c>
      <c r="M2451" s="25" t="s">
        <v>359</v>
      </c>
      <c r="N2451" s="107" t="s">
        <v>118</v>
      </c>
      <c r="O2451" s="26">
        <v>9.4</v>
      </c>
      <c r="P2451" s="26" t="s">
        <v>295</v>
      </c>
    </row>
    <row r="2452" spans="1:16" x14ac:dyDescent="0.3">
      <c r="A2452" s="24">
        <v>80</v>
      </c>
      <c r="B2452" s="106">
        <v>46157.364872685182</v>
      </c>
      <c r="C2452" s="25" t="s">
        <v>358</v>
      </c>
      <c r="D2452" s="107" t="s">
        <v>130</v>
      </c>
      <c r="E2452" s="26">
        <v>3.92</v>
      </c>
      <c r="F2452" s="26" t="s">
        <v>295</v>
      </c>
      <c r="K2452" s="24">
        <v>80</v>
      </c>
      <c r="L2452" s="106">
        <v>46157.368993055556</v>
      </c>
      <c r="M2452" s="25" t="s">
        <v>359</v>
      </c>
      <c r="N2452" s="107" t="s">
        <v>130</v>
      </c>
      <c r="O2452" s="26">
        <v>2.4500000000000002</v>
      </c>
      <c r="P2452" s="26" t="s">
        <v>295</v>
      </c>
    </row>
    <row r="2453" spans="1:16" x14ac:dyDescent="0.3">
      <c r="A2453" s="24">
        <v>80</v>
      </c>
      <c r="B2453" s="106">
        <v>46157.364872685182</v>
      </c>
      <c r="C2453" s="25" t="s">
        <v>358</v>
      </c>
      <c r="D2453" s="107" t="s">
        <v>343</v>
      </c>
      <c r="E2453" s="26">
        <v>0.35099999999999998</v>
      </c>
      <c r="F2453" s="26" t="s">
        <v>295</v>
      </c>
      <c r="K2453" s="24">
        <v>80</v>
      </c>
      <c r="L2453" s="106">
        <v>46157.368993055556</v>
      </c>
      <c r="M2453" s="25" t="s">
        <v>359</v>
      </c>
      <c r="N2453" s="107" t="s">
        <v>343</v>
      </c>
      <c r="O2453" s="26">
        <v>1.306</v>
      </c>
      <c r="P2453" s="26" t="s">
        <v>295</v>
      </c>
    </row>
    <row r="2454" spans="1:16" x14ac:dyDescent="0.3">
      <c r="A2454" s="24">
        <v>80</v>
      </c>
      <c r="B2454" s="106">
        <v>46157.364872685182</v>
      </c>
      <c r="C2454" s="25" t="s">
        <v>358</v>
      </c>
      <c r="D2454" s="107" t="s">
        <v>127</v>
      </c>
      <c r="E2454" s="26">
        <v>1.25</v>
      </c>
      <c r="F2454" s="26" t="s">
        <v>295</v>
      </c>
      <c r="K2454" s="24">
        <v>80</v>
      </c>
      <c r="L2454" s="106">
        <v>46157.368993055556</v>
      </c>
      <c r="M2454" s="25" t="s">
        <v>359</v>
      </c>
      <c r="N2454" s="107" t="s">
        <v>127</v>
      </c>
      <c r="O2454" s="26">
        <v>4.91</v>
      </c>
      <c r="P2454" s="26" t="s">
        <v>295</v>
      </c>
    </row>
    <row r="2455" spans="1:16" x14ac:dyDescent="0.3">
      <c r="A2455" s="24">
        <v>80</v>
      </c>
      <c r="B2455" s="106">
        <v>46157.364872685182</v>
      </c>
      <c r="C2455" s="25" t="s">
        <v>358</v>
      </c>
      <c r="D2455" s="107" t="s">
        <v>131</v>
      </c>
      <c r="E2455" s="26">
        <v>8.6</v>
      </c>
      <c r="F2455" s="26" t="s">
        <v>295</v>
      </c>
      <c r="K2455" s="24">
        <v>80</v>
      </c>
      <c r="L2455" s="106">
        <v>46157.368993055556</v>
      </c>
      <c r="M2455" s="25" t="s">
        <v>359</v>
      </c>
      <c r="N2455" s="107" t="s">
        <v>131</v>
      </c>
      <c r="O2455" s="26">
        <v>11.9</v>
      </c>
      <c r="P2455" s="26" t="s">
        <v>295</v>
      </c>
    </row>
    <row r="2456" spans="1:16" x14ac:dyDescent="0.3">
      <c r="A2456" s="24">
        <v>80</v>
      </c>
      <c r="B2456" s="106">
        <v>46157.364872685182</v>
      </c>
      <c r="C2456" s="25" t="s">
        <v>358</v>
      </c>
      <c r="D2456" s="107" t="s">
        <v>344</v>
      </c>
      <c r="E2456" s="26">
        <v>311</v>
      </c>
      <c r="F2456" s="26" t="s">
        <v>295</v>
      </c>
      <c r="K2456" s="24">
        <v>80</v>
      </c>
      <c r="L2456" s="106">
        <v>46157.368993055556</v>
      </c>
      <c r="M2456" s="25" t="s">
        <v>359</v>
      </c>
      <c r="N2456" s="107" t="s">
        <v>344</v>
      </c>
      <c r="O2456" s="26">
        <v>183</v>
      </c>
      <c r="P2456" s="26" t="s">
        <v>295</v>
      </c>
    </row>
    <row r="2457" spans="1:16" x14ac:dyDescent="0.3">
      <c r="A2457" s="24">
        <v>80</v>
      </c>
      <c r="B2457" s="106">
        <v>46157.364872685182</v>
      </c>
      <c r="C2457" s="25" t="s">
        <v>358</v>
      </c>
      <c r="D2457" s="107" t="s">
        <v>119</v>
      </c>
      <c r="E2457" s="26">
        <v>249</v>
      </c>
      <c r="F2457" s="26" t="s">
        <v>295</v>
      </c>
      <c r="K2457" s="24">
        <v>80</v>
      </c>
      <c r="L2457" s="106">
        <v>46157.368993055556</v>
      </c>
      <c r="M2457" s="25" t="s">
        <v>359</v>
      </c>
      <c r="N2457" s="107" t="s">
        <v>119</v>
      </c>
      <c r="O2457" s="26">
        <v>92</v>
      </c>
      <c r="P2457" s="26" t="s">
        <v>295</v>
      </c>
    </row>
    <row r="2458" spans="1:16" x14ac:dyDescent="0.3">
      <c r="A2458" s="24">
        <v>80</v>
      </c>
      <c r="B2458" s="106">
        <v>46157.364872685182</v>
      </c>
      <c r="C2458" s="25" t="s">
        <v>358</v>
      </c>
      <c r="D2458" s="107" t="s">
        <v>120</v>
      </c>
      <c r="E2458" s="26">
        <v>80</v>
      </c>
      <c r="F2458" s="26" t="s">
        <v>295</v>
      </c>
      <c r="K2458" s="24">
        <v>80</v>
      </c>
      <c r="L2458" s="106">
        <v>46157.368993055556</v>
      </c>
      <c r="M2458" s="25" t="s">
        <v>359</v>
      </c>
      <c r="N2458" s="107" t="s">
        <v>120</v>
      </c>
      <c r="O2458" s="26">
        <v>27</v>
      </c>
      <c r="P2458" s="26" t="s">
        <v>295</v>
      </c>
    </row>
    <row r="2459" spans="1:16" x14ac:dyDescent="0.3">
      <c r="A2459" s="24">
        <v>80</v>
      </c>
      <c r="B2459" s="106">
        <v>46157.364872685182</v>
      </c>
      <c r="C2459" s="25" t="s">
        <v>358</v>
      </c>
      <c r="D2459" s="107" t="s">
        <v>117</v>
      </c>
      <c r="E2459" s="26">
        <v>2.61</v>
      </c>
      <c r="F2459" s="26" t="s">
        <v>295</v>
      </c>
      <c r="K2459" s="24">
        <v>80</v>
      </c>
      <c r="L2459" s="106">
        <v>46157.368993055556</v>
      </c>
      <c r="M2459" s="25" t="s">
        <v>359</v>
      </c>
      <c r="N2459" s="107" t="s">
        <v>117</v>
      </c>
      <c r="O2459" s="26">
        <v>6.26</v>
      </c>
      <c r="P2459" s="26" t="s">
        <v>295</v>
      </c>
    </row>
    <row r="2460" spans="1:16" x14ac:dyDescent="0.3">
      <c r="A2460" s="24">
        <v>80</v>
      </c>
      <c r="B2460" s="106">
        <v>46157.364872685182</v>
      </c>
      <c r="C2460" s="25" t="s">
        <v>358</v>
      </c>
      <c r="D2460" s="107" t="s">
        <v>346</v>
      </c>
      <c r="E2460" s="26">
        <v>230</v>
      </c>
      <c r="F2460" s="26" t="s">
        <v>295</v>
      </c>
      <c r="K2460" s="24">
        <v>80</v>
      </c>
      <c r="L2460" s="106">
        <v>46157.368993055556</v>
      </c>
      <c r="M2460" s="25" t="s">
        <v>359</v>
      </c>
      <c r="N2460" s="107" t="s">
        <v>346</v>
      </c>
      <c r="O2460" s="26">
        <v>68</v>
      </c>
      <c r="P2460" s="26" t="s">
        <v>295</v>
      </c>
    </row>
    <row r="2461" spans="1:16" x14ac:dyDescent="0.3">
      <c r="A2461" s="24">
        <v>80</v>
      </c>
      <c r="B2461" s="106">
        <v>46157.364872685182</v>
      </c>
      <c r="C2461" s="25" t="s">
        <v>358</v>
      </c>
      <c r="D2461" s="107" t="s">
        <v>132</v>
      </c>
      <c r="E2461" s="26">
        <v>3.5</v>
      </c>
      <c r="F2461" s="26" t="s">
        <v>295</v>
      </c>
      <c r="K2461" s="24">
        <v>80</v>
      </c>
      <c r="L2461" s="106">
        <v>46157.368993055556</v>
      </c>
      <c r="M2461" s="25" t="s">
        <v>359</v>
      </c>
      <c r="N2461" s="107" t="s">
        <v>132</v>
      </c>
      <c r="O2461" s="26">
        <v>7.06</v>
      </c>
      <c r="P2461" s="26" t="s">
        <v>295</v>
      </c>
    </row>
    <row r="2462" spans="1:16" x14ac:dyDescent="0.3">
      <c r="A2462" s="24">
        <v>80</v>
      </c>
      <c r="B2462" s="106">
        <v>46157.364872685182</v>
      </c>
      <c r="C2462" s="25" t="s">
        <v>358</v>
      </c>
      <c r="D2462" s="107" t="s">
        <v>111</v>
      </c>
      <c r="E2462" s="26">
        <v>85</v>
      </c>
      <c r="F2462" s="26" t="s">
        <v>295</v>
      </c>
      <c r="K2462" s="24">
        <v>80</v>
      </c>
      <c r="L2462" s="106">
        <v>46157.368993055556</v>
      </c>
      <c r="M2462" s="25" t="s">
        <v>359</v>
      </c>
      <c r="N2462" s="107" t="s">
        <v>111</v>
      </c>
      <c r="O2462" s="26">
        <v>279</v>
      </c>
      <c r="P2462" s="26" t="s">
        <v>295</v>
      </c>
    </row>
    <row r="2463" spans="1:16" x14ac:dyDescent="0.3">
      <c r="A2463" s="24">
        <v>80</v>
      </c>
      <c r="B2463" s="106">
        <v>46157.364872685182</v>
      </c>
      <c r="C2463" s="25" t="s">
        <v>358</v>
      </c>
      <c r="D2463" s="107" t="s">
        <v>347</v>
      </c>
      <c r="E2463" s="26">
        <v>5.09</v>
      </c>
      <c r="F2463" s="26" t="s">
        <v>295</v>
      </c>
      <c r="K2463" s="24">
        <v>80</v>
      </c>
      <c r="L2463" s="106">
        <v>46157.368993055556</v>
      </c>
      <c r="M2463" s="25" t="s">
        <v>359</v>
      </c>
      <c r="N2463" s="107" t="s">
        <v>347</v>
      </c>
      <c r="O2463" s="26">
        <v>9.5500000000000007</v>
      </c>
      <c r="P2463" s="26" t="s">
        <v>295</v>
      </c>
    </row>
    <row r="2464" spans="1:16" x14ac:dyDescent="0.3">
      <c r="A2464" s="24">
        <v>80</v>
      </c>
      <c r="B2464" s="106">
        <v>46157.364872685182</v>
      </c>
      <c r="C2464" s="25" t="s">
        <v>358</v>
      </c>
      <c r="D2464" s="107" t="s">
        <v>349</v>
      </c>
      <c r="E2464" s="26">
        <v>2.17</v>
      </c>
      <c r="F2464" s="26" t="s">
        <v>295</v>
      </c>
      <c r="K2464" s="24">
        <v>80</v>
      </c>
      <c r="L2464" s="106">
        <v>46157.368993055556</v>
      </c>
      <c r="M2464" s="25" t="s">
        <v>359</v>
      </c>
      <c r="N2464" s="107" t="s">
        <v>349</v>
      </c>
      <c r="O2464" s="26">
        <v>4.59</v>
      </c>
      <c r="P2464" s="26" t="s">
        <v>295</v>
      </c>
    </row>
    <row r="2465" spans="1:16" x14ac:dyDescent="0.3">
      <c r="A2465" s="24">
        <v>80</v>
      </c>
      <c r="B2465" s="106">
        <v>46157.364872685182</v>
      </c>
      <c r="C2465" s="25" t="s">
        <v>358</v>
      </c>
      <c r="D2465" s="107" t="s">
        <v>128</v>
      </c>
      <c r="E2465" s="26">
        <v>7</v>
      </c>
      <c r="F2465" s="26" t="s">
        <v>295</v>
      </c>
      <c r="K2465" s="24">
        <v>80</v>
      </c>
      <c r="L2465" s="106">
        <v>46157.368993055556</v>
      </c>
      <c r="M2465" s="25" t="s">
        <v>359</v>
      </c>
      <c r="N2465" s="107" t="s">
        <v>128</v>
      </c>
      <c r="O2465" s="26">
        <v>4.5</v>
      </c>
      <c r="P2465" s="26" t="s">
        <v>295</v>
      </c>
    </row>
    <row r="2466" spans="1:16" x14ac:dyDescent="0.3">
      <c r="A2466" s="24">
        <v>80</v>
      </c>
      <c r="B2466" s="106">
        <v>46157.364872685182</v>
      </c>
      <c r="C2466" s="25" t="s">
        <v>358</v>
      </c>
      <c r="D2466" s="107" t="s">
        <v>121</v>
      </c>
      <c r="E2466" s="26">
        <v>158</v>
      </c>
      <c r="F2466" s="26" t="s">
        <v>295</v>
      </c>
      <c r="K2466" s="24">
        <v>80</v>
      </c>
      <c r="L2466" s="106">
        <v>46157.368993055556</v>
      </c>
      <c r="M2466" s="25" t="s">
        <v>359</v>
      </c>
      <c r="N2466" s="107" t="s">
        <v>121</v>
      </c>
      <c r="O2466" s="26">
        <v>79</v>
      </c>
      <c r="P2466" s="26" t="s">
        <v>295</v>
      </c>
    </row>
    <row r="2467" spans="1:16" x14ac:dyDescent="0.3">
      <c r="A2467" s="24">
        <v>80</v>
      </c>
      <c r="B2467" s="106">
        <v>46157.364872685182</v>
      </c>
      <c r="C2467" s="25" t="s">
        <v>358</v>
      </c>
      <c r="D2467" s="107" t="s">
        <v>115</v>
      </c>
      <c r="E2467" s="26">
        <v>33</v>
      </c>
      <c r="F2467" s="26" t="s">
        <v>295</v>
      </c>
      <c r="K2467" s="24">
        <v>80</v>
      </c>
      <c r="L2467" s="106">
        <v>46157.368993055556</v>
      </c>
      <c r="M2467" s="25" t="s">
        <v>359</v>
      </c>
      <c r="N2467" s="107" t="s">
        <v>115</v>
      </c>
      <c r="O2467" s="26">
        <v>92</v>
      </c>
      <c r="P2467" s="26" t="s">
        <v>295</v>
      </c>
    </row>
    <row r="2468" spans="1:16" x14ac:dyDescent="0.3">
      <c r="A2468" s="24">
        <v>80</v>
      </c>
      <c r="B2468" s="106">
        <v>46157.364872685182</v>
      </c>
      <c r="C2468" s="25" t="s">
        <v>358</v>
      </c>
      <c r="D2468" s="107" t="s">
        <v>137</v>
      </c>
      <c r="E2468" s="26">
        <v>75</v>
      </c>
      <c r="F2468" s="26" t="s">
        <v>295</v>
      </c>
      <c r="K2468" s="24">
        <v>80</v>
      </c>
      <c r="L2468" s="106">
        <v>46157.368993055556</v>
      </c>
      <c r="M2468" s="25" t="s">
        <v>359</v>
      </c>
      <c r="N2468" s="107" t="s">
        <v>137</v>
      </c>
      <c r="O2468" s="26">
        <v>484</v>
      </c>
      <c r="P2468" s="26" t="s">
        <v>295</v>
      </c>
    </row>
    <row r="2469" spans="1:16" x14ac:dyDescent="0.3">
      <c r="A2469" s="24">
        <v>80</v>
      </c>
      <c r="B2469" s="106">
        <v>46157.364872685182</v>
      </c>
      <c r="C2469" s="25" t="s">
        <v>358</v>
      </c>
      <c r="D2469" s="107" t="s">
        <v>350</v>
      </c>
      <c r="E2469" s="26">
        <v>143</v>
      </c>
      <c r="F2469" s="26" t="s">
        <v>295</v>
      </c>
      <c r="K2469" s="24">
        <v>80</v>
      </c>
      <c r="L2469" s="106">
        <v>46157.368993055556</v>
      </c>
      <c r="M2469" s="25" t="s">
        <v>359</v>
      </c>
      <c r="N2469" s="107" t="s">
        <v>350</v>
      </c>
      <c r="O2469" s="26">
        <v>432</v>
      </c>
      <c r="P2469" s="26" t="s">
        <v>295</v>
      </c>
    </row>
    <row r="2470" spans="1:16" x14ac:dyDescent="0.3">
      <c r="A2470" s="24">
        <v>80</v>
      </c>
      <c r="B2470" s="106">
        <v>46157.364872685182</v>
      </c>
      <c r="C2470" s="25" t="s">
        <v>358</v>
      </c>
      <c r="D2470" s="107" t="s">
        <v>125</v>
      </c>
      <c r="E2470" s="26">
        <v>106</v>
      </c>
      <c r="F2470" s="26" t="s">
        <v>295</v>
      </c>
      <c r="K2470" s="24">
        <v>80</v>
      </c>
      <c r="L2470" s="106">
        <v>46157.368993055556</v>
      </c>
      <c r="M2470" s="25" t="s">
        <v>359</v>
      </c>
      <c r="N2470" s="107" t="s">
        <v>125</v>
      </c>
      <c r="O2470" s="26">
        <v>413</v>
      </c>
      <c r="P2470" s="26" t="s">
        <v>295</v>
      </c>
    </row>
    <row r="2471" spans="1:16" x14ac:dyDescent="0.3">
      <c r="A2471" s="24">
        <v>80</v>
      </c>
      <c r="B2471" s="106">
        <v>46157.364872685182</v>
      </c>
      <c r="C2471" s="25" t="s">
        <v>358</v>
      </c>
      <c r="D2471" s="107" t="s">
        <v>126</v>
      </c>
      <c r="E2471" s="26">
        <v>79</v>
      </c>
      <c r="F2471" s="26" t="s">
        <v>295</v>
      </c>
      <c r="K2471" s="24">
        <v>80</v>
      </c>
      <c r="L2471" s="106">
        <v>46157.368993055556</v>
      </c>
      <c r="M2471" s="25" t="s">
        <v>359</v>
      </c>
      <c r="N2471" s="107" t="s">
        <v>126</v>
      </c>
      <c r="O2471" s="26">
        <v>155</v>
      </c>
      <c r="P2471" s="26" t="s">
        <v>295</v>
      </c>
    </row>
    <row r="2472" spans="1:16" x14ac:dyDescent="0.3">
      <c r="A2472" s="24">
        <v>80</v>
      </c>
      <c r="B2472" s="106">
        <v>46157.364872685182</v>
      </c>
      <c r="C2472" s="25" t="s">
        <v>358</v>
      </c>
      <c r="D2472" s="107" t="s">
        <v>351</v>
      </c>
      <c r="E2472" s="26">
        <v>151</v>
      </c>
      <c r="F2472" s="26" t="s">
        <v>295</v>
      </c>
      <c r="K2472" s="24">
        <v>80</v>
      </c>
      <c r="L2472" s="106">
        <v>46157.368993055556</v>
      </c>
      <c r="M2472" s="25" t="s">
        <v>359</v>
      </c>
      <c r="N2472" s="107" t="s">
        <v>351</v>
      </c>
      <c r="O2472" s="26">
        <v>363</v>
      </c>
      <c r="P2472" s="26" t="s">
        <v>295</v>
      </c>
    </row>
    <row r="2473" spans="1:16" x14ac:dyDescent="0.3">
      <c r="A2473" s="24">
        <v>80</v>
      </c>
      <c r="B2473" s="106">
        <v>46157.364872685182</v>
      </c>
      <c r="C2473" s="25" t="s">
        <v>358</v>
      </c>
      <c r="D2473" s="107" t="s">
        <v>352</v>
      </c>
      <c r="E2473" s="26">
        <v>56</v>
      </c>
      <c r="F2473" s="26" t="s">
        <v>295</v>
      </c>
      <c r="K2473" s="24">
        <v>80</v>
      </c>
      <c r="L2473" s="106">
        <v>46157.368993055556</v>
      </c>
      <c r="M2473" s="25" t="s">
        <v>359</v>
      </c>
      <c r="N2473" s="107" t="s">
        <v>352</v>
      </c>
      <c r="O2473" s="26">
        <v>81</v>
      </c>
      <c r="P2473" s="26" t="s">
        <v>295</v>
      </c>
    </row>
    <row r="2474" spans="1:16" x14ac:dyDescent="0.3">
      <c r="A2474" s="24">
        <v>80</v>
      </c>
      <c r="B2474" s="106">
        <v>46157.364872685182</v>
      </c>
      <c r="C2474" s="25" t="s">
        <v>358</v>
      </c>
      <c r="D2474" s="107" t="s">
        <v>122</v>
      </c>
      <c r="E2474" s="26">
        <v>47</v>
      </c>
      <c r="F2474" s="26" t="s">
        <v>295</v>
      </c>
      <c r="K2474" s="24">
        <v>80</v>
      </c>
      <c r="L2474" s="106">
        <v>46157.368993055556</v>
      </c>
      <c r="M2474" s="25" t="s">
        <v>359</v>
      </c>
      <c r="N2474" s="107" t="s">
        <v>122</v>
      </c>
      <c r="O2474" s="26">
        <v>218</v>
      </c>
      <c r="P2474" s="26" t="s">
        <v>295</v>
      </c>
    </row>
    <row r="2475" spans="1:16" x14ac:dyDescent="0.3">
      <c r="A2475" s="24">
        <v>80</v>
      </c>
      <c r="B2475" s="106">
        <v>46157.364872685182</v>
      </c>
      <c r="C2475" s="25" t="s">
        <v>358</v>
      </c>
      <c r="D2475" s="107" t="s">
        <v>124</v>
      </c>
      <c r="E2475" s="26">
        <v>31</v>
      </c>
      <c r="F2475" s="26" t="s">
        <v>295</v>
      </c>
      <c r="K2475" s="24">
        <v>80</v>
      </c>
      <c r="L2475" s="106">
        <v>46157.368993055556</v>
      </c>
      <c r="M2475" s="25" t="s">
        <v>359</v>
      </c>
      <c r="N2475" s="107" t="s">
        <v>124</v>
      </c>
      <c r="O2475" s="26">
        <v>107</v>
      </c>
      <c r="P2475" s="26" t="s">
        <v>295</v>
      </c>
    </row>
    <row r="2476" spans="1:16" x14ac:dyDescent="0.3">
      <c r="A2476" s="24">
        <v>80</v>
      </c>
      <c r="B2476" s="106">
        <v>46157.364872685182</v>
      </c>
      <c r="C2476" s="25" t="s">
        <v>358</v>
      </c>
      <c r="D2476" s="107" t="s">
        <v>353</v>
      </c>
      <c r="E2476" s="26">
        <v>0.88</v>
      </c>
      <c r="F2476" s="26" t="s">
        <v>295</v>
      </c>
      <c r="K2476" s="24">
        <v>80</v>
      </c>
      <c r="L2476" s="106">
        <v>46157.368993055556</v>
      </c>
      <c r="M2476" s="25" t="s">
        <v>359</v>
      </c>
      <c r="N2476" s="107" t="s">
        <v>353</v>
      </c>
      <c r="O2476" s="26">
        <v>3.37</v>
      </c>
      <c r="P2476" s="26" t="s">
        <v>295</v>
      </c>
    </row>
    <row r="2477" spans="1:16" x14ac:dyDescent="0.3">
      <c r="A2477" s="24">
        <v>80</v>
      </c>
      <c r="B2477" s="106">
        <v>46157.364872685182</v>
      </c>
      <c r="C2477" s="25" t="s">
        <v>358</v>
      </c>
      <c r="D2477" s="107" t="s">
        <v>355</v>
      </c>
      <c r="E2477" s="26">
        <v>35.700000000000003</v>
      </c>
      <c r="F2477" s="26" t="s">
        <v>295</v>
      </c>
      <c r="K2477" s="24">
        <v>80</v>
      </c>
      <c r="L2477" s="106">
        <v>46157.368993055556</v>
      </c>
      <c r="M2477" s="25" t="s">
        <v>359</v>
      </c>
      <c r="N2477" s="107" t="s">
        <v>355</v>
      </c>
      <c r="O2477" s="26">
        <v>17.8</v>
      </c>
      <c r="P2477" s="26" t="s">
        <v>295</v>
      </c>
    </row>
    <row r="2478" spans="1:16" x14ac:dyDescent="0.3">
      <c r="A2478" s="24">
        <v>80</v>
      </c>
      <c r="B2478" s="106">
        <v>46157.364872685182</v>
      </c>
      <c r="C2478" s="25" t="s">
        <v>358</v>
      </c>
      <c r="D2478" s="107" t="s">
        <v>133</v>
      </c>
      <c r="E2478" s="26">
        <v>143</v>
      </c>
      <c r="F2478" s="26" t="s">
        <v>295</v>
      </c>
      <c r="K2478" s="24">
        <v>80</v>
      </c>
      <c r="L2478" s="106">
        <v>46157.368993055556</v>
      </c>
      <c r="M2478" s="25" t="s">
        <v>359</v>
      </c>
      <c r="N2478" s="107" t="s">
        <v>133</v>
      </c>
      <c r="O2478" s="26">
        <v>125</v>
      </c>
      <c r="P2478" s="26" t="s">
        <v>295</v>
      </c>
    </row>
    <row r="2479" spans="1:16" x14ac:dyDescent="0.3">
      <c r="A2479" s="24">
        <v>80</v>
      </c>
      <c r="B2479" s="106">
        <v>46157.364872685182</v>
      </c>
      <c r="C2479" s="25" t="s">
        <v>358</v>
      </c>
      <c r="D2479" s="107" t="s">
        <v>135</v>
      </c>
      <c r="E2479" s="26">
        <v>3.7</v>
      </c>
      <c r="F2479" s="26" t="s">
        <v>295</v>
      </c>
      <c r="K2479" s="24">
        <v>80</v>
      </c>
      <c r="L2479" s="106">
        <v>46157.368993055556</v>
      </c>
      <c r="M2479" s="25" t="s">
        <v>359</v>
      </c>
      <c r="N2479" s="107" t="s">
        <v>135</v>
      </c>
      <c r="O2479" s="26">
        <v>6.4</v>
      </c>
      <c r="P2479" s="26" t="s">
        <v>295</v>
      </c>
    </row>
    <row r="2480" spans="1:16" x14ac:dyDescent="0.3">
      <c r="A2480" s="24">
        <v>80</v>
      </c>
      <c r="B2480" s="106">
        <v>46157.364872685182</v>
      </c>
      <c r="C2480" s="25" t="s">
        <v>358</v>
      </c>
      <c r="D2480" s="107" t="s">
        <v>136</v>
      </c>
      <c r="E2480" s="26">
        <v>117</v>
      </c>
      <c r="F2480" s="26" t="s">
        <v>295</v>
      </c>
      <c r="K2480" s="24">
        <v>80</v>
      </c>
      <c r="L2480" s="106">
        <v>46157.368993055556</v>
      </c>
      <c r="M2480" s="25" t="s">
        <v>359</v>
      </c>
      <c r="N2480" s="107" t="s">
        <v>136</v>
      </c>
      <c r="O2480" s="26">
        <v>92</v>
      </c>
      <c r="P2480" s="26" t="s">
        <v>295</v>
      </c>
    </row>
    <row r="2481" spans="1:16" x14ac:dyDescent="0.3">
      <c r="A2481" s="24">
        <v>81</v>
      </c>
      <c r="B2481" s="106">
        <v>46160.36986111111</v>
      </c>
      <c r="C2481" s="25" t="s">
        <v>358</v>
      </c>
      <c r="D2481" s="107" t="s">
        <v>341</v>
      </c>
      <c r="E2481" s="26">
        <v>4.6900000000000004</v>
      </c>
      <c r="F2481" s="26" t="s">
        <v>295</v>
      </c>
      <c r="K2481" s="24">
        <v>81</v>
      </c>
      <c r="L2481" s="106">
        <v>46160.369872685187</v>
      </c>
      <c r="M2481" s="25" t="s">
        <v>359</v>
      </c>
      <c r="N2481" s="107" t="s">
        <v>341</v>
      </c>
      <c r="O2481" s="26">
        <v>1.31</v>
      </c>
      <c r="P2481" s="26" t="s">
        <v>295</v>
      </c>
    </row>
    <row r="2482" spans="1:16" x14ac:dyDescent="0.3">
      <c r="A2482" s="24">
        <v>81</v>
      </c>
      <c r="B2482" s="106">
        <v>46160.36986111111</v>
      </c>
      <c r="C2482" s="25" t="s">
        <v>358</v>
      </c>
      <c r="D2482" s="107" t="s">
        <v>118</v>
      </c>
      <c r="E2482" s="26">
        <v>4.5</v>
      </c>
      <c r="F2482" s="26" t="s">
        <v>295</v>
      </c>
      <c r="K2482" s="24">
        <v>81</v>
      </c>
      <c r="L2482" s="106">
        <v>46160.369872685187</v>
      </c>
      <c r="M2482" s="25" t="s">
        <v>359</v>
      </c>
      <c r="N2482" s="107" t="s">
        <v>118</v>
      </c>
      <c r="O2482" s="26">
        <v>9.6</v>
      </c>
      <c r="P2482" s="26" t="s">
        <v>295</v>
      </c>
    </row>
    <row r="2483" spans="1:16" x14ac:dyDescent="0.3">
      <c r="A2483" s="24">
        <v>81</v>
      </c>
      <c r="B2483" s="106">
        <v>46160.36986111111</v>
      </c>
      <c r="C2483" s="25" t="s">
        <v>358</v>
      </c>
      <c r="D2483" s="107" t="s">
        <v>130</v>
      </c>
      <c r="E2483" s="26">
        <v>3.87</v>
      </c>
      <c r="F2483" s="26" t="s">
        <v>295</v>
      </c>
      <c r="K2483" s="24">
        <v>81</v>
      </c>
      <c r="L2483" s="106">
        <v>46160.369872685187</v>
      </c>
      <c r="M2483" s="25" t="s">
        <v>359</v>
      </c>
      <c r="N2483" s="107" t="s">
        <v>130</v>
      </c>
      <c r="O2483" s="26">
        <v>2.46</v>
      </c>
      <c r="P2483" s="26" t="s">
        <v>295</v>
      </c>
    </row>
    <row r="2484" spans="1:16" x14ac:dyDescent="0.3">
      <c r="A2484" s="24">
        <v>81</v>
      </c>
      <c r="B2484" s="106">
        <v>46160.36986111111</v>
      </c>
      <c r="C2484" s="25" t="s">
        <v>358</v>
      </c>
      <c r="D2484" s="107" t="s">
        <v>343</v>
      </c>
      <c r="E2484" s="26">
        <v>0.307</v>
      </c>
      <c r="F2484" s="26" t="s">
        <v>295</v>
      </c>
      <c r="K2484" s="24">
        <v>81</v>
      </c>
      <c r="L2484" s="106">
        <v>46160.369872685187</v>
      </c>
      <c r="M2484" s="25" t="s">
        <v>359</v>
      </c>
      <c r="N2484" s="107" t="s">
        <v>343</v>
      </c>
      <c r="O2484" s="26">
        <v>1.2030000000000001</v>
      </c>
      <c r="P2484" s="26" t="s">
        <v>295</v>
      </c>
    </row>
    <row r="2485" spans="1:16" x14ac:dyDescent="0.3">
      <c r="A2485" s="24">
        <v>81</v>
      </c>
      <c r="B2485" s="106">
        <v>46160.36986111111</v>
      </c>
      <c r="C2485" s="25" t="s">
        <v>358</v>
      </c>
      <c r="D2485" s="107" t="s">
        <v>127</v>
      </c>
      <c r="E2485" s="26">
        <v>1.2050000000000001</v>
      </c>
      <c r="F2485" s="26" t="s">
        <v>295</v>
      </c>
      <c r="K2485" s="24">
        <v>81</v>
      </c>
      <c r="L2485" s="106">
        <v>46160.369872685187</v>
      </c>
      <c r="M2485" s="25" t="s">
        <v>359</v>
      </c>
      <c r="N2485" s="107" t="s">
        <v>127</v>
      </c>
      <c r="O2485" s="26">
        <v>4.7699999999999996</v>
      </c>
      <c r="P2485" s="26" t="s">
        <v>295</v>
      </c>
    </row>
    <row r="2486" spans="1:16" x14ac:dyDescent="0.3">
      <c r="A2486" s="24">
        <v>81</v>
      </c>
      <c r="B2486" s="106">
        <v>46160.36986111111</v>
      </c>
      <c r="C2486" s="25" t="s">
        <v>358</v>
      </c>
      <c r="D2486" s="107" t="s">
        <v>131</v>
      </c>
      <c r="E2486" s="26">
        <v>8.8000000000000007</v>
      </c>
      <c r="F2486" s="26" t="s">
        <v>295</v>
      </c>
      <c r="K2486" s="24">
        <v>81</v>
      </c>
      <c r="L2486" s="106">
        <v>46160.369872685187</v>
      </c>
      <c r="M2486" s="25" t="s">
        <v>359</v>
      </c>
      <c r="N2486" s="107" t="s">
        <v>131</v>
      </c>
      <c r="O2486" s="26">
        <v>12</v>
      </c>
      <c r="P2486" s="26" t="s">
        <v>295</v>
      </c>
    </row>
    <row r="2487" spans="1:16" x14ac:dyDescent="0.3">
      <c r="A2487" s="24">
        <v>81</v>
      </c>
      <c r="B2487" s="106">
        <v>46160.36986111111</v>
      </c>
      <c r="C2487" s="25" t="s">
        <v>358</v>
      </c>
      <c r="D2487" s="107" t="s">
        <v>344</v>
      </c>
      <c r="E2487" s="26">
        <v>317</v>
      </c>
      <c r="F2487" s="26" t="s">
        <v>295</v>
      </c>
      <c r="K2487" s="24">
        <v>81</v>
      </c>
      <c r="L2487" s="106">
        <v>46160.369872685187</v>
      </c>
      <c r="M2487" s="25" t="s">
        <v>359</v>
      </c>
      <c r="N2487" s="107" t="s">
        <v>344</v>
      </c>
      <c r="O2487" s="26">
        <v>188</v>
      </c>
      <c r="P2487" s="26" t="s">
        <v>295</v>
      </c>
    </row>
    <row r="2488" spans="1:16" x14ac:dyDescent="0.3">
      <c r="A2488" s="24">
        <v>81</v>
      </c>
      <c r="B2488" s="106">
        <v>46160.36986111111</v>
      </c>
      <c r="C2488" s="25" t="s">
        <v>358</v>
      </c>
      <c r="D2488" s="107" t="s">
        <v>119</v>
      </c>
      <c r="E2488" s="26">
        <v>247</v>
      </c>
      <c r="F2488" s="26" t="s">
        <v>295</v>
      </c>
      <c r="K2488" s="24">
        <v>81</v>
      </c>
      <c r="L2488" s="106">
        <v>46160.369872685187</v>
      </c>
      <c r="M2488" s="25" t="s">
        <v>359</v>
      </c>
      <c r="N2488" s="107" t="s">
        <v>119</v>
      </c>
      <c r="O2488" s="26">
        <v>91</v>
      </c>
      <c r="P2488" s="26" t="s">
        <v>295</v>
      </c>
    </row>
    <row r="2489" spans="1:16" x14ac:dyDescent="0.3">
      <c r="A2489" s="24">
        <v>81</v>
      </c>
      <c r="B2489" s="106">
        <v>46160.36986111111</v>
      </c>
      <c r="C2489" s="25" t="s">
        <v>358</v>
      </c>
      <c r="D2489" s="107" t="s">
        <v>120</v>
      </c>
      <c r="E2489" s="26">
        <v>75</v>
      </c>
      <c r="F2489" s="26" t="s">
        <v>295</v>
      </c>
      <c r="K2489" s="24">
        <v>81</v>
      </c>
      <c r="L2489" s="106">
        <v>46160.369872685187</v>
      </c>
      <c r="M2489" s="25" t="s">
        <v>359</v>
      </c>
      <c r="N2489" s="107" t="s">
        <v>120</v>
      </c>
      <c r="O2489" s="26">
        <v>27</v>
      </c>
      <c r="P2489" s="26" t="s">
        <v>295</v>
      </c>
    </row>
    <row r="2490" spans="1:16" x14ac:dyDescent="0.3">
      <c r="A2490" s="24">
        <v>81</v>
      </c>
      <c r="B2490" s="106">
        <v>46160.36986111111</v>
      </c>
      <c r="C2490" s="25" t="s">
        <v>358</v>
      </c>
      <c r="D2490" s="107" t="s">
        <v>117</v>
      </c>
      <c r="E2490" s="26">
        <v>2.66</v>
      </c>
      <c r="F2490" s="26" t="s">
        <v>295</v>
      </c>
      <c r="K2490" s="24">
        <v>81</v>
      </c>
      <c r="L2490" s="106">
        <v>46160.369872685187</v>
      </c>
      <c r="M2490" s="25" t="s">
        <v>359</v>
      </c>
      <c r="N2490" s="107" t="s">
        <v>117</v>
      </c>
      <c r="O2490" s="26">
        <v>6.29</v>
      </c>
      <c r="P2490" s="26" t="s">
        <v>295</v>
      </c>
    </row>
    <row r="2491" spans="1:16" x14ac:dyDescent="0.3">
      <c r="A2491" s="24">
        <v>81</v>
      </c>
      <c r="B2491" s="106">
        <v>46160.36986111111</v>
      </c>
      <c r="C2491" s="25" t="s">
        <v>358</v>
      </c>
      <c r="D2491" s="107" t="s">
        <v>346</v>
      </c>
      <c r="E2491" s="26">
        <v>230</v>
      </c>
      <c r="F2491" s="26" t="s">
        <v>295</v>
      </c>
      <c r="K2491" s="24">
        <v>81</v>
      </c>
      <c r="L2491" s="106">
        <v>46160.369872685187</v>
      </c>
      <c r="M2491" s="25" t="s">
        <v>359</v>
      </c>
      <c r="N2491" s="107" t="s">
        <v>346</v>
      </c>
      <c r="O2491" s="26">
        <v>70</v>
      </c>
      <c r="P2491" s="26" t="s">
        <v>295</v>
      </c>
    </row>
    <row r="2492" spans="1:16" x14ac:dyDescent="0.3">
      <c r="A2492" s="24">
        <v>81</v>
      </c>
      <c r="B2492" s="106">
        <v>46160.36986111111</v>
      </c>
      <c r="C2492" s="25" t="s">
        <v>358</v>
      </c>
      <c r="D2492" s="107" t="s">
        <v>132</v>
      </c>
      <c r="E2492" s="26">
        <v>3.44</v>
      </c>
      <c r="F2492" s="26" t="s">
        <v>295</v>
      </c>
      <c r="K2492" s="24">
        <v>81</v>
      </c>
      <c r="L2492" s="106">
        <v>46160.369872685187</v>
      </c>
      <c r="M2492" s="25" t="s">
        <v>359</v>
      </c>
      <c r="N2492" s="107" t="s">
        <v>132</v>
      </c>
      <c r="O2492" s="26">
        <v>7.09</v>
      </c>
      <c r="P2492" s="26" t="s">
        <v>295</v>
      </c>
    </row>
    <row r="2493" spans="1:16" x14ac:dyDescent="0.3">
      <c r="A2493" s="24">
        <v>81</v>
      </c>
      <c r="B2493" s="106">
        <v>46160.36986111111</v>
      </c>
      <c r="C2493" s="25" t="s">
        <v>358</v>
      </c>
      <c r="D2493" s="107" t="s">
        <v>111</v>
      </c>
      <c r="E2493" s="26">
        <v>86</v>
      </c>
      <c r="F2493" s="26" t="s">
        <v>295</v>
      </c>
      <c r="K2493" s="24">
        <v>81</v>
      </c>
      <c r="L2493" s="106">
        <v>46160.369872685187</v>
      </c>
      <c r="M2493" s="25" t="s">
        <v>359</v>
      </c>
      <c r="N2493" s="107" t="s">
        <v>111</v>
      </c>
      <c r="O2493" s="26">
        <v>273</v>
      </c>
      <c r="P2493" s="26" t="s">
        <v>295</v>
      </c>
    </row>
    <row r="2494" spans="1:16" x14ac:dyDescent="0.3">
      <c r="A2494" s="24">
        <v>81</v>
      </c>
      <c r="B2494" s="106">
        <v>46160.36986111111</v>
      </c>
      <c r="C2494" s="25" t="s">
        <v>358</v>
      </c>
      <c r="D2494" s="107" t="s">
        <v>347</v>
      </c>
      <c r="E2494" s="26">
        <v>5.0999999999999996</v>
      </c>
      <c r="F2494" s="26" t="s">
        <v>295</v>
      </c>
      <c r="K2494" s="24">
        <v>81</v>
      </c>
      <c r="L2494" s="106">
        <v>46160.369872685187</v>
      </c>
      <c r="M2494" s="25" t="s">
        <v>359</v>
      </c>
      <c r="N2494" s="107" t="s">
        <v>347</v>
      </c>
      <c r="O2494" s="26">
        <v>9.74</v>
      </c>
      <c r="P2494" s="26" t="s">
        <v>295</v>
      </c>
    </row>
    <row r="2495" spans="1:16" x14ac:dyDescent="0.3">
      <c r="A2495" s="24">
        <v>81</v>
      </c>
      <c r="B2495" s="106">
        <v>46160.36986111111</v>
      </c>
      <c r="C2495" s="25" t="s">
        <v>358</v>
      </c>
      <c r="D2495" s="107" t="s">
        <v>349</v>
      </c>
      <c r="E2495" s="26">
        <v>2.16</v>
      </c>
      <c r="F2495" s="26" t="s">
        <v>295</v>
      </c>
      <c r="K2495" s="24">
        <v>81</v>
      </c>
      <c r="L2495" s="106">
        <v>46160.369872685187</v>
      </c>
      <c r="M2495" s="25" t="s">
        <v>359</v>
      </c>
      <c r="N2495" s="107" t="s">
        <v>349</v>
      </c>
      <c r="O2495" s="26">
        <v>4.83</v>
      </c>
      <c r="P2495" s="26" t="s">
        <v>295</v>
      </c>
    </row>
    <row r="2496" spans="1:16" x14ac:dyDescent="0.3">
      <c r="A2496" s="24">
        <v>81</v>
      </c>
      <c r="B2496" s="106">
        <v>46160.36986111111</v>
      </c>
      <c r="C2496" s="25" t="s">
        <v>358</v>
      </c>
      <c r="D2496" s="107" t="s">
        <v>128</v>
      </c>
      <c r="E2496" s="26">
        <v>7</v>
      </c>
      <c r="F2496" s="26" t="s">
        <v>295</v>
      </c>
      <c r="K2496" s="24">
        <v>81</v>
      </c>
      <c r="L2496" s="106">
        <v>46160.369872685187</v>
      </c>
      <c r="M2496" s="25" t="s">
        <v>359</v>
      </c>
      <c r="N2496" s="107" t="s">
        <v>128</v>
      </c>
      <c r="O2496" s="26">
        <v>4.5</v>
      </c>
      <c r="P2496" s="26" t="s">
        <v>295</v>
      </c>
    </row>
    <row r="2497" spans="1:16" x14ac:dyDescent="0.3">
      <c r="A2497" s="24">
        <v>81</v>
      </c>
      <c r="B2497" s="106">
        <v>46160.36986111111</v>
      </c>
      <c r="C2497" s="25" t="s">
        <v>358</v>
      </c>
      <c r="D2497" s="107" t="s">
        <v>121</v>
      </c>
      <c r="E2497" s="26">
        <v>156</v>
      </c>
      <c r="F2497" s="26" t="s">
        <v>295</v>
      </c>
      <c r="K2497" s="24">
        <v>81</v>
      </c>
      <c r="L2497" s="106">
        <v>46160.369872685187</v>
      </c>
      <c r="M2497" s="25" t="s">
        <v>359</v>
      </c>
      <c r="N2497" s="107" t="s">
        <v>121</v>
      </c>
      <c r="O2497" s="26">
        <v>79</v>
      </c>
      <c r="P2497" s="26" t="s">
        <v>295</v>
      </c>
    </row>
    <row r="2498" spans="1:16" x14ac:dyDescent="0.3">
      <c r="A2498" s="24">
        <v>81</v>
      </c>
      <c r="B2498" s="106">
        <v>46160.36986111111</v>
      </c>
      <c r="C2498" s="25" t="s">
        <v>358</v>
      </c>
      <c r="D2498" s="107" t="s">
        <v>115</v>
      </c>
      <c r="E2498" s="26">
        <v>32</v>
      </c>
      <c r="F2498" s="26" t="s">
        <v>295</v>
      </c>
      <c r="K2498" s="24">
        <v>81</v>
      </c>
      <c r="L2498" s="106">
        <v>46160.369872685187</v>
      </c>
      <c r="M2498" s="25" t="s">
        <v>359</v>
      </c>
      <c r="N2498" s="107" t="s">
        <v>115</v>
      </c>
      <c r="O2498" s="26">
        <v>96</v>
      </c>
      <c r="P2498" s="26" t="s">
        <v>295</v>
      </c>
    </row>
    <row r="2499" spans="1:16" x14ac:dyDescent="0.3">
      <c r="A2499" s="24">
        <v>81</v>
      </c>
      <c r="B2499" s="106">
        <v>46160.36986111111</v>
      </c>
      <c r="C2499" s="25" t="s">
        <v>358</v>
      </c>
      <c r="D2499" s="107" t="s">
        <v>137</v>
      </c>
      <c r="E2499" s="26">
        <v>75</v>
      </c>
      <c r="F2499" s="26" t="s">
        <v>295</v>
      </c>
      <c r="K2499" s="24">
        <v>81</v>
      </c>
      <c r="L2499" s="106">
        <v>46160.369872685187</v>
      </c>
      <c r="M2499" s="25" t="s">
        <v>359</v>
      </c>
      <c r="N2499" s="107" t="s">
        <v>137</v>
      </c>
      <c r="O2499" s="26">
        <v>486</v>
      </c>
      <c r="P2499" s="26" t="s">
        <v>295</v>
      </c>
    </row>
    <row r="2500" spans="1:16" x14ac:dyDescent="0.3">
      <c r="A2500" s="24">
        <v>81</v>
      </c>
      <c r="B2500" s="106">
        <v>46160.36986111111</v>
      </c>
      <c r="C2500" s="25" t="s">
        <v>358</v>
      </c>
      <c r="D2500" s="107" t="s">
        <v>350</v>
      </c>
      <c r="E2500" s="26">
        <v>140</v>
      </c>
      <c r="F2500" s="26" t="s">
        <v>295</v>
      </c>
      <c r="K2500" s="24">
        <v>81</v>
      </c>
      <c r="L2500" s="106">
        <v>46160.369872685187</v>
      </c>
      <c r="M2500" s="25" t="s">
        <v>359</v>
      </c>
      <c r="N2500" s="107" t="s">
        <v>350</v>
      </c>
      <c r="O2500" s="26">
        <v>425</v>
      </c>
      <c r="P2500" s="26" t="s">
        <v>295</v>
      </c>
    </row>
    <row r="2501" spans="1:16" x14ac:dyDescent="0.3">
      <c r="A2501" s="24">
        <v>81</v>
      </c>
      <c r="B2501" s="106">
        <v>46160.36986111111</v>
      </c>
      <c r="C2501" s="25" t="s">
        <v>358</v>
      </c>
      <c r="D2501" s="107" t="s">
        <v>125</v>
      </c>
      <c r="E2501" s="26">
        <v>115</v>
      </c>
      <c r="F2501" s="26" t="s">
        <v>295</v>
      </c>
      <c r="K2501" s="24">
        <v>81</v>
      </c>
      <c r="L2501" s="106">
        <v>46160.369872685187</v>
      </c>
      <c r="M2501" s="25" t="s">
        <v>359</v>
      </c>
      <c r="N2501" s="107" t="s">
        <v>125</v>
      </c>
      <c r="O2501" s="26">
        <v>428</v>
      </c>
      <c r="P2501" s="26" t="s">
        <v>295</v>
      </c>
    </row>
    <row r="2502" spans="1:16" x14ac:dyDescent="0.3">
      <c r="A2502" s="24">
        <v>81</v>
      </c>
      <c r="B2502" s="106">
        <v>46160.36986111111</v>
      </c>
      <c r="C2502" s="25" t="s">
        <v>358</v>
      </c>
      <c r="D2502" s="107" t="s">
        <v>126</v>
      </c>
      <c r="E2502" s="26">
        <v>79</v>
      </c>
      <c r="F2502" s="26" t="s">
        <v>295</v>
      </c>
      <c r="K2502" s="24">
        <v>81</v>
      </c>
      <c r="L2502" s="106">
        <v>46160.369872685187</v>
      </c>
      <c r="M2502" s="25" t="s">
        <v>359</v>
      </c>
      <c r="N2502" s="107" t="s">
        <v>126</v>
      </c>
      <c r="O2502" s="26">
        <v>150</v>
      </c>
      <c r="P2502" s="26" t="s">
        <v>295</v>
      </c>
    </row>
    <row r="2503" spans="1:16" x14ac:dyDescent="0.3">
      <c r="A2503" s="24">
        <v>81</v>
      </c>
      <c r="B2503" s="106">
        <v>46160.36986111111</v>
      </c>
      <c r="C2503" s="25" t="s">
        <v>358</v>
      </c>
      <c r="D2503" s="107" t="s">
        <v>351</v>
      </c>
      <c r="E2503" s="26">
        <v>166</v>
      </c>
      <c r="F2503" s="26" t="s">
        <v>295</v>
      </c>
      <c r="K2503" s="24">
        <v>81</v>
      </c>
      <c r="L2503" s="106">
        <v>46160.369872685187</v>
      </c>
      <c r="M2503" s="25" t="s">
        <v>359</v>
      </c>
      <c r="N2503" s="107" t="s">
        <v>351</v>
      </c>
      <c r="O2503" s="26">
        <v>384</v>
      </c>
      <c r="P2503" s="26" t="s">
        <v>295</v>
      </c>
    </row>
    <row r="2504" spans="1:16" x14ac:dyDescent="0.3">
      <c r="A2504" s="24">
        <v>81</v>
      </c>
      <c r="B2504" s="106">
        <v>46160.36986111111</v>
      </c>
      <c r="C2504" s="25" t="s">
        <v>358</v>
      </c>
      <c r="D2504" s="107" t="s">
        <v>352</v>
      </c>
      <c r="E2504" s="26">
        <v>59</v>
      </c>
      <c r="F2504" s="26" t="s">
        <v>295</v>
      </c>
      <c r="K2504" s="24">
        <v>81</v>
      </c>
      <c r="L2504" s="106">
        <v>46160.369872685187</v>
      </c>
      <c r="M2504" s="25" t="s">
        <v>359</v>
      </c>
      <c r="N2504" s="107" t="s">
        <v>352</v>
      </c>
      <c r="O2504" s="26">
        <v>87</v>
      </c>
      <c r="P2504" s="26" t="s">
        <v>295</v>
      </c>
    </row>
    <row r="2505" spans="1:16" x14ac:dyDescent="0.3">
      <c r="A2505" s="24">
        <v>81</v>
      </c>
      <c r="B2505" s="106">
        <v>46160.36986111111</v>
      </c>
      <c r="C2505" s="25" t="s">
        <v>358</v>
      </c>
      <c r="D2505" s="107" t="s">
        <v>122</v>
      </c>
      <c r="E2505" s="26">
        <v>45</v>
      </c>
      <c r="F2505" s="26" t="s">
        <v>295</v>
      </c>
      <c r="K2505" s="24">
        <v>81</v>
      </c>
      <c r="L2505" s="106">
        <v>46160.369872685187</v>
      </c>
      <c r="M2505" s="25" t="s">
        <v>359</v>
      </c>
      <c r="N2505" s="107" t="s">
        <v>122</v>
      </c>
      <c r="O2505" s="26">
        <v>212</v>
      </c>
      <c r="P2505" s="26" t="s">
        <v>295</v>
      </c>
    </row>
    <row r="2506" spans="1:16" x14ac:dyDescent="0.3">
      <c r="A2506" s="24">
        <v>81</v>
      </c>
      <c r="B2506" s="106">
        <v>46160.36986111111</v>
      </c>
      <c r="C2506" s="25" t="s">
        <v>358</v>
      </c>
      <c r="D2506" s="107" t="s">
        <v>124</v>
      </c>
      <c r="E2506" s="26">
        <v>29</v>
      </c>
      <c r="F2506" s="26" t="s">
        <v>295</v>
      </c>
      <c r="K2506" s="24">
        <v>81</v>
      </c>
      <c r="L2506" s="106">
        <v>46160.369872685187</v>
      </c>
      <c r="M2506" s="25" t="s">
        <v>359</v>
      </c>
      <c r="N2506" s="107" t="s">
        <v>124</v>
      </c>
      <c r="O2506" s="26">
        <v>104</v>
      </c>
      <c r="P2506" s="26" t="s">
        <v>295</v>
      </c>
    </row>
    <row r="2507" spans="1:16" x14ac:dyDescent="0.3">
      <c r="A2507" s="24">
        <v>81</v>
      </c>
      <c r="B2507" s="106">
        <v>46160.36986111111</v>
      </c>
      <c r="C2507" s="25" t="s">
        <v>358</v>
      </c>
      <c r="D2507" s="107" t="s">
        <v>353</v>
      </c>
      <c r="E2507" s="26">
        <v>0.84</v>
      </c>
      <c r="F2507" s="26" t="s">
        <v>295</v>
      </c>
      <c r="K2507" s="24">
        <v>81</v>
      </c>
      <c r="L2507" s="106">
        <v>46160.369872685187</v>
      </c>
      <c r="M2507" s="25" t="s">
        <v>359</v>
      </c>
      <c r="N2507" s="107" t="s">
        <v>353</v>
      </c>
      <c r="O2507" s="26">
        <v>3.38</v>
      </c>
      <c r="P2507" s="26" t="s">
        <v>295</v>
      </c>
    </row>
    <row r="2508" spans="1:16" x14ac:dyDescent="0.3">
      <c r="A2508" s="24">
        <v>81</v>
      </c>
      <c r="B2508" s="106">
        <v>46160.36986111111</v>
      </c>
      <c r="C2508" s="25" t="s">
        <v>358</v>
      </c>
      <c r="D2508" s="107" t="s">
        <v>355</v>
      </c>
      <c r="E2508" s="26">
        <v>33.700000000000003</v>
      </c>
      <c r="F2508" s="26" t="s">
        <v>295</v>
      </c>
      <c r="K2508" s="24">
        <v>81</v>
      </c>
      <c r="L2508" s="106">
        <v>46160.369872685187</v>
      </c>
      <c r="M2508" s="25" t="s">
        <v>359</v>
      </c>
      <c r="N2508" s="107" t="s">
        <v>355</v>
      </c>
      <c r="O2508" s="26">
        <v>16.8</v>
      </c>
      <c r="P2508" s="26" t="s">
        <v>295</v>
      </c>
    </row>
    <row r="2509" spans="1:16" x14ac:dyDescent="0.3">
      <c r="A2509" s="24">
        <v>81</v>
      </c>
      <c r="B2509" s="106">
        <v>46160.36986111111</v>
      </c>
      <c r="C2509" s="25" t="s">
        <v>358</v>
      </c>
      <c r="D2509" s="107" t="s">
        <v>133</v>
      </c>
      <c r="E2509" s="26">
        <v>147</v>
      </c>
      <c r="F2509" s="26" t="s">
        <v>295</v>
      </c>
      <c r="K2509" s="24">
        <v>81</v>
      </c>
      <c r="L2509" s="106">
        <v>46160.369872685187</v>
      </c>
      <c r="M2509" s="25" t="s">
        <v>359</v>
      </c>
      <c r="N2509" s="107" t="s">
        <v>133</v>
      </c>
      <c r="O2509" s="26">
        <v>128</v>
      </c>
      <c r="P2509" s="26" t="s">
        <v>295</v>
      </c>
    </row>
    <row r="2510" spans="1:16" x14ac:dyDescent="0.3">
      <c r="A2510" s="24">
        <v>81</v>
      </c>
      <c r="B2510" s="106">
        <v>46160.36986111111</v>
      </c>
      <c r="C2510" s="25" t="s">
        <v>358</v>
      </c>
      <c r="D2510" s="107" t="s">
        <v>135</v>
      </c>
      <c r="E2510" s="26">
        <v>3.8</v>
      </c>
      <c r="F2510" s="26" t="s">
        <v>295</v>
      </c>
      <c r="K2510" s="24">
        <v>81</v>
      </c>
      <c r="L2510" s="106">
        <v>46160.369872685187</v>
      </c>
      <c r="M2510" s="25" t="s">
        <v>359</v>
      </c>
      <c r="N2510" s="107" t="s">
        <v>135</v>
      </c>
      <c r="O2510" s="26">
        <v>6.5</v>
      </c>
      <c r="P2510" s="26" t="s">
        <v>295</v>
      </c>
    </row>
    <row r="2511" spans="1:16" x14ac:dyDescent="0.3">
      <c r="A2511" s="24">
        <v>81</v>
      </c>
      <c r="B2511" s="106">
        <v>46160.36986111111</v>
      </c>
      <c r="C2511" s="25" t="s">
        <v>358</v>
      </c>
      <c r="D2511" s="107" t="s">
        <v>136</v>
      </c>
      <c r="E2511" s="26">
        <v>122</v>
      </c>
      <c r="F2511" s="26" t="s">
        <v>295</v>
      </c>
      <c r="K2511" s="24">
        <v>81</v>
      </c>
      <c r="L2511" s="106">
        <v>46160.369872685187</v>
      </c>
      <c r="M2511" s="25" t="s">
        <v>359</v>
      </c>
      <c r="N2511" s="107" t="s">
        <v>136</v>
      </c>
      <c r="O2511" s="26">
        <v>97</v>
      </c>
      <c r="P2511" s="26" t="s">
        <v>295</v>
      </c>
    </row>
    <row r="2512" spans="1:16" x14ac:dyDescent="0.3">
      <c r="A2512" s="24">
        <v>82</v>
      </c>
      <c r="B2512" s="106">
        <v>46161.342604166668</v>
      </c>
      <c r="C2512" s="25" t="s">
        <v>358</v>
      </c>
      <c r="D2512" s="107" t="s">
        <v>341</v>
      </c>
      <c r="E2512" s="26">
        <v>4.75</v>
      </c>
      <c r="F2512" s="26" t="s">
        <v>295</v>
      </c>
      <c r="K2512" s="24">
        <v>82</v>
      </c>
      <c r="L2512" s="106">
        <v>46161.349363425928</v>
      </c>
      <c r="M2512" s="25" t="s">
        <v>359</v>
      </c>
      <c r="N2512" s="107" t="s">
        <v>341</v>
      </c>
      <c r="O2512" s="26">
        <v>1.24</v>
      </c>
      <c r="P2512" s="26" t="s">
        <v>295</v>
      </c>
    </row>
    <row r="2513" spans="1:16" x14ac:dyDescent="0.3">
      <c r="A2513" s="24">
        <v>82</v>
      </c>
      <c r="B2513" s="106">
        <v>46161.342604166668</v>
      </c>
      <c r="C2513" s="25" t="s">
        <v>358</v>
      </c>
      <c r="D2513" s="107" t="s">
        <v>118</v>
      </c>
      <c r="E2513" s="26">
        <v>4.5999999999999996</v>
      </c>
      <c r="F2513" s="26" t="s">
        <v>295</v>
      </c>
      <c r="K2513" s="24">
        <v>82</v>
      </c>
      <c r="L2513" s="106">
        <v>46161.349363425928</v>
      </c>
      <c r="M2513" s="25" t="s">
        <v>359</v>
      </c>
      <c r="N2513" s="107" t="s">
        <v>118</v>
      </c>
      <c r="O2513" s="26">
        <v>9.5</v>
      </c>
      <c r="P2513" s="26" t="s">
        <v>295</v>
      </c>
    </row>
    <row r="2514" spans="1:16" x14ac:dyDescent="0.3">
      <c r="A2514" s="24">
        <v>82</v>
      </c>
      <c r="B2514" s="106">
        <v>46161.342604166668</v>
      </c>
      <c r="C2514" s="25" t="s">
        <v>358</v>
      </c>
      <c r="D2514" s="107" t="s">
        <v>130</v>
      </c>
      <c r="E2514" s="26">
        <v>3.93</v>
      </c>
      <c r="F2514" s="26" t="s">
        <v>295</v>
      </c>
      <c r="K2514" s="24">
        <v>82</v>
      </c>
      <c r="L2514" s="106">
        <v>46161.349363425928</v>
      </c>
      <c r="M2514" s="25" t="s">
        <v>359</v>
      </c>
      <c r="N2514" s="107" t="s">
        <v>130</v>
      </c>
      <c r="O2514" s="26">
        <v>2.42</v>
      </c>
      <c r="P2514" s="26" t="s">
        <v>295</v>
      </c>
    </row>
    <row r="2515" spans="1:16" x14ac:dyDescent="0.3">
      <c r="A2515" s="24">
        <v>82</v>
      </c>
      <c r="B2515" s="106">
        <v>46161.342604166668</v>
      </c>
      <c r="C2515" s="25" t="s">
        <v>358</v>
      </c>
      <c r="D2515" s="107" t="s">
        <v>343</v>
      </c>
      <c r="E2515" s="26">
        <v>0.317</v>
      </c>
      <c r="F2515" s="26" t="s">
        <v>295</v>
      </c>
      <c r="K2515" s="24">
        <v>82</v>
      </c>
      <c r="L2515" s="106">
        <v>46161.349363425928</v>
      </c>
      <c r="M2515" s="25" t="s">
        <v>359</v>
      </c>
      <c r="N2515" s="107" t="s">
        <v>343</v>
      </c>
      <c r="O2515" s="26">
        <v>1.19</v>
      </c>
      <c r="P2515" s="26" t="s">
        <v>295</v>
      </c>
    </row>
    <row r="2516" spans="1:16" x14ac:dyDescent="0.3">
      <c r="A2516" s="24">
        <v>82</v>
      </c>
      <c r="B2516" s="106">
        <v>46161.342604166668</v>
      </c>
      <c r="C2516" s="25" t="s">
        <v>358</v>
      </c>
      <c r="D2516" s="107" t="s">
        <v>127</v>
      </c>
      <c r="E2516" s="26">
        <v>1.222</v>
      </c>
      <c r="F2516" s="26" t="s">
        <v>295</v>
      </c>
      <c r="K2516" s="24">
        <v>82</v>
      </c>
      <c r="L2516" s="106">
        <v>46161.349363425928</v>
      </c>
      <c r="M2516" s="25" t="s">
        <v>359</v>
      </c>
      <c r="N2516" s="107" t="s">
        <v>127</v>
      </c>
      <c r="O2516" s="26">
        <v>4.7149999999999999</v>
      </c>
      <c r="P2516" s="26" t="s">
        <v>295</v>
      </c>
    </row>
    <row r="2517" spans="1:16" x14ac:dyDescent="0.3">
      <c r="A2517" s="24">
        <v>82</v>
      </c>
      <c r="B2517" s="106">
        <v>46161.342604166668</v>
      </c>
      <c r="C2517" s="25" t="s">
        <v>358</v>
      </c>
      <c r="D2517" s="107" t="s">
        <v>131</v>
      </c>
      <c r="E2517" s="26">
        <v>8.5</v>
      </c>
      <c r="F2517" s="26" t="s">
        <v>295</v>
      </c>
      <c r="K2517" s="24">
        <v>82</v>
      </c>
      <c r="L2517" s="106">
        <v>46161.349363425928</v>
      </c>
      <c r="M2517" s="25" t="s">
        <v>359</v>
      </c>
      <c r="N2517" s="107" t="s">
        <v>131</v>
      </c>
      <c r="O2517" s="26">
        <v>11.5</v>
      </c>
      <c r="P2517" s="26" t="s">
        <v>295</v>
      </c>
    </row>
    <row r="2518" spans="1:16" x14ac:dyDescent="0.3">
      <c r="A2518" s="24">
        <v>82</v>
      </c>
      <c r="B2518" s="106">
        <v>46161.342604166668</v>
      </c>
      <c r="C2518" s="25" t="s">
        <v>358</v>
      </c>
      <c r="D2518" s="107" t="s">
        <v>344</v>
      </c>
      <c r="E2518" s="26">
        <v>319</v>
      </c>
      <c r="F2518" s="26" t="s">
        <v>295</v>
      </c>
      <c r="K2518" s="24">
        <v>82</v>
      </c>
      <c r="L2518" s="106">
        <v>46161.349363425928</v>
      </c>
      <c r="M2518" s="25" t="s">
        <v>359</v>
      </c>
      <c r="N2518" s="107" t="s">
        <v>344</v>
      </c>
      <c r="O2518" s="26">
        <v>183</v>
      </c>
      <c r="P2518" s="26" t="s">
        <v>295</v>
      </c>
    </row>
    <row r="2519" spans="1:16" x14ac:dyDescent="0.3">
      <c r="A2519" s="24">
        <v>82</v>
      </c>
      <c r="B2519" s="106">
        <v>46161.342604166668</v>
      </c>
      <c r="C2519" s="25" t="s">
        <v>358</v>
      </c>
      <c r="D2519" s="107" t="s">
        <v>119</v>
      </c>
      <c r="E2519" s="26">
        <v>249</v>
      </c>
      <c r="F2519" s="26" t="s">
        <v>295</v>
      </c>
      <c r="K2519" s="24">
        <v>82</v>
      </c>
      <c r="L2519" s="106">
        <v>46161.349363425928</v>
      </c>
      <c r="M2519" s="25" t="s">
        <v>359</v>
      </c>
      <c r="N2519" s="107" t="s">
        <v>119</v>
      </c>
      <c r="O2519" s="26">
        <v>92</v>
      </c>
      <c r="P2519" s="26" t="s">
        <v>295</v>
      </c>
    </row>
    <row r="2520" spans="1:16" x14ac:dyDescent="0.3">
      <c r="A2520" s="24">
        <v>82</v>
      </c>
      <c r="B2520" s="106">
        <v>46161.342604166668</v>
      </c>
      <c r="C2520" s="25" t="s">
        <v>358</v>
      </c>
      <c r="D2520" s="107" t="s">
        <v>120</v>
      </c>
      <c r="E2520" s="26">
        <v>76</v>
      </c>
      <c r="F2520" s="26" t="s">
        <v>295</v>
      </c>
      <c r="K2520" s="24">
        <v>82</v>
      </c>
      <c r="L2520" s="106">
        <v>46161.349363425928</v>
      </c>
      <c r="M2520" s="25" t="s">
        <v>359</v>
      </c>
      <c r="N2520" s="107" t="s">
        <v>120</v>
      </c>
      <c r="O2520" s="26">
        <v>27</v>
      </c>
      <c r="P2520" s="26" t="s">
        <v>295</v>
      </c>
    </row>
    <row r="2521" spans="1:16" x14ac:dyDescent="0.3">
      <c r="A2521" s="24">
        <v>82</v>
      </c>
      <c r="B2521" s="106">
        <v>46161.342604166668</v>
      </c>
      <c r="C2521" s="25" t="s">
        <v>358</v>
      </c>
      <c r="D2521" s="107" t="s">
        <v>117</v>
      </c>
      <c r="E2521" s="26">
        <v>2.66</v>
      </c>
      <c r="F2521" s="26" t="s">
        <v>295</v>
      </c>
      <c r="K2521" s="24">
        <v>82</v>
      </c>
      <c r="L2521" s="106">
        <v>46161.349363425928</v>
      </c>
      <c r="M2521" s="25" t="s">
        <v>359</v>
      </c>
      <c r="N2521" s="107" t="s">
        <v>117</v>
      </c>
      <c r="O2521" s="26">
        <v>6.11</v>
      </c>
      <c r="P2521" s="26" t="s">
        <v>295</v>
      </c>
    </row>
    <row r="2522" spans="1:16" x14ac:dyDescent="0.3">
      <c r="A2522" s="24">
        <v>82</v>
      </c>
      <c r="B2522" s="106">
        <v>46161.342604166668</v>
      </c>
      <c r="C2522" s="25" t="s">
        <v>358</v>
      </c>
      <c r="D2522" s="107" t="s">
        <v>346</v>
      </c>
      <c r="E2522" s="26">
        <v>233</v>
      </c>
      <c r="F2522" s="26" t="s">
        <v>295</v>
      </c>
      <c r="K2522" s="24">
        <v>82</v>
      </c>
      <c r="L2522" s="106">
        <v>46161.349363425928</v>
      </c>
      <c r="M2522" s="25" t="s">
        <v>359</v>
      </c>
      <c r="N2522" s="107" t="s">
        <v>346</v>
      </c>
      <c r="O2522" s="26">
        <v>69</v>
      </c>
      <c r="P2522" s="26" t="s">
        <v>295</v>
      </c>
    </row>
    <row r="2523" spans="1:16" x14ac:dyDescent="0.3">
      <c r="A2523" s="24">
        <v>82</v>
      </c>
      <c r="B2523" s="106">
        <v>46161.342604166668</v>
      </c>
      <c r="C2523" s="25" t="s">
        <v>358</v>
      </c>
      <c r="D2523" s="107" t="s">
        <v>132</v>
      </c>
      <c r="E2523" s="26">
        <v>3.56</v>
      </c>
      <c r="F2523" s="26" t="s">
        <v>295</v>
      </c>
      <c r="K2523" s="24">
        <v>82</v>
      </c>
      <c r="L2523" s="106">
        <v>46161.349363425928</v>
      </c>
      <c r="M2523" s="25" t="s">
        <v>359</v>
      </c>
      <c r="N2523" s="107" t="s">
        <v>132</v>
      </c>
      <c r="O2523" s="26">
        <v>7.18</v>
      </c>
      <c r="P2523" s="26" t="s">
        <v>295</v>
      </c>
    </row>
    <row r="2524" spans="1:16" x14ac:dyDescent="0.3">
      <c r="A2524" s="24">
        <v>82</v>
      </c>
      <c r="B2524" s="106">
        <v>46161.342604166668</v>
      </c>
      <c r="C2524" s="25" t="s">
        <v>358</v>
      </c>
      <c r="D2524" s="107" t="s">
        <v>111</v>
      </c>
      <c r="E2524" s="26">
        <v>86</v>
      </c>
      <c r="F2524" s="26" t="s">
        <v>295</v>
      </c>
      <c r="K2524" s="24">
        <v>82</v>
      </c>
      <c r="L2524" s="106">
        <v>46161.349363425928</v>
      </c>
      <c r="M2524" s="25" t="s">
        <v>359</v>
      </c>
      <c r="N2524" s="107" t="s">
        <v>111</v>
      </c>
      <c r="O2524" s="26">
        <v>283</v>
      </c>
      <c r="P2524" s="26" t="s">
        <v>295</v>
      </c>
    </row>
    <row r="2525" spans="1:16" x14ac:dyDescent="0.3">
      <c r="A2525" s="24">
        <v>82</v>
      </c>
      <c r="B2525" s="106">
        <v>46161.342604166668</v>
      </c>
      <c r="C2525" s="25" t="s">
        <v>358</v>
      </c>
      <c r="D2525" s="107" t="s">
        <v>347</v>
      </c>
      <c r="E2525" s="26">
        <v>5.05</v>
      </c>
      <c r="F2525" s="26" t="s">
        <v>295</v>
      </c>
      <c r="K2525" s="24">
        <v>82</v>
      </c>
      <c r="L2525" s="106">
        <v>46161.349363425928</v>
      </c>
      <c r="M2525" s="25" t="s">
        <v>359</v>
      </c>
      <c r="N2525" s="107" t="s">
        <v>347</v>
      </c>
      <c r="O2525" s="26">
        <v>9.69</v>
      </c>
      <c r="P2525" s="26" t="s">
        <v>295</v>
      </c>
    </row>
    <row r="2526" spans="1:16" x14ac:dyDescent="0.3">
      <c r="A2526" s="24">
        <v>82</v>
      </c>
      <c r="B2526" s="106">
        <v>46161.342604166668</v>
      </c>
      <c r="C2526" s="25" t="s">
        <v>358</v>
      </c>
      <c r="D2526" s="107" t="s">
        <v>349</v>
      </c>
      <c r="E2526" s="26">
        <v>2.11</v>
      </c>
      <c r="F2526" s="26" t="s">
        <v>295</v>
      </c>
      <c r="K2526" s="24">
        <v>82</v>
      </c>
      <c r="L2526" s="106">
        <v>46161.349363425928</v>
      </c>
      <c r="M2526" s="25" t="s">
        <v>359</v>
      </c>
      <c r="N2526" s="107" t="s">
        <v>349</v>
      </c>
      <c r="O2526" s="26">
        <v>4.6900000000000004</v>
      </c>
      <c r="P2526" s="26" t="s">
        <v>295</v>
      </c>
    </row>
    <row r="2527" spans="1:16" x14ac:dyDescent="0.3">
      <c r="A2527" s="24">
        <v>82</v>
      </c>
      <c r="B2527" s="106">
        <v>46161.342604166668</v>
      </c>
      <c r="C2527" s="25" t="s">
        <v>358</v>
      </c>
      <c r="D2527" s="107" t="s">
        <v>128</v>
      </c>
      <c r="E2527" s="26">
        <v>7.2</v>
      </c>
      <c r="F2527" s="26" t="s">
        <v>295</v>
      </c>
      <c r="K2527" s="24">
        <v>82</v>
      </c>
      <c r="L2527" s="106">
        <v>46161.349363425928</v>
      </c>
      <c r="M2527" s="25" t="s">
        <v>359</v>
      </c>
      <c r="N2527" s="107" t="s">
        <v>128</v>
      </c>
      <c r="O2527" s="26">
        <v>4.4000000000000004</v>
      </c>
      <c r="P2527" s="26" t="s">
        <v>295</v>
      </c>
    </row>
    <row r="2528" spans="1:16" x14ac:dyDescent="0.3">
      <c r="A2528" s="24">
        <v>82</v>
      </c>
      <c r="B2528" s="106">
        <v>46161.342604166668</v>
      </c>
      <c r="C2528" s="25" t="s">
        <v>358</v>
      </c>
      <c r="D2528" s="107" t="s">
        <v>121</v>
      </c>
      <c r="E2528" s="26">
        <v>158</v>
      </c>
      <c r="F2528" s="26" t="s">
        <v>295</v>
      </c>
      <c r="K2528" s="24">
        <v>82</v>
      </c>
      <c r="L2528" s="106">
        <v>46161.349363425928</v>
      </c>
      <c r="M2528" s="25" t="s">
        <v>359</v>
      </c>
      <c r="N2528" s="107" t="s">
        <v>121</v>
      </c>
      <c r="O2528" s="26">
        <v>82</v>
      </c>
      <c r="P2528" s="26" t="s">
        <v>295</v>
      </c>
    </row>
    <row r="2529" spans="1:16" x14ac:dyDescent="0.3">
      <c r="A2529" s="24">
        <v>82</v>
      </c>
      <c r="B2529" s="106">
        <v>46161.342604166668</v>
      </c>
      <c r="C2529" s="25" t="s">
        <v>358</v>
      </c>
      <c r="D2529" s="107" t="s">
        <v>115</v>
      </c>
      <c r="E2529" s="26">
        <v>33</v>
      </c>
      <c r="F2529" s="26" t="s">
        <v>295</v>
      </c>
      <c r="K2529" s="24">
        <v>82</v>
      </c>
      <c r="L2529" s="106">
        <v>46161.349363425928</v>
      </c>
      <c r="M2529" s="25" t="s">
        <v>359</v>
      </c>
      <c r="N2529" s="107" t="s">
        <v>115</v>
      </c>
      <c r="O2529" s="26">
        <v>92</v>
      </c>
      <c r="P2529" s="26" t="s">
        <v>295</v>
      </c>
    </row>
    <row r="2530" spans="1:16" x14ac:dyDescent="0.3">
      <c r="A2530" s="24">
        <v>82</v>
      </c>
      <c r="B2530" s="106">
        <v>46161.342604166668</v>
      </c>
      <c r="C2530" s="25" t="s">
        <v>358</v>
      </c>
      <c r="D2530" s="107" t="s">
        <v>137</v>
      </c>
      <c r="E2530" s="26">
        <v>75</v>
      </c>
      <c r="F2530" s="26" t="s">
        <v>295</v>
      </c>
      <c r="K2530" s="24">
        <v>82</v>
      </c>
      <c r="L2530" s="106">
        <v>46161.349363425928</v>
      </c>
      <c r="M2530" s="25" t="s">
        <v>359</v>
      </c>
      <c r="N2530" s="107" t="s">
        <v>137</v>
      </c>
      <c r="O2530" s="26">
        <v>483</v>
      </c>
      <c r="P2530" s="26" t="s">
        <v>295</v>
      </c>
    </row>
    <row r="2531" spans="1:16" x14ac:dyDescent="0.3">
      <c r="A2531" s="24">
        <v>82</v>
      </c>
      <c r="B2531" s="106">
        <v>46161.342604166668</v>
      </c>
      <c r="C2531" s="25" t="s">
        <v>358</v>
      </c>
      <c r="D2531" s="107" t="s">
        <v>350</v>
      </c>
      <c r="E2531" s="26">
        <v>140</v>
      </c>
      <c r="F2531" s="26" t="s">
        <v>295</v>
      </c>
      <c r="K2531" s="24">
        <v>82</v>
      </c>
      <c r="L2531" s="106">
        <v>46161.349363425928</v>
      </c>
      <c r="M2531" s="25" t="s">
        <v>359</v>
      </c>
      <c r="N2531" s="107" t="s">
        <v>350</v>
      </c>
      <c r="O2531" s="26">
        <v>424</v>
      </c>
      <c r="P2531" s="26" t="s">
        <v>295</v>
      </c>
    </row>
    <row r="2532" spans="1:16" x14ac:dyDescent="0.3">
      <c r="A2532" s="24">
        <v>82</v>
      </c>
      <c r="B2532" s="106">
        <v>46161.342604166668</v>
      </c>
      <c r="C2532" s="25" t="s">
        <v>358</v>
      </c>
      <c r="D2532" s="107" t="s">
        <v>125</v>
      </c>
      <c r="E2532" s="26">
        <v>111</v>
      </c>
      <c r="F2532" s="26" t="s">
        <v>295</v>
      </c>
      <c r="K2532" s="24">
        <v>82</v>
      </c>
      <c r="L2532" s="106">
        <v>46161.349363425928</v>
      </c>
      <c r="M2532" s="25" t="s">
        <v>359</v>
      </c>
      <c r="N2532" s="107" t="s">
        <v>125</v>
      </c>
      <c r="O2532" s="26">
        <v>422</v>
      </c>
      <c r="P2532" s="26" t="s">
        <v>295</v>
      </c>
    </row>
    <row r="2533" spans="1:16" x14ac:dyDescent="0.3">
      <c r="A2533" s="24">
        <v>82</v>
      </c>
      <c r="B2533" s="106">
        <v>46161.342604166668</v>
      </c>
      <c r="C2533" s="25" t="s">
        <v>358</v>
      </c>
      <c r="D2533" s="107" t="s">
        <v>126</v>
      </c>
      <c r="E2533" s="26">
        <v>82</v>
      </c>
      <c r="F2533" s="26" t="s">
        <v>295</v>
      </c>
      <c r="K2533" s="24">
        <v>82</v>
      </c>
      <c r="L2533" s="106">
        <v>46161.349363425928</v>
      </c>
      <c r="M2533" s="25" t="s">
        <v>359</v>
      </c>
      <c r="N2533" s="107" t="s">
        <v>126</v>
      </c>
      <c r="O2533" s="26">
        <v>153</v>
      </c>
      <c r="P2533" s="26" t="s">
        <v>295</v>
      </c>
    </row>
    <row r="2534" spans="1:16" x14ac:dyDescent="0.3">
      <c r="A2534" s="24">
        <v>82</v>
      </c>
      <c r="B2534" s="106">
        <v>46161.342604166668</v>
      </c>
      <c r="C2534" s="25" t="s">
        <v>358</v>
      </c>
      <c r="D2534" s="107" t="s">
        <v>351</v>
      </c>
      <c r="E2534" s="26">
        <v>156</v>
      </c>
      <c r="F2534" s="26" t="s">
        <v>295</v>
      </c>
      <c r="K2534" s="24">
        <v>82</v>
      </c>
      <c r="L2534" s="106">
        <v>46161.349363425928</v>
      </c>
      <c r="M2534" s="25" t="s">
        <v>359</v>
      </c>
      <c r="N2534" s="107" t="s">
        <v>351</v>
      </c>
      <c r="O2534" s="26">
        <v>370</v>
      </c>
      <c r="P2534" s="26" t="s">
        <v>295</v>
      </c>
    </row>
    <row r="2535" spans="1:16" x14ac:dyDescent="0.3">
      <c r="A2535" s="24">
        <v>82</v>
      </c>
      <c r="B2535" s="106">
        <v>46161.342604166668</v>
      </c>
      <c r="C2535" s="25" t="s">
        <v>358</v>
      </c>
      <c r="D2535" s="107" t="s">
        <v>352</v>
      </c>
      <c r="E2535" s="26">
        <v>60</v>
      </c>
      <c r="F2535" s="26" t="s">
        <v>295</v>
      </c>
      <c r="K2535" s="24">
        <v>82</v>
      </c>
      <c r="L2535" s="106">
        <v>46161.349363425928</v>
      </c>
      <c r="M2535" s="25" t="s">
        <v>359</v>
      </c>
      <c r="N2535" s="107" t="s">
        <v>352</v>
      </c>
      <c r="O2535" s="26">
        <v>88</v>
      </c>
      <c r="P2535" s="26" t="s">
        <v>295</v>
      </c>
    </row>
    <row r="2536" spans="1:16" x14ac:dyDescent="0.3">
      <c r="A2536" s="24">
        <v>82</v>
      </c>
      <c r="B2536" s="106">
        <v>46161.342604166668</v>
      </c>
      <c r="C2536" s="25" t="s">
        <v>358</v>
      </c>
      <c r="D2536" s="107" t="s">
        <v>122</v>
      </c>
      <c r="E2536" s="26">
        <v>46</v>
      </c>
      <c r="F2536" s="26" t="s">
        <v>295</v>
      </c>
      <c r="K2536" s="24">
        <v>82</v>
      </c>
      <c r="L2536" s="106">
        <v>46161.349363425928</v>
      </c>
      <c r="M2536" s="25" t="s">
        <v>359</v>
      </c>
      <c r="N2536" s="107" t="s">
        <v>122</v>
      </c>
      <c r="O2536" s="26">
        <v>216</v>
      </c>
      <c r="P2536" s="26" t="s">
        <v>295</v>
      </c>
    </row>
    <row r="2537" spans="1:16" x14ac:dyDescent="0.3">
      <c r="A2537" s="24">
        <v>82</v>
      </c>
      <c r="B2537" s="106">
        <v>46161.342604166668</v>
      </c>
      <c r="C2537" s="25" t="s">
        <v>358</v>
      </c>
      <c r="D2537" s="107" t="s">
        <v>124</v>
      </c>
      <c r="E2537" s="26">
        <v>29</v>
      </c>
      <c r="F2537" s="26" t="s">
        <v>295</v>
      </c>
      <c r="K2537" s="24">
        <v>82</v>
      </c>
      <c r="L2537" s="106">
        <v>46161.349363425928</v>
      </c>
      <c r="M2537" s="25" t="s">
        <v>359</v>
      </c>
      <c r="N2537" s="107" t="s">
        <v>124</v>
      </c>
      <c r="O2537" s="26">
        <v>103</v>
      </c>
      <c r="P2537" s="26" t="s">
        <v>295</v>
      </c>
    </row>
    <row r="2538" spans="1:16" x14ac:dyDescent="0.3">
      <c r="A2538" s="24">
        <v>82</v>
      </c>
      <c r="B2538" s="106">
        <v>46161.342604166668</v>
      </c>
      <c r="C2538" s="25" t="s">
        <v>358</v>
      </c>
      <c r="D2538" s="107" t="s">
        <v>353</v>
      </c>
      <c r="E2538" s="26">
        <v>1.01</v>
      </c>
      <c r="F2538" s="26" t="s">
        <v>295</v>
      </c>
      <c r="K2538" s="24">
        <v>82</v>
      </c>
      <c r="L2538" s="106">
        <v>46161.349363425928</v>
      </c>
      <c r="M2538" s="25" t="s">
        <v>359</v>
      </c>
      <c r="N2538" s="107" t="s">
        <v>353</v>
      </c>
      <c r="O2538" s="26">
        <v>3.71</v>
      </c>
      <c r="P2538" s="26" t="s">
        <v>295</v>
      </c>
    </row>
    <row r="2539" spans="1:16" x14ac:dyDescent="0.3">
      <c r="A2539" s="24">
        <v>82</v>
      </c>
      <c r="B2539" s="106">
        <v>46161.342604166668</v>
      </c>
      <c r="C2539" s="25" t="s">
        <v>358</v>
      </c>
      <c r="D2539" s="107" t="s">
        <v>355</v>
      </c>
      <c r="E2539" s="26">
        <v>34.5</v>
      </c>
      <c r="F2539" s="26" t="s">
        <v>295</v>
      </c>
      <c r="K2539" s="24">
        <v>82</v>
      </c>
      <c r="L2539" s="106">
        <v>46161.349363425928</v>
      </c>
      <c r="M2539" s="25" t="s">
        <v>359</v>
      </c>
      <c r="N2539" s="107" t="s">
        <v>355</v>
      </c>
      <c r="O2539" s="26">
        <v>22.5</v>
      </c>
      <c r="P2539" s="26" t="s">
        <v>295</v>
      </c>
    </row>
    <row r="2540" spans="1:16" x14ac:dyDescent="0.3">
      <c r="A2540" s="24">
        <v>82</v>
      </c>
      <c r="B2540" s="106">
        <v>46161.342604166668</v>
      </c>
      <c r="C2540" s="25" t="s">
        <v>358</v>
      </c>
      <c r="D2540" s="107" t="s">
        <v>133</v>
      </c>
      <c r="E2540" s="26">
        <v>151</v>
      </c>
      <c r="F2540" s="26" t="s">
        <v>295</v>
      </c>
      <c r="K2540" s="24">
        <v>82</v>
      </c>
      <c r="L2540" s="106">
        <v>46161.349363425928</v>
      </c>
      <c r="M2540" s="25" t="s">
        <v>359</v>
      </c>
      <c r="N2540" s="107" t="s">
        <v>133</v>
      </c>
      <c r="O2540" s="26">
        <v>127</v>
      </c>
      <c r="P2540" s="26" t="s">
        <v>295</v>
      </c>
    </row>
    <row r="2541" spans="1:16" x14ac:dyDescent="0.3">
      <c r="A2541" s="24">
        <v>82</v>
      </c>
      <c r="B2541" s="106">
        <v>46161.342604166668</v>
      </c>
      <c r="C2541" s="25" t="s">
        <v>358</v>
      </c>
      <c r="D2541" s="107" t="s">
        <v>135</v>
      </c>
      <c r="E2541" s="26">
        <v>3.9</v>
      </c>
      <c r="F2541" s="26" t="s">
        <v>295</v>
      </c>
      <c r="K2541" s="24">
        <v>82</v>
      </c>
      <c r="L2541" s="106">
        <v>46161.349363425928</v>
      </c>
      <c r="M2541" s="25" t="s">
        <v>359</v>
      </c>
      <c r="N2541" s="107" t="s">
        <v>135</v>
      </c>
      <c r="O2541" s="26">
        <v>6.5</v>
      </c>
      <c r="P2541" s="26" t="s">
        <v>295</v>
      </c>
    </row>
    <row r="2542" spans="1:16" x14ac:dyDescent="0.3">
      <c r="A2542" s="24">
        <v>82</v>
      </c>
      <c r="B2542" s="106">
        <v>46161.342604166668</v>
      </c>
      <c r="C2542" s="25" t="s">
        <v>358</v>
      </c>
      <c r="D2542" s="107" t="s">
        <v>136</v>
      </c>
      <c r="E2542" s="26">
        <v>124</v>
      </c>
      <c r="F2542" s="26" t="s">
        <v>295</v>
      </c>
      <c r="K2542" s="24">
        <v>82</v>
      </c>
      <c r="L2542" s="106">
        <v>46161.349363425928</v>
      </c>
      <c r="M2542" s="25" t="s">
        <v>359</v>
      </c>
      <c r="N2542" s="107" t="s">
        <v>136</v>
      </c>
      <c r="O2542" s="26">
        <v>96</v>
      </c>
      <c r="P2542" s="26" t="s">
        <v>295</v>
      </c>
    </row>
    <row r="2543" spans="1:16" x14ac:dyDescent="0.3">
      <c r="A2543" s="24">
        <v>83</v>
      </c>
      <c r="B2543" s="106">
        <v>46162</v>
      </c>
      <c r="C2543" s="25" t="s">
        <v>358</v>
      </c>
      <c r="D2543" s="107" t="s">
        <v>341</v>
      </c>
      <c r="E2543" s="26">
        <v>4.53</v>
      </c>
      <c r="F2543" s="26" t="s">
        <v>295</v>
      </c>
      <c r="K2543" s="24">
        <v>83</v>
      </c>
      <c r="L2543" s="106">
        <v>46162</v>
      </c>
      <c r="M2543" s="25" t="s">
        <v>359</v>
      </c>
      <c r="N2543" s="107" t="s">
        <v>341</v>
      </c>
      <c r="O2543" s="26">
        <v>1.1000000000000001</v>
      </c>
      <c r="P2543" s="26" t="s">
        <v>295</v>
      </c>
    </row>
    <row r="2544" spans="1:16" x14ac:dyDescent="0.3">
      <c r="A2544" s="24">
        <v>83</v>
      </c>
      <c r="B2544" s="106">
        <v>46162</v>
      </c>
      <c r="C2544" s="25" t="s">
        <v>358</v>
      </c>
      <c r="D2544" s="107" t="s">
        <v>118</v>
      </c>
      <c r="E2544" s="26">
        <v>4.5</v>
      </c>
      <c r="F2544" s="26" t="s">
        <v>295</v>
      </c>
      <c r="K2544" s="24">
        <v>83</v>
      </c>
      <c r="L2544" s="106">
        <v>46162</v>
      </c>
      <c r="M2544" s="25" t="s">
        <v>359</v>
      </c>
      <c r="N2544" s="107" t="s">
        <v>118</v>
      </c>
      <c r="O2544" s="26">
        <v>9.5</v>
      </c>
      <c r="P2544" s="26" t="s">
        <v>295</v>
      </c>
    </row>
    <row r="2545" spans="1:16" x14ac:dyDescent="0.3">
      <c r="A2545" s="24">
        <v>83</v>
      </c>
      <c r="B2545" s="106">
        <v>46162</v>
      </c>
      <c r="C2545" s="25" t="s">
        <v>358</v>
      </c>
      <c r="D2545" s="107" t="s">
        <v>130</v>
      </c>
      <c r="E2545" s="26">
        <v>3.81</v>
      </c>
      <c r="F2545" s="26" t="s">
        <v>295</v>
      </c>
      <c r="K2545" s="24">
        <v>83</v>
      </c>
      <c r="L2545" s="106">
        <v>46162</v>
      </c>
      <c r="M2545" s="25" t="s">
        <v>359</v>
      </c>
      <c r="N2545" s="107" t="s">
        <v>130</v>
      </c>
      <c r="O2545" s="26">
        <v>2.39</v>
      </c>
      <c r="P2545" s="26" t="s">
        <v>295</v>
      </c>
    </row>
    <row r="2546" spans="1:16" x14ac:dyDescent="0.3">
      <c r="A2546" s="24">
        <v>83</v>
      </c>
      <c r="B2546" s="106">
        <v>46162</v>
      </c>
      <c r="C2546" s="25" t="s">
        <v>358</v>
      </c>
      <c r="D2546" s="107" t="s">
        <v>343</v>
      </c>
      <c r="E2546" s="26">
        <v>0.30499999999999999</v>
      </c>
      <c r="F2546" s="26" t="s">
        <v>295</v>
      </c>
      <c r="K2546" s="24">
        <v>83</v>
      </c>
      <c r="L2546" s="106">
        <v>46162</v>
      </c>
      <c r="M2546" s="25" t="s">
        <v>359</v>
      </c>
      <c r="N2546" s="107" t="s">
        <v>343</v>
      </c>
      <c r="O2546" s="26">
        <v>1.206</v>
      </c>
      <c r="P2546" s="26" t="s">
        <v>295</v>
      </c>
    </row>
    <row r="2547" spans="1:16" x14ac:dyDescent="0.3">
      <c r="A2547" s="24">
        <v>83</v>
      </c>
      <c r="B2547" s="106">
        <v>46162</v>
      </c>
      <c r="C2547" s="25" t="s">
        <v>358</v>
      </c>
      <c r="D2547" s="107" t="s">
        <v>127</v>
      </c>
      <c r="E2547" s="26">
        <v>1.22</v>
      </c>
      <c r="F2547" s="26" t="s">
        <v>295</v>
      </c>
      <c r="K2547" s="24">
        <v>83</v>
      </c>
      <c r="L2547" s="106">
        <v>46162</v>
      </c>
      <c r="M2547" s="25" t="s">
        <v>359</v>
      </c>
      <c r="N2547" s="107" t="s">
        <v>127</v>
      </c>
      <c r="O2547" s="26">
        <v>4.6989999999999998</v>
      </c>
      <c r="P2547" s="26" t="s">
        <v>295</v>
      </c>
    </row>
    <row r="2548" spans="1:16" x14ac:dyDescent="0.3">
      <c r="A2548" s="24">
        <v>83</v>
      </c>
      <c r="B2548" s="106">
        <v>46162</v>
      </c>
      <c r="C2548" s="25" t="s">
        <v>358</v>
      </c>
      <c r="D2548" s="107" t="s">
        <v>131</v>
      </c>
      <c r="E2548" s="26">
        <v>8.6</v>
      </c>
      <c r="F2548" s="26" t="s">
        <v>295</v>
      </c>
      <c r="K2548" s="24">
        <v>83</v>
      </c>
      <c r="L2548" s="106">
        <v>46162</v>
      </c>
      <c r="M2548" s="25" t="s">
        <v>359</v>
      </c>
      <c r="N2548" s="107" t="s">
        <v>131</v>
      </c>
      <c r="O2548" s="26">
        <v>11.7</v>
      </c>
      <c r="P2548" s="26" t="s">
        <v>295</v>
      </c>
    </row>
    <row r="2549" spans="1:16" x14ac:dyDescent="0.3">
      <c r="A2549" s="24">
        <v>83</v>
      </c>
      <c r="B2549" s="106">
        <v>46162</v>
      </c>
      <c r="C2549" s="25" t="s">
        <v>358</v>
      </c>
      <c r="D2549" s="107" t="s">
        <v>344</v>
      </c>
      <c r="E2549" s="26">
        <v>305</v>
      </c>
      <c r="F2549" s="26" t="s">
        <v>295</v>
      </c>
      <c r="K2549" s="24">
        <v>83</v>
      </c>
      <c r="L2549" s="106">
        <v>46162</v>
      </c>
      <c r="M2549" s="25" t="s">
        <v>359</v>
      </c>
      <c r="N2549" s="107" t="s">
        <v>344</v>
      </c>
      <c r="O2549" s="26">
        <v>182</v>
      </c>
      <c r="P2549" s="26" t="s">
        <v>295</v>
      </c>
    </row>
    <row r="2550" spans="1:16" x14ac:dyDescent="0.3">
      <c r="A2550" s="24">
        <v>83</v>
      </c>
      <c r="B2550" s="106">
        <v>46162</v>
      </c>
      <c r="C2550" s="25" t="s">
        <v>358</v>
      </c>
      <c r="D2550" s="107" t="s">
        <v>119</v>
      </c>
      <c r="E2550" s="26">
        <v>246</v>
      </c>
      <c r="F2550" s="26" t="s">
        <v>295</v>
      </c>
      <c r="K2550" s="24">
        <v>83</v>
      </c>
      <c r="L2550" s="106">
        <v>46162</v>
      </c>
      <c r="M2550" s="25" t="s">
        <v>359</v>
      </c>
      <c r="N2550" s="107" t="s">
        <v>119</v>
      </c>
      <c r="O2550" s="26">
        <v>91</v>
      </c>
      <c r="P2550" s="26" t="s">
        <v>295</v>
      </c>
    </row>
    <row r="2551" spans="1:16" x14ac:dyDescent="0.3">
      <c r="A2551" s="24">
        <v>83</v>
      </c>
      <c r="B2551" s="106">
        <v>46162</v>
      </c>
      <c r="C2551" s="25" t="s">
        <v>358</v>
      </c>
      <c r="D2551" s="107" t="s">
        <v>120</v>
      </c>
      <c r="E2551" s="26">
        <v>77</v>
      </c>
      <c r="F2551" s="26" t="s">
        <v>295</v>
      </c>
      <c r="K2551" s="24">
        <v>83</v>
      </c>
      <c r="L2551" s="106">
        <v>46162</v>
      </c>
      <c r="M2551" s="25" t="s">
        <v>359</v>
      </c>
      <c r="N2551" s="107" t="s">
        <v>120</v>
      </c>
      <c r="O2551" s="26">
        <v>27</v>
      </c>
      <c r="P2551" s="26" t="s">
        <v>295</v>
      </c>
    </row>
    <row r="2552" spans="1:16" x14ac:dyDescent="0.3">
      <c r="A2552" s="24">
        <v>83</v>
      </c>
      <c r="B2552" s="106">
        <v>46162</v>
      </c>
      <c r="C2552" s="25" t="s">
        <v>358</v>
      </c>
      <c r="D2552" s="107" t="s">
        <v>117</v>
      </c>
      <c r="E2552" s="26">
        <v>2.7</v>
      </c>
      <c r="F2552" s="26" t="s">
        <v>295</v>
      </c>
      <c r="K2552" s="24">
        <v>83</v>
      </c>
      <c r="L2552" s="106">
        <v>46162</v>
      </c>
      <c r="M2552" s="25" t="s">
        <v>359</v>
      </c>
      <c r="N2552" s="107" t="s">
        <v>117</v>
      </c>
      <c r="O2552" s="26">
        <v>6.37</v>
      </c>
      <c r="P2552" s="26" t="s">
        <v>295</v>
      </c>
    </row>
    <row r="2553" spans="1:16" x14ac:dyDescent="0.3">
      <c r="A2553" s="24">
        <v>83</v>
      </c>
      <c r="B2553" s="106">
        <v>46162</v>
      </c>
      <c r="C2553" s="25" t="s">
        <v>358</v>
      </c>
      <c r="D2553" s="107" t="s">
        <v>346</v>
      </c>
      <c r="E2553" s="26">
        <v>230</v>
      </c>
      <c r="F2553" s="26" t="s">
        <v>295</v>
      </c>
      <c r="K2553" s="24">
        <v>83</v>
      </c>
      <c r="L2553" s="106">
        <v>46162</v>
      </c>
      <c r="M2553" s="25" t="s">
        <v>359</v>
      </c>
      <c r="N2553" s="107" t="s">
        <v>346</v>
      </c>
      <c r="O2553" s="26">
        <v>71</v>
      </c>
      <c r="P2553" s="26" t="s">
        <v>295</v>
      </c>
    </row>
    <row r="2554" spans="1:16" x14ac:dyDescent="0.3">
      <c r="A2554" s="24">
        <v>83</v>
      </c>
      <c r="B2554" s="106">
        <v>46162</v>
      </c>
      <c r="C2554" s="25" t="s">
        <v>358</v>
      </c>
      <c r="D2554" s="107" t="s">
        <v>132</v>
      </c>
      <c r="E2554" s="26">
        <v>3.49</v>
      </c>
      <c r="F2554" s="26" t="s">
        <v>295</v>
      </c>
      <c r="K2554" s="24">
        <v>83</v>
      </c>
      <c r="L2554" s="106">
        <v>46162</v>
      </c>
      <c r="M2554" s="25" t="s">
        <v>359</v>
      </c>
      <c r="N2554" s="107" t="s">
        <v>132</v>
      </c>
      <c r="O2554" s="26">
        <v>7.1</v>
      </c>
      <c r="P2554" s="26" t="s">
        <v>295</v>
      </c>
    </row>
    <row r="2555" spans="1:16" x14ac:dyDescent="0.3">
      <c r="A2555" s="24">
        <v>83</v>
      </c>
      <c r="B2555" s="106">
        <v>46162</v>
      </c>
      <c r="C2555" s="25" t="s">
        <v>358</v>
      </c>
      <c r="D2555" s="107" t="s">
        <v>111</v>
      </c>
      <c r="E2555" s="26">
        <v>86</v>
      </c>
      <c r="F2555" s="26" t="s">
        <v>295</v>
      </c>
      <c r="K2555" s="24">
        <v>83</v>
      </c>
      <c r="L2555" s="106">
        <v>46162</v>
      </c>
      <c r="M2555" s="25" t="s">
        <v>359</v>
      </c>
      <c r="N2555" s="107" t="s">
        <v>111</v>
      </c>
      <c r="O2555" s="26">
        <v>281</v>
      </c>
      <c r="P2555" s="26" t="s">
        <v>295</v>
      </c>
    </row>
    <row r="2556" spans="1:16" x14ac:dyDescent="0.3">
      <c r="A2556" s="24">
        <v>83</v>
      </c>
      <c r="B2556" s="106">
        <v>46162</v>
      </c>
      <c r="C2556" s="25" t="s">
        <v>358</v>
      </c>
      <c r="D2556" s="107" t="s">
        <v>347</v>
      </c>
      <c r="E2556" s="26">
        <v>5.27</v>
      </c>
      <c r="F2556" s="26" t="s">
        <v>295</v>
      </c>
      <c r="K2556" s="24">
        <v>83</v>
      </c>
      <c r="L2556" s="106">
        <v>46162</v>
      </c>
      <c r="M2556" s="25" t="s">
        <v>359</v>
      </c>
      <c r="N2556" s="107" t="s">
        <v>347</v>
      </c>
      <c r="O2556" s="26">
        <v>5.27</v>
      </c>
      <c r="P2556" s="26" t="s">
        <v>295</v>
      </c>
    </row>
    <row r="2557" spans="1:16" x14ac:dyDescent="0.3">
      <c r="A2557" s="24">
        <v>83</v>
      </c>
      <c r="B2557" s="106">
        <v>46162</v>
      </c>
      <c r="C2557" s="25" t="s">
        <v>358</v>
      </c>
      <c r="D2557" s="107" t="s">
        <v>349</v>
      </c>
      <c r="E2557" s="26">
        <v>1.98</v>
      </c>
      <c r="F2557" s="26" t="s">
        <v>295</v>
      </c>
      <c r="K2557" s="24">
        <v>83</v>
      </c>
      <c r="L2557" s="106">
        <v>46162</v>
      </c>
      <c r="M2557" s="25" t="s">
        <v>359</v>
      </c>
      <c r="N2557" s="107" t="s">
        <v>349</v>
      </c>
      <c r="O2557" s="26">
        <v>4.49</v>
      </c>
      <c r="P2557" s="26" t="s">
        <v>295</v>
      </c>
    </row>
    <row r="2558" spans="1:16" x14ac:dyDescent="0.3">
      <c r="A2558" s="24">
        <v>83</v>
      </c>
      <c r="B2558" s="106">
        <v>46162</v>
      </c>
      <c r="C2558" s="25" t="s">
        <v>358</v>
      </c>
      <c r="D2558" s="107" t="s">
        <v>128</v>
      </c>
      <c r="E2558" s="26">
        <v>7.1</v>
      </c>
      <c r="F2558" s="26" t="s">
        <v>295</v>
      </c>
      <c r="K2558" s="24">
        <v>83</v>
      </c>
      <c r="L2558" s="106">
        <v>46162</v>
      </c>
      <c r="M2558" s="25" t="s">
        <v>359</v>
      </c>
      <c r="N2558" s="107" t="s">
        <v>128</v>
      </c>
      <c r="O2558" s="26">
        <v>4.5999999999999996</v>
      </c>
      <c r="P2558" s="26" t="s">
        <v>295</v>
      </c>
    </row>
    <row r="2559" spans="1:16" x14ac:dyDescent="0.3">
      <c r="A2559" s="24">
        <v>83</v>
      </c>
      <c r="B2559" s="106">
        <v>46162</v>
      </c>
      <c r="C2559" s="25" t="s">
        <v>358</v>
      </c>
      <c r="D2559" s="107" t="s">
        <v>121</v>
      </c>
      <c r="E2559" s="26">
        <v>162</v>
      </c>
      <c r="F2559" s="26" t="s">
        <v>295</v>
      </c>
      <c r="K2559" s="24">
        <v>83</v>
      </c>
      <c r="L2559" s="106">
        <v>46162</v>
      </c>
      <c r="M2559" s="25" t="s">
        <v>359</v>
      </c>
      <c r="N2559" s="107" t="s">
        <v>121</v>
      </c>
      <c r="O2559" s="26">
        <v>78</v>
      </c>
      <c r="P2559" s="26" t="s">
        <v>295</v>
      </c>
    </row>
    <row r="2560" spans="1:16" x14ac:dyDescent="0.3">
      <c r="A2560" s="24">
        <v>83</v>
      </c>
      <c r="B2560" s="106">
        <v>46162</v>
      </c>
      <c r="C2560" s="25" t="s">
        <v>358</v>
      </c>
      <c r="D2560" s="107" t="s">
        <v>115</v>
      </c>
      <c r="E2560" s="26">
        <v>35</v>
      </c>
      <c r="F2560" s="26" t="s">
        <v>295</v>
      </c>
      <c r="K2560" s="24">
        <v>83</v>
      </c>
      <c r="L2560" s="106">
        <v>46162</v>
      </c>
      <c r="M2560" s="25" t="s">
        <v>359</v>
      </c>
      <c r="N2560" s="107" t="s">
        <v>115</v>
      </c>
      <c r="O2560" s="26">
        <v>94</v>
      </c>
      <c r="P2560" s="26" t="s">
        <v>295</v>
      </c>
    </row>
    <row r="2561" spans="1:16" x14ac:dyDescent="0.3">
      <c r="A2561" s="24">
        <v>83</v>
      </c>
      <c r="B2561" s="106">
        <v>46162</v>
      </c>
      <c r="C2561" s="25" t="s">
        <v>358</v>
      </c>
      <c r="D2561" s="107" t="s">
        <v>137</v>
      </c>
      <c r="E2561" s="26">
        <v>74</v>
      </c>
      <c r="F2561" s="26" t="s">
        <v>295</v>
      </c>
      <c r="K2561" s="24">
        <v>83</v>
      </c>
      <c r="L2561" s="106">
        <v>46162</v>
      </c>
      <c r="M2561" s="25" t="s">
        <v>359</v>
      </c>
      <c r="N2561" s="107" t="s">
        <v>137</v>
      </c>
      <c r="O2561" s="26">
        <v>483</v>
      </c>
      <c r="P2561" s="26" t="s">
        <v>295</v>
      </c>
    </row>
    <row r="2562" spans="1:16" x14ac:dyDescent="0.3">
      <c r="A2562" s="24">
        <v>83</v>
      </c>
      <c r="B2562" s="106">
        <v>46162</v>
      </c>
      <c r="C2562" s="25" t="s">
        <v>358</v>
      </c>
      <c r="D2562" s="107" t="s">
        <v>350</v>
      </c>
      <c r="E2562" s="26">
        <v>138</v>
      </c>
      <c r="F2562" s="26" t="s">
        <v>295</v>
      </c>
      <c r="K2562" s="24">
        <v>83</v>
      </c>
      <c r="L2562" s="106">
        <v>46162</v>
      </c>
      <c r="M2562" s="25" t="s">
        <v>359</v>
      </c>
      <c r="N2562" s="107" t="s">
        <v>350</v>
      </c>
      <c r="O2562" s="26">
        <v>422</v>
      </c>
      <c r="P2562" s="26" t="s">
        <v>295</v>
      </c>
    </row>
    <row r="2563" spans="1:16" x14ac:dyDescent="0.3">
      <c r="A2563" s="24">
        <v>83</v>
      </c>
      <c r="B2563" s="106">
        <v>46162</v>
      </c>
      <c r="C2563" s="25" t="s">
        <v>358</v>
      </c>
      <c r="D2563" s="107" t="s">
        <v>125</v>
      </c>
      <c r="E2563" s="26">
        <v>120</v>
      </c>
      <c r="F2563" s="26" t="s">
        <v>295</v>
      </c>
      <c r="K2563" s="24">
        <v>83</v>
      </c>
      <c r="L2563" s="106">
        <v>46162</v>
      </c>
      <c r="M2563" s="25" t="s">
        <v>359</v>
      </c>
      <c r="N2563" s="107" t="s">
        <v>125</v>
      </c>
      <c r="O2563" s="26">
        <v>430</v>
      </c>
      <c r="P2563" s="26" t="s">
        <v>295</v>
      </c>
    </row>
    <row r="2564" spans="1:16" x14ac:dyDescent="0.3">
      <c r="A2564" s="24">
        <v>83</v>
      </c>
      <c r="B2564" s="106">
        <v>46162</v>
      </c>
      <c r="C2564" s="25" t="s">
        <v>358</v>
      </c>
      <c r="D2564" s="107" t="s">
        <v>126</v>
      </c>
      <c r="E2564" s="26">
        <v>81</v>
      </c>
      <c r="F2564" s="26" t="s">
        <v>295</v>
      </c>
      <c r="K2564" s="24">
        <v>83</v>
      </c>
      <c r="L2564" s="106">
        <v>46162</v>
      </c>
      <c r="M2564" s="25" t="s">
        <v>359</v>
      </c>
      <c r="N2564" s="107" t="s">
        <v>126</v>
      </c>
      <c r="O2564" s="26">
        <v>154</v>
      </c>
      <c r="P2564" s="26" t="s">
        <v>295</v>
      </c>
    </row>
    <row r="2565" spans="1:16" x14ac:dyDescent="0.3">
      <c r="A2565" s="24">
        <v>83</v>
      </c>
      <c r="B2565" s="106">
        <v>46162</v>
      </c>
      <c r="C2565" s="25" t="s">
        <v>358</v>
      </c>
      <c r="D2565" s="107" t="s">
        <v>351</v>
      </c>
      <c r="E2565" s="26">
        <v>147</v>
      </c>
      <c r="F2565" s="26" t="s">
        <v>295</v>
      </c>
      <c r="K2565" s="24">
        <v>83</v>
      </c>
      <c r="L2565" s="106">
        <v>46162</v>
      </c>
      <c r="M2565" s="25" t="s">
        <v>359</v>
      </c>
      <c r="N2565" s="107" t="s">
        <v>351</v>
      </c>
      <c r="O2565" s="26">
        <v>361</v>
      </c>
      <c r="P2565" s="26" t="s">
        <v>295</v>
      </c>
    </row>
    <row r="2566" spans="1:16" x14ac:dyDescent="0.3">
      <c r="A2566" s="24">
        <v>83</v>
      </c>
      <c r="B2566" s="106">
        <v>46162</v>
      </c>
      <c r="C2566" s="25" t="s">
        <v>358</v>
      </c>
      <c r="D2566" s="107" t="s">
        <v>352</v>
      </c>
      <c r="E2566" s="26">
        <v>60</v>
      </c>
      <c r="F2566" s="26" t="s">
        <v>295</v>
      </c>
      <c r="K2566" s="24">
        <v>83</v>
      </c>
      <c r="L2566" s="106">
        <v>46162</v>
      </c>
      <c r="M2566" s="25" t="s">
        <v>359</v>
      </c>
      <c r="N2566" s="107" t="s">
        <v>352</v>
      </c>
      <c r="O2566" s="26">
        <v>86</v>
      </c>
      <c r="P2566" s="26" t="s">
        <v>295</v>
      </c>
    </row>
    <row r="2567" spans="1:16" x14ac:dyDescent="0.3">
      <c r="A2567" s="24">
        <v>83</v>
      </c>
      <c r="B2567" s="106">
        <v>46162</v>
      </c>
      <c r="C2567" s="25" t="s">
        <v>358</v>
      </c>
      <c r="D2567" s="107" t="s">
        <v>122</v>
      </c>
      <c r="E2567" s="26">
        <v>45</v>
      </c>
      <c r="F2567" s="26" t="s">
        <v>295</v>
      </c>
      <c r="K2567" s="24">
        <v>83</v>
      </c>
      <c r="L2567" s="106">
        <v>46162</v>
      </c>
      <c r="M2567" s="25" t="s">
        <v>359</v>
      </c>
      <c r="N2567" s="107" t="s">
        <v>122</v>
      </c>
      <c r="O2567" s="26">
        <v>219</v>
      </c>
      <c r="P2567" s="26" t="s">
        <v>295</v>
      </c>
    </row>
    <row r="2568" spans="1:16" x14ac:dyDescent="0.3">
      <c r="A2568" s="24">
        <v>83</v>
      </c>
      <c r="B2568" s="106">
        <v>46162</v>
      </c>
      <c r="C2568" s="25" t="s">
        <v>358</v>
      </c>
      <c r="D2568" s="107" t="s">
        <v>124</v>
      </c>
      <c r="E2568" s="26">
        <v>29</v>
      </c>
      <c r="F2568" s="26" t="s">
        <v>295</v>
      </c>
      <c r="K2568" s="24">
        <v>83</v>
      </c>
      <c r="L2568" s="106">
        <v>46162</v>
      </c>
      <c r="M2568" s="25" t="s">
        <v>359</v>
      </c>
      <c r="N2568" s="107" t="s">
        <v>124</v>
      </c>
      <c r="O2568" s="26">
        <v>100</v>
      </c>
      <c r="P2568" s="26" t="s">
        <v>295</v>
      </c>
    </row>
    <row r="2569" spans="1:16" x14ac:dyDescent="0.3">
      <c r="A2569" s="24">
        <v>83</v>
      </c>
      <c r="B2569" s="106">
        <v>46162</v>
      </c>
      <c r="C2569" s="25" t="s">
        <v>358</v>
      </c>
      <c r="D2569" s="107" t="s">
        <v>353</v>
      </c>
      <c r="E2569" s="26">
        <v>0.99</v>
      </c>
      <c r="F2569" s="26" t="s">
        <v>295</v>
      </c>
      <c r="K2569" s="24">
        <v>83</v>
      </c>
      <c r="L2569" s="106">
        <v>46162</v>
      </c>
      <c r="M2569" s="25" t="s">
        <v>359</v>
      </c>
      <c r="N2569" s="107" t="s">
        <v>353</v>
      </c>
      <c r="O2569" s="26">
        <v>3.77</v>
      </c>
      <c r="P2569" s="26" t="s">
        <v>295</v>
      </c>
    </row>
    <row r="2570" spans="1:16" x14ac:dyDescent="0.3">
      <c r="A2570" s="24">
        <v>83</v>
      </c>
      <c r="B2570" s="106">
        <v>46162</v>
      </c>
      <c r="C2570" s="25" t="s">
        <v>358</v>
      </c>
      <c r="D2570" s="107" t="s">
        <v>355</v>
      </c>
      <c r="E2570" s="26">
        <v>31</v>
      </c>
      <c r="F2570" s="26" t="s">
        <v>295</v>
      </c>
      <c r="K2570" s="24">
        <v>83</v>
      </c>
      <c r="L2570" s="106">
        <v>46162</v>
      </c>
      <c r="M2570" s="25" t="s">
        <v>359</v>
      </c>
      <c r="N2570" s="107" t="s">
        <v>355</v>
      </c>
      <c r="O2570" s="26">
        <v>16</v>
      </c>
      <c r="P2570" s="26" t="s">
        <v>295</v>
      </c>
    </row>
    <row r="2571" spans="1:16" x14ac:dyDescent="0.3">
      <c r="A2571" s="24">
        <v>83</v>
      </c>
      <c r="B2571" s="106">
        <v>46162</v>
      </c>
      <c r="C2571" s="25" t="s">
        <v>358</v>
      </c>
      <c r="D2571" s="107" t="s">
        <v>133</v>
      </c>
      <c r="E2571" s="26">
        <v>147</v>
      </c>
      <c r="F2571" s="26" t="s">
        <v>295</v>
      </c>
      <c r="K2571" s="24">
        <v>83</v>
      </c>
      <c r="L2571" s="106">
        <v>46162</v>
      </c>
      <c r="M2571" s="25" t="s">
        <v>359</v>
      </c>
      <c r="N2571" s="107" t="s">
        <v>133</v>
      </c>
      <c r="O2571" s="26">
        <v>128</v>
      </c>
      <c r="P2571" s="26" t="s">
        <v>295</v>
      </c>
    </row>
    <row r="2572" spans="1:16" x14ac:dyDescent="0.3">
      <c r="A2572" s="24">
        <v>83</v>
      </c>
      <c r="B2572" s="106">
        <v>46162</v>
      </c>
      <c r="C2572" s="25" t="s">
        <v>358</v>
      </c>
      <c r="D2572" s="107" t="s">
        <v>135</v>
      </c>
      <c r="E2572" s="26">
        <v>3.8</v>
      </c>
      <c r="F2572" s="26" t="s">
        <v>295</v>
      </c>
      <c r="K2572" s="24">
        <v>83</v>
      </c>
      <c r="L2572" s="106">
        <v>46162</v>
      </c>
      <c r="M2572" s="25" t="s">
        <v>359</v>
      </c>
      <c r="N2572" s="107" t="s">
        <v>135</v>
      </c>
      <c r="O2572" s="26">
        <v>6.6</v>
      </c>
      <c r="P2572" s="26" t="s">
        <v>295</v>
      </c>
    </row>
    <row r="2573" spans="1:16" x14ac:dyDescent="0.3">
      <c r="A2573" s="24">
        <v>83</v>
      </c>
      <c r="B2573" s="106">
        <v>46162</v>
      </c>
      <c r="C2573" s="25" t="s">
        <v>358</v>
      </c>
      <c r="D2573" s="107" t="s">
        <v>136</v>
      </c>
      <c r="E2573" s="26">
        <v>118</v>
      </c>
      <c r="F2573" s="26" t="s">
        <v>295</v>
      </c>
      <c r="K2573" s="24">
        <v>83</v>
      </c>
      <c r="L2573" s="106">
        <v>46162</v>
      </c>
      <c r="M2573" s="25" t="s">
        <v>359</v>
      </c>
      <c r="N2573" s="107" t="s">
        <v>136</v>
      </c>
      <c r="O2573" s="26">
        <v>93</v>
      </c>
      <c r="P2573" s="26" t="s">
        <v>295</v>
      </c>
    </row>
    <row r="2574" spans="1:16" x14ac:dyDescent="0.3">
      <c r="A2574" s="24">
        <v>84</v>
      </c>
      <c r="B2574" s="106">
        <v>46163.369456018518</v>
      </c>
      <c r="C2574" s="25" t="s">
        <v>358</v>
      </c>
      <c r="D2574" s="107" t="s">
        <v>341</v>
      </c>
      <c r="E2574" s="26">
        <v>4.91</v>
      </c>
      <c r="F2574" s="26" t="s">
        <v>295</v>
      </c>
      <c r="K2574" s="24">
        <v>84</v>
      </c>
      <c r="L2574" s="106">
        <v>46163.37704861111</v>
      </c>
      <c r="M2574" s="25" t="s">
        <v>359</v>
      </c>
      <c r="N2574" s="107" t="s">
        <v>341</v>
      </c>
      <c r="O2574" s="26">
        <v>1.37</v>
      </c>
      <c r="P2574" s="26" t="s">
        <v>295</v>
      </c>
    </row>
    <row r="2575" spans="1:16" x14ac:dyDescent="0.3">
      <c r="A2575" s="24">
        <v>84</v>
      </c>
      <c r="B2575" s="106">
        <v>46163.369456018518</v>
      </c>
      <c r="C2575" s="25" t="s">
        <v>358</v>
      </c>
      <c r="D2575" s="107" t="s">
        <v>118</v>
      </c>
      <c r="E2575" s="26">
        <v>4.4000000000000004</v>
      </c>
      <c r="F2575" s="26" t="s">
        <v>295</v>
      </c>
      <c r="K2575" s="24">
        <v>84</v>
      </c>
      <c r="L2575" s="106">
        <v>46163.37704861111</v>
      </c>
      <c r="M2575" s="25" t="s">
        <v>359</v>
      </c>
      <c r="N2575" s="107" t="s">
        <v>118</v>
      </c>
      <c r="O2575" s="26">
        <v>9.6</v>
      </c>
      <c r="P2575" s="26" t="s">
        <v>295</v>
      </c>
    </row>
    <row r="2576" spans="1:16" x14ac:dyDescent="0.3">
      <c r="A2576" s="24">
        <v>84</v>
      </c>
      <c r="B2576" s="106">
        <v>46163.369456018518</v>
      </c>
      <c r="C2576" s="25" t="s">
        <v>358</v>
      </c>
      <c r="D2576" s="107" t="s">
        <v>130</v>
      </c>
      <c r="E2576" s="26">
        <v>4.24</v>
      </c>
      <c r="F2576" s="26" t="s">
        <v>295</v>
      </c>
      <c r="K2576" s="24">
        <v>84</v>
      </c>
      <c r="L2576" s="106">
        <v>46163.37704861111</v>
      </c>
      <c r="M2576" s="25" t="s">
        <v>359</v>
      </c>
      <c r="N2576" s="107" t="s">
        <v>130</v>
      </c>
      <c r="O2576" s="26">
        <v>2.46</v>
      </c>
      <c r="P2576" s="26" t="s">
        <v>295</v>
      </c>
    </row>
    <row r="2577" spans="1:16" x14ac:dyDescent="0.3">
      <c r="A2577" s="24">
        <v>84</v>
      </c>
      <c r="B2577" s="106">
        <v>46163.369456018518</v>
      </c>
      <c r="C2577" s="25" t="s">
        <v>358</v>
      </c>
      <c r="D2577" s="107" t="s">
        <v>343</v>
      </c>
      <c r="E2577" s="26">
        <v>0.28599999999999998</v>
      </c>
      <c r="F2577" s="26" t="s">
        <v>295</v>
      </c>
      <c r="K2577" s="24">
        <v>84</v>
      </c>
      <c r="L2577" s="106">
        <v>46163.37704861111</v>
      </c>
      <c r="M2577" s="25" t="s">
        <v>359</v>
      </c>
      <c r="N2577" s="107" t="s">
        <v>343</v>
      </c>
      <c r="O2577" s="26">
        <v>1.1679999999999999</v>
      </c>
      <c r="P2577" s="26" t="s">
        <v>295</v>
      </c>
    </row>
    <row r="2578" spans="1:16" x14ac:dyDescent="0.3">
      <c r="A2578" s="24">
        <v>84</v>
      </c>
      <c r="B2578" s="106">
        <v>46163.369456018518</v>
      </c>
      <c r="C2578" s="25" t="s">
        <v>358</v>
      </c>
      <c r="D2578" s="107" t="s">
        <v>127</v>
      </c>
      <c r="E2578" s="26">
        <v>1.22</v>
      </c>
      <c r="F2578" s="26" t="s">
        <v>295</v>
      </c>
      <c r="K2578" s="24">
        <v>84</v>
      </c>
      <c r="L2578" s="106">
        <v>46163.37704861111</v>
      </c>
      <c r="M2578" s="25" t="s">
        <v>359</v>
      </c>
      <c r="N2578" s="107" t="s">
        <v>127</v>
      </c>
      <c r="O2578" s="26">
        <v>4.673</v>
      </c>
      <c r="P2578" s="26" t="s">
        <v>295</v>
      </c>
    </row>
    <row r="2579" spans="1:16" x14ac:dyDescent="0.3">
      <c r="A2579" s="24">
        <v>84</v>
      </c>
      <c r="B2579" s="106">
        <v>46163.369456018518</v>
      </c>
      <c r="C2579" s="25" t="s">
        <v>358</v>
      </c>
      <c r="D2579" s="107" t="s">
        <v>131</v>
      </c>
      <c r="E2579" s="26">
        <v>8.6</v>
      </c>
      <c r="F2579" s="26" t="s">
        <v>295</v>
      </c>
      <c r="K2579" s="24">
        <v>84</v>
      </c>
      <c r="L2579" s="106">
        <v>46163.37704861111</v>
      </c>
      <c r="M2579" s="25" t="s">
        <v>359</v>
      </c>
      <c r="N2579" s="107" t="s">
        <v>131</v>
      </c>
      <c r="O2579" s="26">
        <v>11.7</v>
      </c>
      <c r="P2579" s="26" t="s">
        <v>295</v>
      </c>
    </row>
    <row r="2580" spans="1:16" x14ac:dyDescent="0.3">
      <c r="A2580" s="24">
        <v>84</v>
      </c>
      <c r="B2580" s="106">
        <v>46163.369456018518</v>
      </c>
      <c r="C2580" s="25" t="s">
        <v>358</v>
      </c>
      <c r="D2580" s="107" t="s">
        <v>344</v>
      </c>
      <c r="E2580" s="26">
        <v>304</v>
      </c>
      <c r="F2580" s="26" t="s">
        <v>295</v>
      </c>
      <c r="K2580" s="24">
        <v>84</v>
      </c>
      <c r="L2580" s="106">
        <v>46163.37704861111</v>
      </c>
      <c r="M2580" s="25" t="s">
        <v>359</v>
      </c>
      <c r="N2580" s="107" t="s">
        <v>344</v>
      </c>
      <c r="O2580" s="26">
        <v>171</v>
      </c>
      <c r="P2580" s="26" t="s">
        <v>295</v>
      </c>
    </row>
    <row r="2581" spans="1:16" x14ac:dyDescent="0.3">
      <c r="A2581" s="24">
        <v>84</v>
      </c>
      <c r="B2581" s="106">
        <v>46163.369456018518</v>
      </c>
      <c r="C2581" s="25" t="s">
        <v>358</v>
      </c>
      <c r="D2581" s="107" t="s">
        <v>119</v>
      </c>
      <c r="E2581" s="26">
        <v>249</v>
      </c>
      <c r="F2581" s="26" t="s">
        <v>295</v>
      </c>
      <c r="K2581" s="24">
        <v>84</v>
      </c>
      <c r="L2581" s="106">
        <v>46163.37704861111</v>
      </c>
      <c r="M2581" s="25" t="s">
        <v>359</v>
      </c>
      <c r="N2581" s="107" t="s">
        <v>119</v>
      </c>
      <c r="O2581" s="26">
        <v>92</v>
      </c>
      <c r="P2581" s="26" t="s">
        <v>295</v>
      </c>
    </row>
    <row r="2582" spans="1:16" x14ac:dyDescent="0.3">
      <c r="A2582" s="24">
        <v>84</v>
      </c>
      <c r="B2582" s="106">
        <v>46163.369456018518</v>
      </c>
      <c r="C2582" s="25" t="s">
        <v>358</v>
      </c>
      <c r="D2582" s="107" t="s">
        <v>120</v>
      </c>
      <c r="E2582" s="26">
        <v>75</v>
      </c>
      <c r="F2582" s="26" t="s">
        <v>295</v>
      </c>
      <c r="K2582" s="24">
        <v>84</v>
      </c>
      <c r="L2582" s="106">
        <v>46163.37704861111</v>
      </c>
      <c r="M2582" s="25" t="s">
        <v>359</v>
      </c>
      <c r="N2582" s="107" t="s">
        <v>120</v>
      </c>
      <c r="O2582" s="26">
        <v>26</v>
      </c>
      <c r="P2582" s="26" t="s">
        <v>295</v>
      </c>
    </row>
    <row r="2583" spans="1:16" x14ac:dyDescent="0.3">
      <c r="A2583" s="24">
        <v>84</v>
      </c>
      <c r="B2583" s="106">
        <v>46163.369456018518</v>
      </c>
      <c r="C2583" s="25" t="s">
        <v>358</v>
      </c>
      <c r="D2583" s="107" t="s">
        <v>117</v>
      </c>
      <c r="E2583" s="26">
        <v>2.74</v>
      </c>
      <c r="F2583" s="26" t="s">
        <v>295</v>
      </c>
      <c r="K2583" s="24">
        <v>84</v>
      </c>
      <c r="L2583" s="106">
        <v>46163.37704861111</v>
      </c>
      <c r="M2583" s="25" t="s">
        <v>359</v>
      </c>
      <c r="N2583" s="107" t="s">
        <v>117</v>
      </c>
      <c r="O2583" s="26">
        <v>6.21</v>
      </c>
      <c r="P2583" s="26" t="s">
        <v>295</v>
      </c>
    </row>
    <row r="2584" spans="1:16" x14ac:dyDescent="0.3">
      <c r="A2584" s="24">
        <v>84</v>
      </c>
      <c r="B2584" s="106">
        <v>46163.369456018518</v>
      </c>
      <c r="C2584" s="25" t="s">
        <v>358</v>
      </c>
      <c r="D2584" s="107" t="s">
        <v>346</v>
      </c>
      <c r="E2584" s="26">
        <v>233</v>
      </c>
      <c r="F2584" s="26" t="s">
        <v>295</v>
      </c>
      <c r="K2584" s="24">
        <v>84</v>
      </c>
      <c r="L2584" s="106">
        <v>46163.37704861111</v>
      </c>
      <c r="M2584" s="25" t="s">
        <v>359</v>
      </c>
      <c r="N2584" s="107" t="s">
        <v>346</v>
      </c>
      <c r="O2584" s="26">
        <v>70</v>
      </c>
      <c r="P2584" s="26" t="s">
        <v>295</v>
      </c>
    </row>
    <row r="2585" spans="1:16" x14ac:dyDescent="0.3">
      <c r="A2585" s="24">
        <v>84</v>
      </c>
      <c r="B2585" s="106">
        <v>46163.369456018518</v>
      </c>
      <c r="C2585" s="25" t="s">
        <v>358</v>
      </c>
      <c r="D2585" s="107" t="s">
        <v>132</v>
      </c>
      <c r="E2585" s="26">
        <v>3.55</v>
      </c>
      <c r="F2585" s="26" t="s">
        <v>295</v>
      </c>
      <c r="K2585" s="24">
        <v>84</v>
      </c>
      <c r="L2585" s="106">
        <v>46163.37704861111</v>
      </c>
      <c r="M2585" s="25" t="s">
        <v>359</v>
      </c>
      <c r="N2585" s="107" t="s">
        <v>132</v>
      </c>
      <c r="O2585" s="26">
        <v>7.07</v>
      </c>
      <c r="P2585" s="26" t="s">
        <v>295</v>
      </c>
    </row>
    <row r="2586" spans="1:16" x14ac:dyDescent="0.3">
      <c r="A2586" s="24">
        <v>84</v>
      </c>
      <c r="B2586" s="106">
        <v>46163.369456018518</v>
      </c>
      <c r="C2586" s="25" t="s">
        <v>358</v>
      </c>
      <c r="D2586" s="107" t="s">
        <v>111</v>
      </c>
      <c r="E2586" s="26">
        <v>86</v>
      </c>
      <c r="F2586" s="26" t="s">
        <v>295</v>
      </c>
      <c r="K2586" s="24">
        <v>84</v>
      </c>
      <c r="L2586" s="106">
        <v>46163.37704861111</v>
      </c>
      <c r="M2586" s="25" t="s">
        <v>359</v>
      </c>
      <c r="N2586" s="107" t="s">
        <v>111</v>
      </c>
      <c r="O2586" s="26">
        <v>279</v>
      </c>
      <c r="P2586" s="26" t="s">
        <v>295</v>
      </c>
    </row>
    <row r="2587" spans="1:16" x14ac:dyDescent="0.3">
      <c r="A2587" s="24">
        <v>84</v>
      </c>
      <c r="B2587" s="106">
        <v>46163.369456018518</v>
      </c>
      <c r="C2587" s="25" t="s">
        <v>358</v>
      </c>
      <c r="D2587" s="107" t="s">
        <v>347</v>
      </c>
      <c r="E2587" s="26">
        <v>5.19</v>
      </c>
      <c r="F2587" s="26" t="s">
        <v>295</v>
      </c>
      <c r="K2587" s="24">
        <v>84</v>
      </c>
      <c r="L2587" s="106">
        <v>46163.37704861111</v>
      </c>
      <c r="M2587" s="25" t="s">
        <v>359</v>
      </c>
      <c r="N2587" s="107" t="s">
        <v>347</v>
      </c>
      <c r="O2587" s="26">
        <v>9.84</v>
      </c>
      <c r="P2587" s="26" t="s">
        <v>295</v>
      </c>
    </row>
    <row r="2588" spans="1:16" x14ac:dyDescent="0.3">
      <c r="A2588" s="24">
        <v>84</v>
      </c>
      <c r="B2588" s="106">
        <v>46163.369456018518</v>
      </c>
      <c r="C2588" s="25" t="s">
        <v>358</v>
      </c>
      <c r="D2588" s="107" t="s">
        <v>349</v>
      </c>
      <c r="E2588" s="26">
        <v>2.09</v>
      </c>
      <c r="F2588" s="26" t="s">
        <v>295</v>
      </c>
      <c r="K2588" s="24">
        <v>84</v>
      </c>
      <c r="L2588" s="106">
        <v>46163.37704861111</v>
      </c>
      <c r="M2588" s="25" t="s">
        <v>359</v>
      </c>
      <c r="N2588" s="107" t="s">
        <v>349</v>
      </c>
      <c r="O2588" s="26">
        <v>4.5599999999999996</v>
      </c>
      <c r="P2588" s="26" t="s">
        <v>295</v>
      </c>
    </row>
    <row r="2589" spans="1:16" x14ac:dyDescent="0.3">
      <c r="A2589" s="24">
        <v>84</v>
      </c>
      <c r="B2589" s="106">
        <v>46163.369456018518</v>
      </c>
      <c r="C2589" s="25" t="s">
        <v>358</v>
      </c>
      <c r="D2589" s="107" t="s">
        <v>128</v>
      </c>
      <c r="E2589" s="26">
        <v>7.2</v>
      </c>
      <c r="F2589" s="26" t="s">
        <v>295</v>
      </c>
      <c r="K2589" s="24">
        <v>84</v>
      </c>
      <c r="L2589" s="106">
        <v>46163.37704861111</v>
      </c>
      <c r="M2589" s="25" t="s">
        <v>359</v>
      </c>
      <c r="N2589" s="107" t="s">
        <v>128</v>
      </c>
      <c r="O2589" s="26">
        <v>4.5999999999999996</v>
      </c>
      <c r="P2589" s="26" t="s">
        <v>295</v>
      </c>
    </row>
    <row r="2590" spans="1:16" x14ac:dyDescent="0.3">
      <c r="A2590" s="24">
        <v>84</v>
      </c>
      <c r="B2590" s="106">
        <v>46163.369456018518</v>
      </c>
      <c r="C2590" s="25" t="s">
        <v>358</v>
      </c>
      <c r="D2590" s="107" t="s">
        <v>121</v>
      </c>
      <c r="E2590" s="26">
        <v>163</v>
      </c>
      <c r="F2590" s="26" t="s">
        <v>295</v>
      </c>
      <c r="K2590" s="24">
        <v>84</v>
      </c>
      <c r="L2590" s="106">
        <v>46163.37704861111</v>
      </c>
      <c r="M2590" s="25" t="s">
        <v>359</v>
      </c>
      <c r="N2590" s="107" t="s">
        <v>121</v>
      </c>
      <c r="O2590" s="26">
        <v>79</v>
      </c>
      <c r="P2590" s="26" t="s">
        <v>295</v>
      </c>
    </row>
    <row r="2591" spans="1:16" x14ac:dyDescent="0.3">
      <c r="A2591" s="24">
        <v>84</v>
      </c>
      <c r="B2591" s="106">
        <v>46163.369456018518</v>
      </c>
      <c r="C2591" s="25" t="s">
        <v>358</v>
      </c>
      <c r="D2591" s="107" t="s">
        <v>115</v>
      </c>
      <c r="E2591" s="26">
        <v>33</v>
      </c>
      <c r="F2591" s="26" t="s">
        <v>295</v>
      </c>
      <c r="K2591" s="24">
        <v>84</v>
      </c>
      <c r="L2591" s="106">
        <v>46163.37704861111</v>
      </c>
      <c r="M2591" s="25" t="s">
        <v>359</v>
      </c>
      <c r="N2591" s="107" t="s">
        <v>115</v>
      </c>
      <c r="O2591" s="26">
        <v>91</v>
      </c>
      <c r="P2591" s="26" t="s">
        <v>295</v>
      </c>
    </row>
    <row r="2592" spans="1:16" x14ac:dyDescent="0.3">
      <c r="A2592" s="24">
        <v>84</v>
      </c>
      <c r="B2592" s="106">
        <v>46163.369456018518</v>
      </c>
      <c r="C2592" s="25" t="s">
        <v>358</v>
      </c>
      <c r="D2592" s="107" t="s">
        <v>137</v>
      </c>
      <c r="E2592" s="26">
        <v>75</v>
      </c>
      <c r="F2592" s="26" t="s">
        <v>295</v>
      </c>
      <c r="K2592" s="24">
        <v>84</v>
      </c>
      <c r="L2592" s="106">
        <v>46163.37704861111</v>
      </c>
      <c r="M2592" s="25" t="s">
        <v>359</v>
      </c>
      <c r="N2592" s="107" t="s">
        <v>137</v>
      </c>
      <c r="O2592" s="26">
        <v>482</v>
      </c>
      <c r="P2592" s="26" t="s">
        <v>295</v>
      </c>
    </row>
    <row r="2593" spans="1:16" x14ac:dyDescent="0.3">
      <c r="A2593" s="24">
        <v>84</v>
      </c>
      <c r="B2593" s="106">
        <v>46163.369456018518</v>
      </c>
      <c r="C2593" s="25" t="s">
        <v>358</v>
      </c>
      <c r="D2593" s="107" t="s">
        <v>350</v>
      </c>
      <c r="E2593" s="26">
        <v>139</v>
      </c>
      <c r="F2593" s="26" t="s">
        <v>295</v>
      </c>
      <c r="K2593" s="24">
        <v>84</v>
      </c>
      <c r="L2593" s="106">
        <v>46163.37704861111</v>
      </c>
      <c r="M2593" s="25" t="s">
        <v>359</v>
      </c>
      <c r="N2593" s="107" t="s">
        <v>350</v>
      </c>
      <c r="O2593" s="26">
        <v>418</v>
      </c>
      <c r="P2593" s="26" t="s">
        <v>295</v>
      </c>
    </row>
    <row r="2594" spans="1:16" x14ac:dyDescent="0.3">
      <c r="A2594" s="24">
        <v>84</v>
      </c>
      <c r="B2594" s="106">
        <v>46163.369456018518</v>
      </c>
      <c r="C2594" s="25" t="s">
        <v>358</v>
      </c>
      <c r="D2594" s="107" t="s">
        <v>125</v>
      </c>
      <c r="E2594" s="26">
        <v>123</v>
      </c>
      <c r="F2594" s="26" t="s">
        <v>295</v>
      </c>
      <c r="K2594" s="24">
        <v>84</v>
      </c>
      <c r="L2594" s="106">
        <v>46163.37704861111</v>
      </c>
      <c r="M2594" s="25" t="s">
        <v>359</v>
      </c>
      <c r="N2594" s="107" t="s">
        <v>125</v>
      </c>
      <c r="O2594" s="26">
        <v>427</v>
      </c>
      <c r="P2594" s="26" t="s">
        <v>295</v>
      </c>
    </row>
    <row r="2595" spans="1:16" x14ac:dyDescent="0.3">
      <c r="A2595" s="24">
        <v>84</v>
      </c>
      <c r="B2595" s="106">
        <v>46163.369456018518</v>
      </c>
      <c r="C2595" s="25" t="s">
        <v>358</v>
      </c>
      <c r="D2595" s="107" t="s">
        <v>126</v>
      </c>
      <c r="E2595" s="26">
        <v>80</v>
      </c>
      <c r="F2595" s="26" t="s">
        <v>295</v>
      </c>
      <c r="K2595" s="24">
        <v>84</v>
      </c>
      <c r="L2595" s="106">
        <v>46163.37704861111</v>
      </c>
      <c r="M2595" s="25" t="s">
        <v>359</v>
      </c>
      <c r="N2595" s="107" t="s">
        <v>126</v>
      </c>
      <c r="O2595" s="26">
        <v>155</v>
      </c>
      <c r="P2595" s="26" t="s">
        <v>295</v>
      </c>
    </row>
    <row r="2596" spans="1:16" x14ac:dyDescent="0.3">
      <c r="A2596" s="24">
        <v>84</v>
      </c>
      <c r="B2596" s="106">
        <v>46163.369456018518</v>
      </c>
      <c r="C2596" s="25" t="s">
        <v>358</v>
      </c>
      <c r="D2596" s="107" t="s">
        <v>351</v>
      </c>
      <c r="E2596" s="26">
        <v>164</v>
      </c>
      <c r="F2596" s="26" t="s">
        <v>295</v>
      </c>
      <c r="K2596" s="24">
        <v>84</v>
      </c>
      <c r="L2596" s="106">
        <v>46163.37704861111</v>
      </c>
      <c r="M2596" s="25" t="s">
        <v>359</v>
      </c>
      <c r="N2596" s="107" t="s">
        <v>351</v>
      </c>
      <c r="O2596" s="26">
        <v>380</v>
      </c>
      <c r="P2596" s="26" t="s">
        <v>295</v>
      </c>
    </row>
    <row r="2597" spans="1:16" x14ac:dyDescent="0.3">
      <c r="A2597" s="24">
        <v>84</v>
      </c>
      <c r="B2597" s="106">
        <v>46163.369456018518</v>
      </c>
      <c r="C2597" s="25" t="s">
        <v>358</v>
      </c>
      <c r="D2597" s="107" t="s">
        <v>352</v>
      </c>
      <c r="E2597" s="26">
        <v>61</v>
      </c>
      <c r="F2597" s="26" t="s">
        <v>295</v>
      </c>
      <c r="K2597" s="24">
        <v>84</v>
      </c>
      <c r="L2597" s="106">
        <v>46163.37704861111</v>
      </c>
      <c r="M2597" s="25" t="s">
        <v>359</v>
      </c>
      <c r="N2597" s="107" t="s">
        <v>352</v>
      </c>
      <c r="O2597" s="26">
        <v>87</v>
      </c>
      <c r="P2597" s="26" t="s">
        <v>295</v>
      </c>
    </row>
    <row r="2598" spans="1:16" x14ac:dyDescent="0.3">
      <c r="A2598" s="24">
        <v>84</v>
      </c>
      <c r="B2598" s="106">
        <v>46163.369456018518</v>
      </c>
      <c r="C2598" s="25" t="s">
        <v>358</v>
      </c>
      <c r="D2598" s="107" t="s">
        <v>122</v>
      </c>
      <c r="E2598" s="26">
        <v>45</v>
      </c>
      <c r="F2598" s="26" t="s">
        <v>295</v>
      </c>
      <c r="K2598" s="24">
        <v>84</v>
      </c>
      <c r="L2598" s="106">
        <v>46163.37704861111</v>
      </c>
      <c r="M2598" s="25" t="s">
        <v>359</v>
      </c>
      <c r="N2598" s="107" t="s">
        <v>122</v>
      </c>
      <c r="O2598" s="26">
        <v>218</v>
      </c>
      <c r="P2598" s="26" t="s">
        <v>295</v>
      </c>
    </row>
    <row r="2599" spans="1:16" x14ac:dyDescent="0.3">
      <c r="A2599" s="24">
        <v>84</v>
      </c>
      <c r="B2599" s="106">
        <v>46163.369456018518</v>
      </c>
      <c r="C2599" s="25" t="s">
        <v>358</v>
      </c>
      <c r="D2599" s="107" t="s">
        <v>124</v>
      </c>
      <c r="E2599" s="26">
        <v>27</v>
      </c>
      <c r="F2599" s="26" t="s">
        <v>295</v>
      </c>
      <c r="K2599" s="24">
        <v>84</v>
      </c>
      <c r="L2599" s="106">
        <v>46163.37704861111</v>
      </c>
      <c r="M2599" s="25" t="s">
        <v>359</v>
      </c>
      <c r="N2599" s="107" t="s">
        <v>124</v>
      </c>
      <c r="O2599" s="26">
        <v>100</v>
      </c>
      <c r="P2599" s="26" t="s">
        <v>295</v>
      </c>
    </row>
    <row r="2600" spans="1:16" x14ac:dyDescent="0.3">
      <c r="A2600" s="24">
        <v>84</v>
      </c>
      <c r="B2600" s="106">
        <v>46163.369456018518</v>
      </c>
      <c r="C2600" s="25" t="s">
        <v>358</v>
      </c>
      <c r="D2600" s="107" t="s">
        <v>353</v>
      </c>
      <c r="E2600" s="26">
        <v>0.99</v>
      </c>
      <c r="F2600" s="26" t="s">
        <v>295</v>
      </c>
      <c r="K2600" s="24">
        <v>84</v>
      </c>
      <c r="L2600" s="106">
        <v>46163.37704861111</v>
      </c>
      <c r="M2600" s="25" t="s">
        <v>359</v>
      </c>
      <c r="N2600" s="107" t="s">
        <v>353</v>
      </c>
      <c r="O2600" s="26">
        <v>3.63</v>
      </c>
      <c r="P2600" s="26" t="s">
        <v>295</v>
      </c>
    </row>
    <row r="2601" spans="1:16" x14ac:dyDescent="0.3">
      <c r="A2601" s="24">
        <v>84</v>
      </c>
      <c r="B2601" s="106">
        <v>46163.369456018518</v>
      </c>
      <c r="C2601" s="25" t="s">
        <v>358</v>
      </c>
      <c r="D2601" s="107" t="s">
        <v>355</v>
      </c>
      <c r="E2601" s="26">
        <v>35.6</v>
      </c>
      <c r="F2601" s="26" t="s">
        <v>295</v>
      </c>
      <c r="K2601" s="24">
        <v>84</v>
      </c>
      <c r="L2601" s="106">
        <v>46163.37704861111</v>
      </c>
      <c r="M2601" s="25" t="s">
        <v>359</v>
      </c>
      <c r="N2601" s="107" t="s">
        <v>355</v>
      </c>
      <c r="O2601" s="26">
        <v>18.399999999999999</v>
      </c>
      <c r="P2601" s="26" t="s">
        <v>295</v>
      </c>
    </row>
    <row r="2602" spans="1:16" x14ac:dyDescent="0.3">
      <c r="A2602" s="24">
        <v>84</v>
      </c>
      <c r="B2602" s="106">
        <v>46163.369456018518</v>
      </c>
      <c r="C2602" s="25" t="s">
        <v>358</v>
      </c>
      <c r="D2602" s="107" t="s">
        <v>133</v>
      </c>
      <c r="E2602" s="26">
        <v>148</v>
      </c>
      <c r="F2602" s="26" t="s">
        <v>295</v>
      </c>
      <c r="K2602" s="24">
        <v>84</v>
      </c>
      <c r="L2602" s="106">
        <v>46163.37704861111</v>
      </c>
      <c r="M2602" s="25" t="s">
        <v>359</v>
      </c>
      <c r="N2602" s="107" t="s">
        <v>133</v>
      </c>
      <c r="O2602" s="26">
        <v>127</v>
      </c>
      <c r="P2602" s="26" t="s">
        <v>295</v>
      </c>
    </row>
    <row r="2603" spans="1:16" x14ac:dyDescent="0.3">
      <c r="A2603" s="24">
        <v>84</v>
      </c>
      <c r="B2603" s="106">
        <v>46163.369456018518</v>
      </c>
      <c r="C2603" s="25" t="s">
        <v>358</v>
      </c>
      <c r="D2603" s="107" t="s">
        <v>135</v>
      </c>
      <c r="E2603" s="26">
        <v>3.8</v>
      </c>
      <c r="F2603" s="26" t="s">
        <v>295</v>
      </c>
      <c r="K2603" s="24">
        <v>84</v>
      </c>
      <c r="L2603" s="106">
        <v>46163.37704861111</v>
      </c>
      <c r="M2603" s="25" t="s">
        <v>359</v>
      </c>
      <c r="N2603" s="107" t="s">
        <v>135</v>
      </c>
      <c r="O2603" s="26">
        <v>6.5</v>
      </c>
      <c r="P2603" s="26" t="s">
        <v>295</v>
      </c>
    </row>
    <row r="2604" spans="1:16" x14ac:dyDescent="0.3">
      <c r="A2604" s="24">
        <v>84</v>
      </c>
      <c r="B2604" s="106">
        <v>46163.369456018518</v>
      </c>
      <c r="C2604" s="25" t="s">
        <v>358</v>
      </c>
      <c r="D2604" s="107" t="s">
        <v>136</v>
      </c>
      <c r="E2604" s="26">
        <v>119</v>
      </c>
      <c r="F2604" s="26" t="s">
        <v>295</v>
      </c>
      <c r="K2604" s="24">
        <v>84</v>
      </c>
      <c r="L2604" s="106">
        <v>46163.37704861111</v>
      </c>
      <c r="M2604" s="25" t="s">
        <v>359</v>
      </c>
      <c r="N2604" s="107" t="s">
        <v>136</v>
      </c>
      <c r="O2604" s="26">
        <v>93</v>
      </c>
      <c r="P2604" s="26" t="s">
        <v>295</v>
      </c>
    </row>
    <row r="2605" spans="1:16" x14ac:dyDescent="0.3">
      <c r="A2605" s="24">
        <v>85</v>
      </c>
      <c r="B2605" s="106">
        <v>46164.320844907408</v>
      </c>
      <c r="C2605" s="25" t="s">
        <v>358</v>
      </c>
      <c r="D2605" s="107" t="s">
        <v>341</v>
      </c>
      <c r="E2605" s="26">
        <v>4.68</v>
      </c>
      <c r="F2605" s="26" t="s">
        <v>295</v>
      </c>
      <c r="K2605" s="24">
        <v>85</v>
      </c>
      <c r="L2605" s="106">
        <v>46164.322835648149</v>
      </c>
      <c r="M2605" s="25" t="s">
        <v>359</v>
      </c>
      <c r="N2605" s="107" t="s">
        <v>341</v>
      </c>
      <c r="O2605" s="26">
        <v>1.27</v>
      </c>
      <c r="P2605" s="26" t="s">
        <v>295</v>
      </c>
    </row>
    <row r="2606" spans="1:16" x14ac:dyDescent="0.3">
      <c r="A2606" s="24">
        <v>85</v>
      </c>
      <c r="B2606" s="106">
        <v>46164.320844907408</v>
      </c>
      <c r="C2606" s="25" t="s">
        <v>358</v>
      </c>
      <c r="D2606" s="107" t="s">
        <v>118</v>
      </c>
      <c r="E2606" s="26">
        <v>4.3</v>
      </c>
      <c r="F2606" s="26" t="s">
        <v>295</v>
      </c>
      <c r="K2606" s="24">
        <v>85</v>
      </c>
      <c r="L2606" s="106">
        <v>46164.322835648149</v>
      </c>
      <c r="M2606" s="25" t="s">
        <v>359</v>
      </c>
      <c r="N2606" s="107" t="s">
        <v>118</v>
      </c>
      <c r="O2606" s="26">
        <v>9.5</v>
      </c>
      <c r="P2606" s="26" t="s">
        <v>295</v>
      </c>
    </row>
    <row r="2607" spans="1:16" x14ac:dyDescent="0.3">
      <c r="A2607" s="24">
        <v>85</v>
      </c>
      <c r="B2607" s="106">
        <v>46164.320844907408</v>
      </c>
      <c r="C2607" s="25" t="s">
        <v>358</v>
      </c>
      <c r="D2607" s="107" t="s">
        <v>130</v>
      </c>
      <c r="E2607" s="26">
        <v>3.76</v>
      </c>
      <c r="F2607" s="26" t="s">
        <v>295</v>
      </c>
      <c r="K2607" s="24">
        <v>85</v>
      </c>
      <c r="L2607" s="106">
        <v>46164.322835648149</v>
      </c>
      <c r="M2607" s="25" t="s">
        <v>359</v>
      </c>
      <c r="N2607" s="107" t="s">
        <v>130</v>
      </c>
      <c r="O2607" s="26">
        <v>2.41</v>
      </c>
      <c r="P2607" s="26" t="s">
        <v>295</v>
      </c>
    </row>
    <row r="2608" spans="1:16" x14ac:dyDescent="0.3">
      <c r="A2608" s="24">
        <v>85</v>
      </c>
      <c r="B2608" s="106">
        <v>46164.320844907408</v>
      </c>
      <c r="C2608" s="25" t="s">
        <v>358</v>
      </c>
      <c r="D2608" s="107" t="s">
        <v>343</v>
      </c>
      <c r="E2608" s="26">
        <v>0.32900000000000001</v>
      </c>
      <c r="F2608" s="26" t="s">
        <v>295</v>
      </c>
      <c r="K2608" s="24">
        <v>85</v>
      </c>
      <c r="L2608" s="106">
        <v>46164.322835648149</v>
      </c>
      <c r="M2608" s="25" t="s">
        <v>359</v>
      </c>
      <c r="N2608" s="107" t="s">
        <v>343</v>
      </c>
      <c r="O2608" s="26">
        <v>1.238</v>
      </c>
      <c r="P2608" s="26" t="s">
        <v>295</v>
      </c>
    </row>
    <row r="2609" spans="1:16" x14ac:dyDescent="0.3">
      <c r="A2609" s="24">
        <v>85</v>
      </c>
      <c r="B2609" s="106">
        <v>46164.320844907408</v>
      </c>
      <c r="C2609" s="25" t="s">
        <v>358</v>
      </c>
      <c r="D2609" s="107" t="s">
        <v>127</v>
      </c>
      <c r="E2609" s="26">
        <v>1.2190000000000001</v>
      </c>
      <c r="F2609" s="26" t="s">
        <v>295</v>
      </c>
      <c r="K2609" s="24">
        <v>85</v>
      </c>
      <c r="L2609" s="106">
        <v>46164.322835648149</v>
      </c>
      <c r="M2609" s="25" t="s">
        <v>359</v>
      </c>
      <c r="N2609" s="107" t="s">
        <v>127</v>
      </c>
      <c r="O2609" s="26">
        <v>4.7439999999999998</v>
      </c>
      <c r="P2609" s="26" t="s">
        <v>295</v>
      </c>
    </row>
    <row r="2610" spans="1:16" x14ac:dyDescent="0.3">
      <c r="A2610" s="24">
        <v>85</v>
      </c>
      <c r="B2610" s="106">
        <v>46164.320844907408</v>
      </c>
      <c r="C2610" s="25" t="s">
        <v>358</v>
      </c>
      <c r="D2610" s="107" t="s">
        <v>131</v>
      </c>
      <c r="E2610" s="26">
        <v>8.6</v>
      </c>
      <c r="F2610" s="26" t="s">
        <v>295</v>
      </c>
      <c r="K2610" s="24">
        <v>85</v>
      </c>
      <c r="L2610" s="106">
        <v>46164.322835648149</v>
      </c>
      <c r="M2610" s="25" t="s">
        <v>359</v>
      </c>
      <c r="N2610" s="107" t="s">
        <v>131</v>
      </c>
      <c r="O2610" s="26">
        <v>11.6</v>
      </c>
      <c r="P2610" s="26" t="s">
        <v>295</v>
      </c>
    </row>
    <row r="2611" spans="1:16" x14ac:dyDescent="0.3">
      <c r="A2611" s="24">
        <v>85</v>
      </c>
      <c r="B2611" s="106">
        <v>46164.320844907408</v>
      </c>
      <c r="C2611" s="25" t="s">
        <v>358</v>
      </c>
      <c r="D2611" s="107" t="s">
        <v>344</v>
      </c>
      <c r="E2611" s="26">
        <v>308</v>
      </c>
      <c r="F2611" s="26" t="s">
        <v>295</v>
      </c>
      <c r="K2611" s="24">
        <v>85</v>
      </c>
      <c r="L2611" s="106">
        <v>46164.322835648149</v>
      </c>
      <c r="M2611" s="25" t="s">
        <v>359</v>
      </c>
      <c r="N2611" s="107" t="s">
        <v>344</v>
      </c>
      <c r="O2611" s="26">
        <v>183</v>
      </c>
      <c r="P2611" s="26" t="s">
        <v>295</v>
      </c>
    </row>
    <row r="2612" spans="1:16" x14ac:dyDescent="0.3">
      <c r="A2612" s="24">
        <v>85</v>
      </c>
      <c r="B2612" s="106">
        <v>46164.320844907408</v>
      </c>
      <c r="C2612" s="25" t="s">
        <v>358</v>
      </c>
      <c r="D2612" s="107" t="s">
        <v>119</v>
      </c>
      <c r="E2612" s="26">
        <v>247</v>
      </c>
      <c r="F2612" s="26" t="s">
        <v>295</v>
      </c>
      <c r="K2612" s="24">
        <v>85</v>
      </c>
      <c r="L2612" s="106">
        <v>46164.322835648149</v>
      </c>
      <c r="M2612" s="25" t="s">
        <v>359</v>
      </c>
      <c r="N2612" s="107" t="s">
        <v>119</v>
      </c>
      <c r="O2612" s="26">
        <v>94</v>
      </c>
      <c r="P2612" s="26" t="s">
        <v>295</v>
      </c>
    </row>
    <row r="2613" spans="1:16" x14ac:dyDescent="0.3">
      <c r="A2613" s="24">
        <v>85</v>
      </c>
      <c r="B2613" s="106">
        <v>46164.320844907408</v>
      </c>
      <c r="C2613" s="25" t="s">
        <v>358</v>
      </c>
      <c r="D2613" s="107" t="s">
        <v>120</v>
      </c>
      <c r="E2613" s="26">
        <v>76</v>
      </c>
      <c r="F2613" s="26" t="s">
        <v>295</v>
      </c>
      <c r="K2613" s="24">
        <v>85</v>
      </c>
      <c r="L2613" s="106">
        <v>46164.322835648149</v>
      </c>
      <c r="M2613" s="25" t="s">
        <v>359</v>
      </c>
      <c r="N2613" s="107" t="s">
        <v>120</v>
      </c>
      <c r="O2613" s="26">
        <v>26</v>
      </c>
      <c r="P2613" s="26" t="s">
        <v>295</v>
      </c>
    </row>
    <row r="2614" spans="1:16" x14ac:dyDescent="0.3">
      <c r="A2614" s="24">
        <v>85</v>
      </c>
      <c r="B2614" s="106">
        <v>46164.320844907408</v>
      </c>
      <c r="C2614" s="25" t="s">
        <v>358</v>
      </c>
      <c r="D2614" s="107" t="s">
        <v>117</v>
      </c>
      <c r="E2614" s="26">
        <v>2.71</v>
      </c>
      <c r="F2614" s="26" t="s">
        <v>295</v>
      </c>
      <c r="K2614" s="24">
        <v>85</v>
      </c>
      <c r="L2614" s="106">
        <v>46164.322835648149</v>
      </c>
      <c r="M2614" s="25" t="s">
        <v>359</v>
      </c>
      <c r="N2614" s="107" t="s">
        <v>117</v>
      </c>
      <c r="O2614" s="26">
        <v>6.37</v>
      </c>
      <c r="P2614" s="26" t="s">
        <v>295</v>
      </c>
    </row>
    <row r="2615" spans="1:16" x14ac:dyDescent="0.3">
      <c r="A2615" s="24">
        <v>85</v>
      </c>
      <c r="B2615" s="106">
        <v>46164.320844907408</v>
      </c>
      <c r="C2615" s="25" t="s">
        <v>358</v>
      </c>
      <c r="D2615" s="107" t="s">
        <v>346</v>
      </c>
      <c r="E2615" s="26">
        <v>230</v>
      </c>
      <c r="F2615" s="26" t="s">
        <v>295</v>
      </c>
      <c r="K2615" s="24">
        <v>85</v>
      </c>
      <c r="L2615" s="106">
        <v>46164.322835648149</v>
      </c>
      <c r="M2615" s="25" t="s">
        <v>359</v>
      </c>
      <c r="N2615" s="107" t="s">
        <v>346</v>
      </c>
      <c r="O2615" s="26">
        <v>69</v>
      </c>
      <c r="P2615" s="26" t="s">
        <v>295</v>
      </c>
    </row>
    <row r="2616" spans="1:16" x14ac:dyDescent="0.3">
      <c r="A2616" s="24">
        <v>85</v>
      </c>
      <c r="B2616" s="106">
        <v>46164.320844907408</v>
      </c>
      <c r="C2616" s="25" t="s">
        <v>358</v>
      </c>
      <c r="D2616" s="107" t="s">
        <v>132</v>
      </c>
      <c r="E2616" s="26">
        <v>3.49</v>
      </c>
      <c r="F2616" s="26" t="s">
        <v>295</v>
      </c>
      <c r="K2616" s="24">
        <v>85</v>
      </c>
      <c r="L2616" s="106">
        <v>46164.322835648149</v>
      </c>
      <c r="M2616" s="25" t="s">
        <v>359</v>
      </c>
      <c r="N2616" s="107" t="s">
        <v>132</v>
      </c>
      <c r="O2616" s="26">
        <v>7.09</v>
      </c>
      <c r="P2616" s="26" t="s">
        <v>295</v>
      </c>
    </row>
    <row r="2617" spans="1:16" x14ac:dyDescent="0.3">
      <c r="A2617" s="24">
        <v>85</v>
      </c>
      <c r="B2617" s="106">
        <v>46164.320844907408</v>
      </c>
      <c r="C2617" s="25" t="s">
        <v>358</v>
      </c>
      <c r="D2617" s="107" t="s">
        <v>111</v>
      </c>
      <c r="E2617" s="26">
        <v>88</v>
      </c>
      <c r="F2617" s="26" t="s">
        <v>295</v>
      </c>
      <c r="K2617" s="24">
        <v>85</v>
      </c>
      <c r="L2617" s="106">
        <v>46164.322835648149</v>
      </c>
      <c r="M2617" s="25" t="s">
        <v>359</v>
      </c>
      <c r="N2617" s="107" t="s">
        <v>111</v>
      </c>
      <c r="O2617" s="26">
        <v>279</v>
      </c>
      <c r="P2617" s="26" t="s">
        <v>295</v>
      </c>
    </row>
    <row r="2618" spans="1:16" x14ac:dyDescent="0.3">
      <c r="A2618" s="24">
        <v>85</v>
      </c>
      <c r="B2618" s="106">
        <v>46164.320844907408</v>
      </c>
      <c r="C2618" s="25" t="s">
        <v>358</v>
      </c>
      <c r="D2618" s="107" t="s">
        <v>347</v>
      </c>
      <c r="E2618" s="26">
        <v>5.26</v>
      </c>
      <c r="F2618" s="26" t="s">
        <v>295</v>
      </c>
      <c r="K2618" s="24">
        <v>85</v>
      </c>
      <c r="L2618" s="106">
        <v>46164.322835648149</v>
      </c>
      <c r="M2618" s="25" t="s">
        <v>359</v>
      </c>
      <c r="N2618" s="107" t="s">
        <v>347</v>
      </c>
      <c r="O2618" s="26">
        <v>9.9600000000000009</v>
      </c>
      <c r="P2618" s="26" t="s">
        <v>295</v>
      </c>
    </row>
    <row r="2619" spans="1:16" x14ac:dyDescent="0.3">
      <c r="A2619" s="24">
        <v>85</v>
      </c>
      <c r="B2619" s="106">
        <v>46164.320844907408</v>
      </c>
      <c r="C2619" s="25" t="s">
        <v>358</v>
      </c>
      <c r="D2619" s="107" t="s">
        <v>349</v>
      </c>
      <c r="E2619" s="26">
        <v>2.25</v>
      </c>
      <c r="F2619" s="26" t="s">
        <v>295</v>
      </c>
      <c r="K2619" s="24">
        <v>85</v>
      </c>
      <c r="L2619" s="106">
        <v>46164.322835648149</v>
      </c>
      <c r="M2619" s="25" t="s">
        <v>359</v>
      </c>
      <c r="N2619" s="107" t="s">
        <v>349</v>
      </c>
      <c r="O2619" s="26">
        <v>4.71</v>
      </c>
      <c r="P2619" s="26" t="s">
        <v>295</v>
      </c>
    </row>
    <row r="2620" spans="1:16" x14ac:dyDescent="0.3">
      <c r="A2620" s="24">
        <v>85</v>
      </c>
      <c r="B2620" s="106">
        <v>46164.320844907408</v>
      </c>
      <c r="C2620" s="25" t="s">
        <v>358</v>
      </c>
      <c r="D2620" s="107" t="s">
        <v>128</v>
      </c>
      <c r="E2620" s="26">
        <v>7.2</v>
      </c>
      <c r="F2620" s="26" t="s">
        <v>295</v>
      </c>
      <c r="K2620" s="24">
        <v>85</v>
      </c>
      <c r="L2620" s="106">
        <v>46164.322835648149</v>
      </c>
      <c r="M2620" s="25" t="s">
        <v>359</v>
      </c>
      <c r="N2620" s="107" t="s">
        <v>128</v>
      </c>
      <c r="O2620" s="26">
        <v>4.5999999999999996</v>
      </c>
      <c r="P2620" s="26" t="s">
        <v>295</v>
      </c>
    </row>
    <row r="2621" spans="1:16" x14ac:dyDescent="0.3">
      <c r="A2621" s="24">
        <v>85</v>
      </c>
      <c r="B2621" s="106">
        <v>46164.320844907408</v>
      </c>
      <c r="C2621" s="25" t="s">
        <v>358</v>
      </c>
      <c r="D2621" s="107" t="s">
        <v>121</v>
      </c>
      <c r="E2621" s="26">
        <v>160</v>
      </c>
      <c r="F2621" s="26" t="s">
        <v>295</v>
      </c>
      <c r="K2621" s="24">
        <v>85</v>
      </c>
      <c r="L2621" s="106">
        <v>46164.322835648149</v>
      </c>
      <c r="M2621" s="25" t="s">
        <v>359</v>
      </c>
      <c r="N2621" s="107" t="s">
        <v>121</v>
      </c>
      <c r="O2621" s="26">
        <v>78</v>
      </c>
      <c r="P2621" s="26" t="s">
        <v>295</v>
      </c>
    </row>
    <row r="2622" spans="1:16" x14ac:dyDescent="0.3">
      <c r="A2622" s="24">
        <v>85</v>
      </c>
      <c r="B2622" s="106">
        <v>46164.320844907408</v>
      </c>
      <c r="C2622" s="25" t="s">
        <v>358</v>
      </c>
      <c r="D2622" s="107" t="s">
        <v>115</v>
      </c>
      <c r="E2622" s="26">
        <v>32</v>
      </c>
      <c r="F2622" s="26" t="s">
        <v>295</v>
      </c>
      <c r="K2622" s="24">
        <v>85</v>
      </c>
      <c r="L2622" s="106">
        <v>46164.322835648149</v>
      </c>
      <c r="M2622" s="25" t="s">
        <v>359</v>
      </c>
      <c r="N2622" s="107" t="s">
        <v>115</v>
      </c>
      <c r="O2622" s="26">
        <v>91</v>
      </c>
      <c r="P2622" s="26" t="s">
        <v>295</v>
      </c>
    </row>
    <row r="2623" spans="1:16" x14ac:dyDescent="0.3">
      <c r="A2623" s="24">
        <v>85</v>
      </c>
      <c r="B2623" s="106">
        <v>46164.320844907408</v>
      </c>
      <c r="C2623" s="25" t="s">
        <v>358</v>
      </c>
      <c r="D2623" s="107" t="s">
        <v>137</v>
      </c>
      <c r="E2623" s="26">
        <v>75</v>
      </c>
      <c r="F2623" s="26" t="s">
        <v>295</v>
      </c>
      <c r="K2623" s="24">
        <v>85</v>
      </c>
      <c r="L2623" s="106">
        <v>46164.322835648149</v>
      </c>
      <c r="M2623" s="25" t="s">
        <v>359</v>
      </c>
      <c r="N2623" s="107" t="s">
        <v>137</v>
      </c>
      <c r="O2623" s="26">
        <v>486</v>
      </c>
      <c r="P2623" s="26" t="s">
        <v>295</v>
      </c>
    </row>
    <row r="2624" spans="1:16" x14ac:dyDescent="0.3">
      <c r="A2624" s="24">
        <v>85</v>
      </c>
      <c r="B2624" s="106">
        <v>46164.320844907408</v>
      </c>
      <c r="C2624" s="25" t="s">
        <v>358</v>
      </c>
      <c r="D2624" s="107" t="s">
        <v>350</v>
      </c>
      <c r="E2624" s="26">
        <v>139</v>
      </c>
      <c r="F2624" s="26" t="s">
        <v>295</v>
      </c>
      <c r="K2624" s="24">
        <v>85</v>
      </c>
      <c r="L2624" s="106">
        <v>46164.322835648149</v>
      </c>
      <c r="M2624" s="25" t="s">
        <v>359</v>
      </c>
      <c r="N2624" s="107" t="s">
        <v>350</v>
      </c>
      <c r="O2624" s="26">
        <v>427</v>
      </c>
      <c r="P2624" s="26" t="s">
        <v>295</v>
      </c>
    </row>
    <row r="2625" spans="1:16" x14ac:dyDescent="0.3">
      <c r="A2625" s="24">
        <v>85</v>
      </c>
      <c r="B2625" s="106">
        <v>46164.320844907408</v>
      </c>
      <c r="C2625" s="25" t="s">
        <v>358</v>
      </c>
      <c r="D2625" s="107" t="s">
        <v>125</v>
      </c>
      <c r="E2625" s="26">
        <v>108</v>
      </c>
      <c r="F2625" s="26" t="s">
        <v>295</v>
      </c>
      <c r="K2625" s="24">
        <v>85</v>
      </c>
      <c r="L2625" s="106">
        <v>46164.322835648149</v>
      </c>
      <c r="M2625" s="25" t="s">
        <v>359</v>
      </c>
      <c r="N2625" s="107" t="s">
        <v>125</v>
      </c>
      <c r="O2625" s="26">
        <v>425</v>
      </c>
      <c r="P2625" s="26" t="s">
        <v>295</v>
      </c>
    </row>
    <row r="2626" spans="1:16" x14ac:dyDescent="0.3">
      <c r="A2626" s="24">
        <v>85</v>
      </c>
      <c r="B2626" s="106">
        <v>46164.320844907408</v>
      </c>
      <c r="C2626" s="25" t="s">
        <v>358</v>
      </c>
      <c r="D2626" s="107" t="s">
        <v>126</v>
      </c>
      <c r="E2626" s="26">
        <v>82</v>
      </c>
      <c r="F2626" s="26" t="s">
        <v>295</v>
      </c>
      <c r="K2626" s="24">
        <v>85</v>
      </c>
      <c r="L2626" s="106">
        <v>46164.322835648149</v>
      </c>
      <c r="M2626" s="25" t="s">
        <v>359</v>
      </c>
      <c r="N2626" s="107" t="s">
        <v>126</v>
      </c>
      <c r="O2626" s="26">
        <v>152</v>
      </c>
      <c r="P2626" s="26" t="s">
        <v>295</v>
      </c>
    </row>
    <row r="2627" spans="1:16" x14ac:dyDescent="0.3">
      <c r="A2627" s="24">
        <v>85</v>
      </c>
      <c r="B2627" s="106">
        <v>46164.320844907408</v>
      </c>
      <c r="C2627" s="25" t="s">
        <v>358</v>
      </c>
      <c r="D2627" s="107" t="s">
        <v>351</v>
      </c>
      <c r="E2627" s="26">
        <v>169</v>
      </c>
      <c r="F2627" s="26" t="s">
        <v>295</v>
      </c>
      <c r="K2627" s="24">
        <v>85</v>
      </c>
      <c r="L2627" s="106">
        <v>46164.322835648149</v>
      </c>
      <c r="M2627" s="25" t="s">
        <v>359</v>
      </c>
      <c r="N2627" s="107" t="s">
        <v>351</v>
      </c>
      <c r="O2627" s="26">
        <v>374</v>
      </c>
      <c r="P2627" s="26" t="s">
        <v>295</v>
      </c>
    </row>
    <row r="2628" spans="1:16" x14ac:dyDescent="0.3">
      <c r="A2628" s="24">
        <v>85</v>
      </c>
      <c r="B2628" s="106">
        <v>46164.320844907408</v>
      </c>
      <c r="C2628" s="25" t="s">
        <v>358</v>
      </c>
      <c r="D2628" s="107" t="s">
        <v>352</v>
      </c>
      <c r="E2628" s="26">
        <v>60</v>
      </c>
      <c r="F2628" s="26" t="s">
        <v>295</v>
      </c>
      <c r="K2628" s="24">
        <v>85</v>
      </c>
      <c r="L2628" s="106">
        <v>46164.322835648149</v>
      </c>
      <c r="M2628" s="25" t="s">
        <v>359</v>
      </c>
      <c r="N2628" s="107" t="s">
        <v>352</v>
      </c>
      <c r="O2628" s="26">
        <v>87</v>
      </c>
      <c r="P2628" s="26" t="s">
        <v>295</v>
      </c>
    </row>
    <row r="2629" spans="1:16" x14ac:dyDescent="0.3">
      <c r="A2629" s="24">
        <v>85</v>
      </c>
      <c r="B2629" s="106">
        <v>46164.320844907408</v>
      </c>
      <c r="C2629" s="25" t="s">
        <v>358</v>
      </c>
      <c r="D2629" s="107" t="s">
        <v>122</v>
      </c>
      <c r="E2629" s="26">
        <v>46</v>
      </c>
      <c r="F2629" s="26" t="s">
        <v>295</v>
      </c>
      <c r="K2629" s="24">
        <v>85</v>
      </c>
      <c r="L2629" s="106">
        <v>46164.322835648149</v>
      </c>
      <c r="M2629" s="25" t="s">
        <v>359</v>
      </c>
      <c r="N2629" s="107" t="s">
        <v>122</v>
      </c>
      <c r="O2629" s="26">
        <v>226</v>
      </c>
      <c r="P2629" s="26" t="s">
        <v>295</v>
      </c>
    </row>
    <row r="2630" spans="1:16" x14ac:dyDescent="0.3">
      <c r="A2630" s="24">
        <v>85</v>
      </c>
      <c r="B2630" s="106">
        <v>46164.320844907408</v>
      </c>
      <c r="C2630" s="25" t="s">
        <v>358</v>
      </c>
      <c r="D2630" s="107" t="s">
        <v>124</v>
      </c>
      <c r="E2630" s="26">
        <v>26</v>
      </c>
      <c r="F2630" s="26" t="s">
        <v>295</v>
      </c>
      <c r="K2630" s="24">
        <v>85</v>
      </c>
      <c r="L2630" s="106">
        <v>46164.322835648149</v>
      </c>
      <c r="M2630" s="25" t="s">
        <v>359</v>
      </c>
      <c r="N2630" s="107" t="s">
        <v>124</v>
      </c>
      <c r="O2630" s="26">
        <v>102</v>
      </c>
      <c r="P2630" s="26" t="s">
        <v>295</v>
      </c>
    </row>
    <row r="2631" spans="1:16" x14ac:dyDescent="0.3">
      <c r="A2631" s="24">
        <v>85</v>
      </c>
      <c r="B2631" s="106">
        <v>46164.320844907408</v>
      </c>
      <c r="C2631" s="25" t="s">
        <v>358</v>
      </c>
      <c r="D2631" s="107" t="s">
        <v>353</v>
      </c>
      <c r="E2631" s="26">
        <v>0.94</v>
      </c>
      <c r="F2631" s="26" t="s">
        <v>295</v>
      </c>
      <c r="K2631" s="24">
        <v>85</v>
      </c>
      <c r="L2631" s="106">
        <v>46164.322835648149</v>
      </c>
      <c r="M2631" s="25" t="s">
        <v>359</v>
      </c>
      <c r="N2631" s="107" t="s">
        <v>353</v>
      </c>
      <c r="O2631" s="26">
        <v>3.58</v>
      </c>
      <c r="P2631" s="26" t="s">
        <v>295</v>
      </c>
    </row>
    <row r="2632" spans="1:16" x14ac:dyDescent="0.3">
      <c r="A2632" s="24">
        <v>85</v>
      </c>
      <c r="B2632" s="106">
        <v>46164.320844907408</v>
      </c>
      <c r="C2632" s="25" t="s">
        <v>358</v>
      </c>
      <c r="D2632" s="107" t="s">
        <v>355</v>
      </c>
      <c r="E2632" s="26">
        <v>35.5</v>
      </c>
      <c r="F2632" s="26" t="s">
        <v>295</v>
      </c>
      <c r="K2632" s="24">
        <v>85</v>
      </c>
      <c r="L2632" s="106">
        <v>46164.322835648149</v>
      </c>
      <c r="M2632" s="25" t="s">
        <v>359</v>
      </c>
      <c r="N2632" s="107" t="s">
        <v>355</v>
      </c>
      <c r="O2632" s="26">
        <v>19.7</v>
      </c>
      <c r="P2632" s="26" t="s">
        <v>295</v>
      </c>
    </row>
    <row r="2633" spans="1:16" x14ac:dyDescent="0.3">
      <c r="A2633" s="24">
        <v>85</v>
      </c>
      <c r="B2633" s="106">
        <v>46164.320844907408</v>
      </c>
      <c r="C2633" s="25" t="s">
        <v>358</v>
      </c>
      <c r="D2633" s="107" t="s">
        <v>133</v>
      </c>
      <c r="E2633" s="26">
        <v>148</v>
      </c>
      <c r="F2633" s="26" t="s">
        <v>295</v>
      </c>
      <c r="K2633" s="24">
        <v>85</v>
      </c>
      <c r="L2633" s="106">
        <v>46164.322835648149</v>
      </c>
      <c r="M2633" s="25" t="s">
        <v>359</v>
      </c>
      <c r="N2633" s="107" t="s">
        <v>133</v>
      </c>
      <c r="O2633" s="26">
        <v>127</v>
      </c>
      <c r="P2633" s="26" t="s">
        <v>295</v>
      </c>
    </row>
    <row r="2634" spans="1:16" x14ac:dyDescent="0.3">
      <c r="A2634" s="24">
        <v>85</v>
      </c>
      <c r="B2634" s="106">
        <v>46164.320844907408</v>
      </c>
      <c r="C2634" s="25" t="s">
        <v>358</v>
      </c>
      <c r="D2634" s="107" t="s">
        <v>135</v>
      </c>
      <c r="E2634" s="26">
        <v>3.8</v>
      </c>
      <c r="F2634" s="26" t="s">
        <v>295</v>
      </c>
      <c r="K2634" s="24">
        <v>85</v>
      </c>
      <c r="L2634" s="106">
        <v>46164.322835648149</v>
      </c>
      <c r="M2634" s="25" t="s">
        <v>359</v>
      </c>
      <c r="N2634" s="107" t="s">
        <v>135</v>
      </c>
      <c r="O2634" s="26">
        <v>6.5</v>
      </c>
      <c r="P2634" s="26" t="s">
        <v>295</v>
      </c>
    </row>
    <row r="2635" spans="1:16" x14ac:dyDescent="0.3">
      <c r="A2635" s="24">
        <v>85</v>
      </c>
      <c r="B2635" s="106">
        <v>46164.320844907408</v>
      </c>
      <c r="C2635" s="25" t="s">
        <v>358</v>
      </c>
      <c r="D2635" s="107" t="s">
        <v>136</v>
      </c>
      <c r="E2635" s="26">
        <v>118</v>
      </c>
      <c r="F2635" s="26" t="s">
        <v>295</v>
      </c>
      <c r="K2635" s="24">
        <v>85</v>
      </c>
      <c r="L2635" s="106">
        <v>46164.322835648149</v>
      </c>
      <c r="M2635" s="25" t="s">
        <v>359</v>
      </c>
      <c r="N2635" s="107" t="s">
        <v>136</v>
      </c>
      <c r="O2635" s="26">
        <v>92</v>
      </c>
      <c r="P2635" s="26" t="s">
        <v>295</v>
      </c>
    </row>
    <row r="2636" spans="1:16" x14ac:dyDescent="0.3">
      <c r="A2636" s="24">
        <v>86</v>
      </c>
      <c r="B2636" s="106">
        <v>46167.362534722219</v>
      </c>
      <c r="C2636" s="25" t="s">
        <v>358</v>
      </c>
      <c r="D2636" s="107" t="s">
        <v>341</v>
      </c>
      <c r="E2636" s="26">
        <v>4.62</v>
      </c>
      <c r="F2636" s="26" t="s">
        <v>295</v>
      </c>
      <c r="K2636" s="24">
        <v>86</v>
      </c>
      <c r="L2636" s="106">
        <v>46167.362546296295</v>
      </c>
      <c r="M2636" s="25" t="s">
        <v>359</v>
      </c>
      <c r="N2636" s="107" t="s">
        <v>341</v>
      </c>
      <c r="O2636" s="26">
        <v>1.1399999999999999</v>
      </c>
      <c r="P2636" s="26" t="s">
        <v>295</v>
      </c>
    </row>
    <row r="2637" spans="1:16" x14ac:dyDescent="0.3">
      <c r="A2637" s="24">
        <v>86</v>
      </c>
      <c r="B2637" s="106">
        <v>46167.362534722219</v>
      </c>
      <c r="C2637" s="25" t="s">
        <v>358</v>
      </c>
      <c r="D2637" s="107" t="s">
        <v>118</v>
      </c>
      <c r="E2637" s="26">
        <v>4.5</v>
      </c>
      <c r="F2637" s="26" t="s">
        <v>295</v>
      </c>
      <c r="K2637" s="24">
        <v>86</v>
      </c>
      <c r="L2637" s="106">
        <v>46167.362546296295</v>
      </c>
      <c r="M2637" s="25" t="s">
        <v>359</v>
      </c>
      <c r="N2637" s="107" t="s">
        <v>118</v>
      </c>
      <c r="O2637" s="26">
        <v>9.5</v>
      </c>
      <c r="P2637" s="26" t="s">
        <v>295</v>
      </c>
    </row>
    <row r="2638" spans="1:16" x14ac:dyDescent="0.3">
      <c r="A2638" s="24">
        <v>86</v>
      </c>
      <c r="B2638" s="106">
        <v>46167.362534722219</v>
      </c>
      <c r="C2638" s="25" t="s">
        <v>358</v>
      </c>
      <c r="D2638" s="107" t="s">
        <v>130</v>
      </c>
      <c r="E2638" s="26">
        <v>3.77</v>
      </c>
      <c r="F2638" s="26" t="s">
        <v>295</v>
      </c>
      <c r="K2638" s="24">
        <v>86</v>
      </c>
      <c r="L2638" s="106">
        <v>46167.362546296295</v>
      </c>
      <c r="M2638" s="25" t="s">
        <v>359</v>
      </c>
      <c r="N2638" s="107" t="s">
        <v>130</v>
      </c>
      <c r="O2638" s="26">
        <v>2.4300000000000002</v>
      </c>
      <c r="P2638" s="26" t="s">
        <v>295</v>
      </c>
    </row>
    <row r="2639" spans="1:16" x14ac:dyDescent="0.3">
      <c r="A2639" s="24">
        <v>86</v>
      </c>
      <c r="B2639" s="106">
        <v>46167.362534722219</v>
      </c>
      <c r="C2639" s="25" t="s">
        <v>358</v>
      </c>
      <c r="D2639" s="107" t="s">
        <v>343</v>
      </c>
      <c r="E2639" s="26">
        <v>0.311</v>
      </c>
      <c r="F2639" s="26" t="s">
        <v>295</v>
      </c>
      <c r="K2639" s="24">
        <v>86</v>
      </c>
      <c r="L2639" s="106">
        <v>46167.362546296295</v>
      </c>
      <c r="M2639" s="25" t="s">
        <v>359</v>
      </c>
      <c r="N2639" s="107" t="s">
        <v>343</v>
      </c>
      <c r="O2639" s="26">
        <v>1.2110000000000001</v>
      </c>
      <c r="P2639" s="26" t="s">
        <v>295</v>
      </c>
    </row>
    <row r="2640" spans="1:16" x14ac:dyDescent="0.3">
      <c r="A2640" s="24">
        <v>86</v>
      </c>
      <c r="B2640" s="106">
        <v>46167.362534722219</v>
      </c>
      <c r="C2640" s="25" t="s">
        <v>358</v>
      </c>
      <c r="D2640" s="107" t="s">
        <v>127</v>
      </c>
      <c r="E2640" s="26">
        <v>1.28</v>
      </c>
      <c r="F2640" s="26" t="s">
        <v>295</v>
      </c>
      <c r="K2640" s="24">
        <v>86</v>
      </c>
      <c r="L2640" s="106">
        <v>46167.362546296295</v>
      </c>
      <c r="M2640" s="25" t="s">
        <v>359</v>
      </c>
      <c r="N2640" s="107" t="s">
        <v>127</v>
      </c>
      <c r="O2640" s="26">
        <v>4.7149999999999999</v>
      </c>
      <c r="P2640" s="26" t="s">
        <v>295</v>
      </c>
    </row>
    <row r="2641" spans="1:16" x14ac:dyDescent="0.3">
      <c r="A2641" s="24">
        <v>86</v>
      </c>
      <c r="B2641" s="106">
        <v>46167.362534722219</v>
      </c>
      <c r="C2641" s="25" t="s">
        <v>358</v>
      </c>
      <c r="D2641" s="107" t="s">
        <v>131</v>
      </c>
      <c r="E2641" s="26">
        <v>8.8000000000000007</v>
      </c>
      <c r="F2641" s="26" t="s">
        <v>295</v>
      </c>
      <c r="K2641" s="24">
        <v>86</v>
      </c>
      <c r="L2641" s="106">
        <v>46167.362546296295</v>
      </c>
      <c r="M2641" s="25" t="s">
        <v>359</v>
      </c>
      <c r="N2641" s="107" t="s">
        <v>131</v>
      </c>
      <c r="O2641" s="26">
        <v>12.1</v>
      </c>
      <c r="P2641" s="26" t="s">
        <v>295</v>
      </c>
    </row>
    <row r="2642" spans="1:16" x14ac:dyDescent="0.3">
      <c r="A2642" s="24">
        <v>86</v>
      </c>
      <c r="B2642" s="106">
        <v>46167.362534722219</v>
      </c>
      <c r="C2642" s="25" t="s">
        <v>358</v>
      </c>
      <c r="D2642" s="107" t="s">
        <v>344</v>
      </c>
      <c r="E2642" s="26">
        <v>312</v>
      </c>
      <c r="F2642" s="26" t="s">
        <v>295</v>
      </c>
      <c r="K2642" s="24">
        <v>86</v>
      </c>
      <c r="L2642" s="106">
        <v>46167.362546296295</v>
      </c>
      <c r="M2642" s="25" t="s">
        <v>359</v>
      </c>
      <c r="N2642" s="107" t="s">
        <v>344</v>
      </c>
      <c r="O2642" s="26">
        <v>183</v>
      </c>
      <c r="P2642" s="26" t="s">
        <v>295</v>
      </c>
    </row>
    <row r="2643" spans="1:16" x14ac:dyDescent="0.3">
      <c r="A2643" s="24">
        <v>86</v>
      </c>
      <c r="B2643" s="106">
        <v>46167.362534722219</v>
      </c>
      <c r="C2643" s="25" t="s">
        <v>358</v>
      </c>
      <c r="D2643" s="107" t="s">
        <v>119</v>
      </c>
      <c r="E2643" s="26">
        <v>249</v>
      </c>
      <c r="F2643" s="26" t="s">
        <v>295</v>
      </c>
      <c r="K2643" s="24">
        <v>86</v>
      </c>
      <c r="L2643" s="106">
        <v>46167.362546296295</v>
      </c>
      <c r="M2643" s="25" t="s">
        <v>359</v>
      </c>
      <c r="N2643" s="107" t="s">
        <v>119</v>
      </c>
      <c r="O2643" s="26">
        <v>92</v>
      </c>
      <c r="P2643" s="26" t="s">
        <v>295</v>
      </c>
    </row>
    <row r="2644" spans="1:16" x14ac:dyDescent="0.3">
      <c r="A2644" s="24">
        <v>86</v>
      </c>
      <c r="B2644" s="106">
        <v>46167.362534722219</v>
      </c>
      <c r="C2644" s="25" t="s">
        <v>358</v>
      </c>
      <c r="D2644" s="107" t="s">
        <v>120</v>
      </c>
      <c r="E2644" s="26">
        <v>77</v>
      </c>
      <c r="F2644" s="26" t="s">
        <v>295</v>
      </c>
      <c r="K2644" s="24">
        <v>86</v>
      </c>
      <c r="L2644" s="106">
        <v>46167.362546296295</v>
      </c>
      <c r="M2644" s="25" t="s">
        <v>359</v>
      </c>
      <c r="N2644" s="107" t="s">
        <v>120</v>
      </c>
      <c r="O2644" s="26">
        <v>26</v>
      </c>
      <c r="P2644" s="26" t="s">
        <v>295</v>
      </c>
    </row>
    <row r="2645" spans="1:16" x14ac:dyDescent="0.3">
      <c r="A2645" s="24">
        <v>86</v>
      </c>
      <c r="B2645" s="106">
        <v>46167.362534722219</v>
      </c>
      <c r="C2645" s="25" t="s">
        <v>358</v>
      </c>
      <c r="D2645" s="107" t="s">
        <v>117</v>
      </c>
      <c r="E2645" s="26">
        <v>2.72</v>
      </c>
      <c r="F2645" s="26" t="s">
        <v>295</v>
      </c>
      <c r="K2645" s="24">
        <v>86</v>
      </c>
      <c r="L2645" s="106">
        <v>46167.362546296295</v>
      </c>
      <c r="M2645" s="25" t="s">
        <v>359</v>
      </c>
      <c r="N2645" s="107" t="s">
        <v>117</v>
      </c>
      <c r="O2645" s="26">
        <v>6.39</v>
      </c>
      <c r="P2645" s="26" t="s">
        <v>295</v>
      </c>
    </row>
    <row r="2646" spans="1:16" x14ac:dyDescent="0.3">
      <c r="A2646" s="24">
        <v>86</v>
      </c>
      <c r="B2646" s="106">
        <v>46167.362534722219</v>
      </c>
      <c r="C2646" s="25" t="s">
        <v>358</v>
      </c>
      <c r="D2646" s="107" t="s">
        <v>346</v>
      </c>
      <c r="E2646" s="26">
        <v>231</v>
      </c>
      <c r="F2646" s="26" t="s">
        <v>295</v>
      </c>
      <c r="K2646" s="24">
        <v>86</v>
      </c>
      <c r="L2646" s="106">
        <v>46167.362546296295</v>
      </c>
      <c r="M2646" s="25" t="s">
        <v>359</v>
      </c>
      <c r="N2646" s="107" t="s">
        <v>346</v>
      </c>
      <c r="O2646" s="26">
        <v>69</v>
      </c>
      <c r="P2646" s="26" t="s">
        <v>295</v>
      </c>
    </row>
    <row r="2647" spans="1:16" x14ac:dyDescent="0.3">
      <c r="A2647" s="24">
        <v>86</v>
      </c>
      <c r="B2647" s="106">
        <v>46167.362534722219</v>
      </c>
      <c r="C2647" s="25" t="s">
        <v>358</v>
      </c>
      <c r="D2647" s="107" t="s">
        <v>132</v>
      </c>
      <c r="E2647" s="26">
        <v>3.43</v>
      </c>
      <c r="F2647" s="26" t="s">
        <v>295</v>
      </c>
      <c r="K2647" s="24">
        <v>86</v>
      </c>
      <c r="L2647" s="106">
        <v>46167.362546296295</v>
      </c>
      <c r="M2647" s="25" t="s">
        <v>359</v>
      </c>
      <c r="N2647" s="107" t="s">
        <v>132</v>
      </c>
      <c r="O2647" s="26">
        <v>7.06</v>
      </c>
      <c r="P2647" s="26" t="s">
        <v>295</v>
      </c>
    </row>
    <row r="2648" spans="1:16" x14ac:dyDescent="0.3">
      <c r="A2648" s="24">
        <v>86</v>
      </c>
      <c r="B2648" s="106">
        <v>46167.362534722219</v>
      </c>
      <c r="C2648" s="25" t="s">
        <v>358</v>
      </c>
      <c r="D2648" s="107" t="s">
        <v>111</v>
      </c>
      <c r="E2648" s="26">
        <v>86</v>
      </c>
      <c r="F2648" s="26" t="s">
        <v>295</v>
      </c>
      <c r="K2648" s="24">
        <v>86</v>
      </c>
      <c r="L2648" s="106">
        <v>46167.362546296295</v>
      </c>
      <c r="M2648" s="25" t="s">
        <v>359</v>
      </c>
      <c r="N2648" s="107" t="s">
        <v>111</v>
      </c>
      <c r="O2648" s="26">
        <v>280</v>
      </c>
      <c r="P2648" s="26" t="s">
        <v>295</v>
      </c>
    </row>
    <row r="2649" spans="1:16" x14ac:dyDescent="0.3">
      <c r="A2649" s="24">
        <v>86</v>
      </c>
      <c r="B2649" s="106">
        <v>46167.362534722219</v>
      </c>
      <c r="C2649" s="25" t="s">
        <v>358</v>
      </c>
      <c r="D2649" s="107" t="s">
        <v>347</v>
      </c>
      <c r="E2649" s="26">
        <v>5.24</v>
      </c>
      <c r="F2649" s="26" t="s">
        <v>295</v>
      </c>
      <c r="K2649" s="24">
        <v>86</v>
      </c>
      <c r="L2649" s="106">
        <v>46167.362546296295</v>
      </c>
      <c r="M2649" s="25" t="s">
        <v>359</v>
      </c>
      <c r="N2649" s="107" t="s">
        <v>347</v>
      </c>
      <c r="O2649" s="26">
        <v>9.4600000000000009</v>
      </c>
      <c r="P2649" s="26" t="s">
        <v>295</v>
      </c>
    </row>
    <row r="2650" spans="1:16" x14ac:dyDescent="0.3">
      <c r="A2650" s="24">
        <v>86</v>
      </c>
      <c r="B2650" s="106">
        <v>46167.362534722219</v>
      </c>
      <c r="C2650" s="25" t="s">
        <v>358</v>
      </c>
      <c r="D2650" s="107" t="s">
        <v>349</v>
      </c>
      <c r="E2650" s="26">
        <v>2.27</v>
      </c>
      <c r="F2650" s="26" t="s">
        <v>295</v>
      </c>
      <c r="K2650" s="24">
        <v>86</v>
      </c>
      <c r="L2650" s="106">
        <v>46167.362546296295</v>
      </c>
      <c r="M2650" s="25" t="s">
        <v>359</v>
      </c>
      <c r="N2650" s="107" t="s">
        <v>349</v>
      </c>
      <c r="O2650" s="26">
        <v>4.8099999999999996</v>
      </c>
      <c r="P2650" s="26" t="s">
        <v>295</v>
      </c>
    </row>
    <row r="2651" spans="1:16" x14ac:dyDescent="0.3">
      <c r="A2651" s="24">
        <v>86</v>
      </c>
      <c r="B2651" s="106">
        <v>46167.362534722219</v>
      </c>
      <c r="C2651" s="25" t="s">
        <v>358</v>
      </c>
      <c r="D2651" s="107" t="s">
        <v>128</v>
      </c>
      <c r="E2651" s="26">
        <v>7.1</v>
      </c>
      <c r="F2651" s="26" t="s">
        <v>295</v>
      </c>
      <c r="K2651" s="24">
        <v>86</v>
      </c>
      <c r="L2651" s="106">
        <v>46167.362546296295</v>
      </c>
      <c r="M2651" s="25" t="s">
        <v>359</v>
      </c>
      <c r="N2651" s="107" t="s">
        <v>128</v>
      </c>
      <c r="O2651" s="26">
        <v>4.5999999999999996</v>
      </c>
      <c r="P2651" s="26" t="s">
        <v>295</v>
      </c>
    </row>
    <row r="2652" spans="1:16" x14ac:dyDescent="0.3">
      <c r="A2652" s="24">
        <v>86</v>
      </c>
      <c r="B2652" s="106">
        <v>46167.362534722219</v>
      </c>
      <c r="C2652" s="25" t="s">
        <v>358</v>
      </c>
      <c r="D2652" s="107" t="s">
        <v>121</v>
      </c>
      <c r="E2652" s="26">
        <v>161</v>
      </c>
      <c r="F2652" s="26" t="s">
        <v>295</v>
      </c>
      <c r="K2652" s="24">
        <v>86</v>
      </c>
      <c r="L2652" s="106">
        <v>46167.362546296295</v>
      </c>
      <c r="M2652" s="25" t="s">
        <v>359</v>
      </c>
      <c r="N2652" s="107" t="s">
        <v>121</v>
      </c>
      <c r="O2652" s="26">
        <v>76</v>
      </c>
      <c r="P2652" s="26" t="s">
        <v>295</v>
      </c>
    </row>
    <row r="2653" spans="1:16" x14ac:dyDescent="0.3">
      <c r="A2653" s="24">
        <v>86</v>
      </c>
      <c r="B2653" s="106">
        <v>46167.362534722219</v>
      </c>
      <c r="C2653" s="25" t="s">
        <v>358</v>
      </c>
      <c r="D2653" s="107" t="s">
        <v>115</v>
      </c>
      <c r="E2653" s="26">
        <v>33</v>
      </c>
      <c r="F2653" s="26" t="s">
        <v>295</v>
      </c>
      <c r="K2653" s="24">
        <v>86</v>
      </c>
      <c r="L2653" s="106">
        <v>46167.362546296295</v>
      </c>
      <c r="M2653" s="25" t="s">
        <v>359</v>
      </c>
      <c r="N2653" s="107" t="s">
        <v>115</v>
      </c>
      <c r="O2653" s="26">
        <v>89</v>
      </c>
      <c r="P2653" s="26" t="s">
        <v>295</v>
      </c>
    </row>
    <row r="2654" spans="1:16" x14ac:dyDescent="0.3">
      <c r="A2654" s="24">
        <v>86</v>
      </c>
      <c r="B2654" s="106">
        <v>46167.362534722219</v>
      </c>
      <c r="C2654" s="25" t="s">
        <v>358</v>
      </c>
      <c r="D2654" s="107" t="s">
        <v>137</v>
      </c>
      <c r="E2654" s="26">
        <v>76</v>
      </c>
      <c r="F2654" s="26" t="s">
        <v>295</v>
      </c>
      <c r="K2654" s="24">
        <v>86</v>
      </c>
      <c r="L2654" s="106">
        <v>46167.362546296295</v>
      </c>
      <c r="M2654" s="25" t="s">
        <v>359</v>
      </c>
      <c r="N2654" s="107" t="s">
        <v>137</v>
      </c>
      <c r="O2654" s="26">
        <v>482</v>
      </c>
      <c r="P2654" s="26" t="s">
        <v>295</v>
      </c>
    </row>
    <row r="2655" spans="1:16" x14ac:dyDescent="0.3">
      <c r="A2655" s="24">
        <v>86</v>
      </c>
      <c r="B2655" s="106">
        <v>46167.362534722219</v>
      </c>
      <c r="C2655" s="25" t="s">
        <v>358</v>
      </c>
      <c r="D2655" s="107" t="s">
        <v>350</v>
      </c>
      <c r="E2655" s="26">
        <v>137</v>
      </c>
      <c r="F2655" s="26" t="s">
        <v>295</v>
      </c>
      <c r="K2655" s="24">
        <v>86</v>
      </c>
      <c r="L2655" s="106">
        <v>46167.362546296295</v>
      </c>
      <c r="M2655" s="25" t="s">
        <v>359</v>
      </c>
      <c r="N2655" s="107" t="s">
        <v>350</v>
      </c>
      <c r="O2655" s="26">
        <v>429</v>
      </c>
      <c r="P2655" s="26" t="s">
        <v>295</v>
      </c>
    </row>
    <row r="2656" spans="1:16" x14ac:dyDescent="0.3">
      <c r="A2656" s="24">
        <v>86</v>
      </c>
      <c r="B2656" s="106">
        <v>46167.362534722219</v>
      </c>
      <c r="C2656" s="25" t="s">
        <v>358</v>
      </c>
      <c r="D2656" s="107" t="s">
        <v>125</v>
      </c>
      <c r="E2656" s="26">
        <v>120</v>
      </c>
      <c r="F2656" s="26" t="s">
        <v>295</v>
      </c>
      <c r="K2656" s="24">
        <v>86</v>
      </c>
      <c r="L2656" s="106">
        <v>46167.362546296295</v>
      </c>
      <c r="M2656" s="25" t="s">
        <v>359</v>
      </c>
      <c r="N2656" s="107" t="s">
        <v>125</v>
      </c>
      <c r="O2656" s="26">
        <v>420</v>
      </c>
      <c r="P2656" s="26" t="s">
        <v>295</v>
      </c>
    </row>
    <row r="2657" spans="1:16" x14ac:dyDescent="0.3">
      <c r="A2657" s="24">
        <v>86</v>
      </c>
      <c r="B2657" s="106">
        <v>46167.362534722219</v>
      </c>
      <c r="C2657" s="25" t="s">
        <v>358</v>
      </c>
      <c r="D2657" s="107" t="s">
        <v>126</v>
      </c>
      <c r="E2657" s="26">
        <v>82</v>
      </c>
      <c r="F2657" s="26" t="s">
        <v>295</v>
      </c>
      <c r="K2657" s="24">
        <v>86</v>
      </c>
      <c r="L2657" s="106">
        <v>46167.362546296295</v>
      </c>
      <c r="M2657" s="25" t="s">
        <v>359</v>
      </c>
      <c r="N2657" s="107" t="s">
        <v>126</v>
      </c>
      <c r="O2657" s="26">
        <v>152</v>
      </c>
      <c r="P2657" s="26" t="s">
        <v>295</v>
      </c>
    </row>
    <row r="2658" spans="1:16" x14ac:dyDescent="0.3">
      <c r="A2658" s="24">
        <v>86</v>
      </c>
      <c r="B2658" s="106">
        <v>46167.362534722219</v>
      </c>
      <c r="C2658" s="25" t="s">
        <v>358</v>
      </c>
      <c r="D2658" s="107" t="s">
        <v>351</v>
      </c>
      <c r="E2658" s="26">
        <v>168</v>
      </c>
      <c r="F2658" s="26" t="s">
        <v>295</v>
      </c>
      <c r="K2658" s="24">
        <v>86</v>
      </c>
      <c r="L2658" s="106">
        <v>46167.362546296295</v>
      </c>
      <c r="M2658" s="25" t="s">
        <v>359</v>
      </c>
      <c r="N2658" s="107" t="s">
        <v>351</v>
      </c>
      <c r="O2658" s="26">
        <v>376</v>
      </c>
      <c r="P2658" s="26" t="s">
        <v>295</v>
      </c>
    </row>
    <row r="2659" spans="1:16" x14ac:dyDescent="0.3">
      <c r="A2659" s="24">
        <v>86</v>
      </c>
      <c r="B2659" s="106">
        <v>46167.362534722219</v>
      </c>
      <c r="C2659" s="25" t="s">
        <v>358</v>
      </c>
      <c r="D2659" s="107" t="s">
        <v>352</v>
      </c>
      <c r="E2659" s="26">
        <v>60</v>
      </c>
      <c r="F2659" s="26" t="s">
        <v>295</v>
      </c>
      <c r="K2659" s="24">
        <v>86</v>
      </c>
      <c r="L2659" s="106">
        <v>46167.362546296295</v>
      </c>
      <c r="M2659" s="25" t="s">
        <v>359</v>
      </c>
      <c r="N2659" s="107" t="s">
        <v>352</v>
      </c>
      <c r="O2659" s="26">
        <v>88</v>
      </c>
      <c r="P2659" s="26" t="s">
        <v>295</v>
      </c>
    </row>
    <row r="2660" spans="1:16" x14ac:dyDescent="0.3">
      <c r="A2660" s="24">
        <v>86</v>
      </c>
      <c r="B2660" s="106">
        <v>46167.362534722219</v>
      </c>
      <c r="C2660" s="25" t="s">
        <v>358</v>
      </c>
      <c r="D2660" s="107" t="s">
        <v>122</v>
      </c>
      <c r="E2660" s="26">
        <v>47</v>
      </c>
      <c r="F2660" s="26" t="s">
        <v>295</v>
      </c>
      <c r="K2660" s="24">
        <v>86</v>
      </c>
      <c r="L2660" s="106">
        <v>46167.362546296295</v>
      </c>
      <c r="M2660" s="25" t="s">
        <v>359</v>
      </c>
      <c r="N2660" s="107" t="s">
        <v>122</v>
      </c>
      <c r="O2660" s="26">
        <v>217</v>
      </c>
      <c r="P2660" s="26" t="s">
        <v>295</v>
      </c>
    </row>
    <row r="2661" spans="1:16" x14ac:dyDescent="0.3">
      <c r="A2661" s="24">
        <v>86</v>
      </c>
      <c r="B2661" s="106">
        <v>46167.362534722219</v>
      </c>
      <c r="C2661" s="25" t="s">
        <v>358</v>
      </c>
      <c r="D2661" s="107" t="s">
        <v>124</v>
      </c>
      <c r="E2661" s="26">
        <v>28</v>
      </c>
      <c r="F2661" s="26" t="s">
        <v>295</v>
      </c>
      <c r="K2661" s="24">
        <v>86</v>
      </c>
      <c r="L2661" s="106">
        <v>46167.362546296295</v>
      </c>
      <c r="M2661" s="25" t="s">
        <v>359</v>
      </c>
      <c r="N2661" s="107" t="s">
        <v>124</v>
      </c>
      <c r="O2661" s="26">
        <v>98</v>
      </c>
      <c r="P2661" s="26" t="s">
        <v>295</v>
      </c>
    </row>
    <row r="2662" spans="1:16" x14ac:dyDescent="0.3">
      <c r="A2662" s="24">
        <v>86</v>
      </c>
      <c r="B2662" s="106">
        <v>46167.362534722219</v>
      </c>
      <c r="C2662" s="25" t="s">
        <v>358</v>
      </c>
      <c r="D2662" s="107" t="s">
        <v>353</v>
      </c>
      <c r="E2662" s="26">
        <v>0.97</v>
      </c>
      <c r="F2662" s="26" t="s">
        <v>295</v>
      </c>
      <c r="K2662" s="24">
        <v>86</v>
      </c>
      <c r="L2662" s="106">
        <v>46167.362546296295</v>
      </c>
      <c r="M2662" s="25" t="s">
        <v>359</v>
      </c>
      <c r="N2662" s="107" t="s">
        <v>353</v>
      </c>
      <c r="O2662" s="26">
        <v>3.66</v>
      </c>
      <c r="P2662" s="26" t="s">
        <v>295</v>
      </c>
    </row>
    <row r="2663" spans="1:16" x14ac:dyDescent="0.3">
      <c r="A2663" s="24">
        <v>86</v>
      </c>
      <c r="B2663" s="106">
        <v>46167.362534722219</v>
      </c>
      <c r="C2663" s="25" t="s">
        <v>358</v>
      </c>
      <c r="D2663" s="107" t="s">
        <v>355</v>
      </c>
      <c r="E2663" s="26">
        <v>33.5</v>
      </c>
      <c r="F2663" s="26" t="s">
        <v>295</v>
      </c>
      <c r="K2663" s="24">
        <v>86</v>
      </c>
      <c r="L2663" s="106">
        <v>46167.362546296295</v>
      </c>
      <c r="M2663" s="25" t="s">
        <v>359</v>
      </c>
      <c r="N2663" s="107" t="s">
        <v>355</v>
      </c>
      <c r="O2663" s="26">
        <v>17</v>
      </c>
      <c r="P2663" s="26" t="s">
        <v>295</v>
      </c>
    </row>
    <row r="2664" spans="1:16" x14ac:dyDescent="0.3">
      <c r="A2664" s="24">
        <v>86</v>
      </c>
      <c r="B2664" s="106">
        <v>46167.362534722219</v>
      </c>
      <c r="C2664" s="25" t="s">
        <v>358</v>
      </c>
      <c r="D2664" s="107" t="s">
        <v>133</v>
      </c>
      <c r="E2664" s="26">
        <v>148</v>
      </c>
      <c r="F2664" s="26" t="s">
        <v>295</v>
      </c>
      <c r="K2664" s="24">
        <v>86</v>
      </c>
      <c r="L2664" s="106">
        <v>46167.362546296295</v>
      </c>
      <c r="M2664" s="25" t="s">
        <v>359</v>
      </c>
      <c r="N2664" s="107" t="s">
        <v>133</v>
      </c>
      <c r="O2664" s="26">
        <v>127</v>
      </c>
      <c r="P2664" s="26" t="s">
        <v>295</v>
      </c>
    </row>
    <row r="2665" spans="1:16" x14ac:dyDescent="0.3">
      <c r="A2665" s="24">
        <v>86</v>
      </c>
      <c r="B2665" s="106">
        <v>46167.362534722219</v>
      </c>
      <c r="C2665" s="25" t="s">
        <v>358</v>
      </c>
      <c r="D2665" s="107" t="s">
        <v>135</v>
      </c>
      <c r="E2665" s="26">
        <v>3.8</v>
      </c>
      <c r="F2665" s="26" t="s">
        <v>295</v>
      </c>
      <c r="K2665" s="24">
        <v>86</v>
      </c>
      <c r="L2665" s="106">
        <v>46167.362546296295</v>
      </c>
      <c r="M2665" s="25" t="s">
        <v>359</v>
      </c>
      <c r="N2665" s="107" t="s">
        <v>135</v>
      </c>
      <c r="O2665" s="26">
        <v>6.4</v>
      </c>
      <c r="P2665" s="26" t="s">
        <v>295</v>
      </c>
    </row>
    <row r="2666" spans="1:16" x14ac:dyDescent="0.3">
      <c r="A2666" s="24">
        <v>86</v>
      </c>
      <c r="B2666" s="106">
        <v>46167.362534722219</v>
      </c>
      <c r="C2666" s="25" t="s">
        <v>358</v>
      </c>
      <c r="D2666" s="107" t="s">
        <v>136</v>
      </c>
      <c r="E2666" s="26">
        <v>120</v>
      </c>
      <c r="F2666" s="26" t="s">
        <v>295</v>
      </c>
      <c r="K2666" s="24">
        <v>86</v>
      </c>
      <c r="L2666" s="106">
        <v>46167.362546296295</v>
      </c>
      <c r="M2666" s="25" t="s">
        <v>359</v>
      </c>
      <c r="N2666" s="107" t="s">
        <v>136</v>
      </c>
      <c r="O2666" s="26">
        <v>95</v>
      </c>
      <c r="P2666" s="26" t="s">
        <v>295</v>
      </c>
    </row>
    <row r="2667" spans="1:16" x14ac:dyDescent="0.3">
      <c r="A2667" s="24">
        <v>87</v>
      </c>
      <c r="B2667" s="106">
        <v>46168.355451388888</v>
      </c>
      <c r="C2667" s="25" t="s">
        <v>358</v>
      </c>
      <c r="D2667" s="107" t="s">
        <v>341</v>
      </c>
      <c r="E2667" s="26">
        <v>4.6399999999999997</v>
      </c>
      <c r="F2667" s="26" t="s">
        <v>295</v>
      </c>
      <c r="K2667" s="24">
        <v>87</v>
      </c>
      <c r="L2667" s="106">
        <v>46168.357222222221</v>
      </c>
      <c r="M2667" s="25" t="s">
        <v>359</v>
      </c>
      <c r="N2667" s="107" t="s">
        <v>341</v>
      </c>
      <c r="O2667" s="26">
        <v>1.31</v>
      </c>
      <c r="P2667" s="26" t="s">
        <v>295</v>
      </c>
    </row>
    <row r="2668" spans="1:16" x14ac:dyDescent="0.3">
      <c r="A2668" s="24">
        <v>87</v>
      </c>
      <c r="B2668" s="106">
        <v>46168.355451388888</v>
      </c>
      <c r="C2668" s="25" t="s">
        <v>358</v>
      </c>
      <c r="D2668" s="107" t="s">
        <v>118</v>
      </c>
      <c r="E2668" s="26">
        <v>4.5</v>
      </c>
      <c r="F2668" s="26" t="s">
        <v>295</v>
      </c>
      <c r="K2668" s="24">
        <v>87</v>
      </c>
      <c r="L2668" s="106">
        <v>46168.357222222221</v>
      </c>
      <c r="M2668" s="25" t="s">
        <v>359</v>
      </c>
      <c r="N2668" s="107" t="s">
        <v>118</v>
      </c>
      <c r="O2668" s="26">
        <v>9.6</v>
      </c>
      <c r="P2668" s="26" t="s">
        <v>295</v>
      </c>
    </row>
    <row r="2669" spans="1:16" x14ac:dyDescent="0.3">
      <c r="A2669" s="24">
        <v>87</v>
      </c>
      <c r="B2669" s="106">
        <v>46168.355451388888</v>
      </c>
      <c r="C2669" s="25" t="s">
        <v>358</v>
      </c>
      <c r="D2669" s="107" t="s">
        <v>130</v>
      </c>
      <c r="E2669" s="26">
        <v>3.65</v>
      </c>
      <c r="F2669" s="26" t="s">
        <v>295</v>
      </c>
      <c r="K2669" s="24">
        <v>87</v>
      </c>
      <c r="L2669" s="106">
        <v>46168.357222222221</v>
      </c>
      <c r="M2669" s="25" t="s">
        <v>359</v>
      </c>
      <c r="N2669" s="107" t="s">
        <v>130</v>
      </c>
      <c r="O2669" s="26">
        <v>2.41</v>
      </c>
      <c r="P2669" s="26" t="s">
        <v>295</v>
      </c>
    </row>
    <row r="2670" spans="1:16" x14ac:dyDescent="0.3">
      <c r="A2670" s="24">
        <v>87</v>
      </c>
      <c r="B2670" s="106">
        <v>46168.355451388888</v>
      </c>
      <c r="C2670" s="25" t="s">
        <v>358</v>
      </c>
      <c r="D2670" s="107" t="s">
        <v>343</v>
      </c>
      <c r="E2670" s="26">
        <v>0.29499999999999998</v>
      </c>
      <c r="F2670" s="26" t="s">
        <v>295</v>
      </c>
      <c r="K2670" s="24">
        <v>87</v>
      </c>
      <c r="L2670" s="106">
        <v>46168.357222222221</v>
      </c>
      <c r="M2670" s="25" t="s">
        <v>359</v>
      </c>
      <c r="N2670" s="107" t="s">
        <v>343</v>
      </c>
      <c r="O2670" s="26">
        <v>1.206</v>
      </c>
      <c r="P2670" s="26" t="s">
        <v>295</v>
      </c>
    </row>
    <row r="2671" spans="1:16" x14ac:dyDescent="0.3">
      <c r="A2671" s="24">
        <v>87</v>
      </c>
      <c r="B2671" s="106">
        <v>46168.355451388888</v>
      </c>
      <c r="C2671" s="25" t="s">
        <v>358</v>
      </c>
      <c r="D2671" s="107" t="s">
        <v>127</v>
      </c>
      <c r="E2671" s="26">
        <v>1.194</v>
      </c>
      <c r="F2671" s="26" t="s">
        <v>295</v>
      </c>
      <c r="K2671" s="24">
        <v>87</v>
      </c>
      <c r="L2671" s="106">
        <v>46168.357222222221</v>
      </c>
      <c r="M2671" s="25" t="s">
        <v>359</v>
      </c>
      <c r="N2671" s="107" t="s">
        <v>127</v>
      </c>
      <c r="O2671" s="26">
        <v>4.6619999999999999</v>
      </c>
      <c r="P2671" s="26" t="s">
        <v>295</v>
      </c>
    </row>
    <row r="2672" spans="1:16" x14ac:dyDescent="0.3">
      <c r="A2672" s="24">
        <v>87</v>
      </c>
      <c r="B2672" s="106">
        <v>46168.355451388888</v>
      </c>
      <c r="C2672" s="25" t="s">
        <v>358</v>
      </c>
      <c r="D2672" s="107" t="s">
        <v>131</v>
      </c>
      <c r="E2672" s="26">
        <v>8.5</v>
      </c>
      <c r="F2672" s="26" t="s">
        <v>295</v>
      </c>
      <c r="K2672" s="24">
        <v>87</v>
      </c>
      <c r="L2672" s="106">
        <v>46168.357222222221</v>
      </c>
      <c r="M2672" s="25" t="s">
        <v>359</v>
      </c>
      <c r="N2672" s="107" t="s">
        <v>131</v>
      </c>
      <c r="O2672" s="26">
        <v>11.5</v>
      </c>
      <c r="P2672" s="26" t="s">
        <v>295</v>
      </c>
    </row>
    <row r="2673" spans="1:16" x14ac:dyDescent="0.3">
      <c r="A2673" s="24">
        <v>87</v>
      </c>
      <c r="B2673" s="106">
        <v>46168.355451388888</v>
      </c>
      <c r="C2673" s="25" t="s">
        <v>358</v>
      </c>
      <c r="D2673" s="107" t="s">
        <v>344</v>
      </c>
      <c r="E2673" s="26">
        <v>293</v>
      </c>
      <c r="F2673" s="26" t="s">
        <v>295</v>
      </c>
      <c r="K2673" s="24">
        <v>87</v>
      </c>
      <c r="L2673" s="106">
        <v>46168.357222222221</v>
      </c>
      <c r="M2673" s="25" t="s">
        <v>359</v>
      </c>
      <c r="N2673" s="107" t="s">
        <v>344</v>
      </c>
      <c r="O2673" s="26">
        <v>177</v>
      </c>
      <c r="P2673" s="26" t="s">
        <v>295</v>
      </c>
    </row>
    <row r="2674" spans="1:16" x14ac:dyDescent="0.3">
      <c r="A2674" s="24">
        <v>87</v>
      </c>
      <c r="B2674" s="106">
        <v>46168.355451388888</v>
      </c>
      <c r="C2674" s="25" t="s">
        <v>358</v>
      </c>
      <c r="D2674" s="107" t="s">
        <v>119</v>
      </c>
      <c r="E2674" s="26">
        <v>245</v>
      </c>
      <c r="F2674" s="26" t="s">
        <v>295</v>
      </c>
      <c r="K2674" s="24">
        <v>87</v>
      </c>
      <c r="L2674" s="106">
        <v>46168.357222222221</v>
      </c>
      <c r="M2674" s="25" t="s">
        <v>359</v>
      </c>
      <c r="N2674" s="107" t="s">
        <v>119</v>
      </c>
      <c r="O2674" s="26">
        <v>91</v>
      </c>
      <c r="P2674" s="26" t="s">
        <v>295</v>
      </c>
    </row>
    <row r="2675" spans="1:16" x14ac:dyDescent="0.3">
      <c r="A2675" s="24">
        <v>87</v>
      </c>
      <c r="B2675" s="106">
        <v>46168.355451388888</v>
      </c>
      <c r="C2675" s="25" t="s">
        <v>358</v>
      </c>
      <c r="D2675" s="107" t="s">
        <v>120</v>
      </c>
      <c r="E2675" s="26">
        <v>77</v>
      </c>
      <c r="F2675" s="26" t="s">
        <v>295</v>
      </c>
      <c r="K2675" s="24">
        <v>87</v>
      </c>
      <c r="L2675" s="106">
        <v>46168.357222222221</v>
      </c>
      <c r="M2675" s="25" t="s">
        <v>359</v>
      </c>
      <c r="N2675" s="107" t="s">
        <v>120</v>
      </c>
      <c r="O2675" s="26">
        <v>27</v>
      </c>
      <c r="P2675" s="26" t="s">
        <v>295</v>
      </c>
    </row>
    <row r="2676" spans="1:16" x14ac:dyDescent="0.3">
      <c r="A2676" s="24">
        <v>87</v>
      </c>
      <c r="B2676" s="106">
        <v>46168.355451388888</v>
      </c>
      <c r="C2676" s="25" t="s">
        <v>358</v>
      </c>
      <c r="D2676" s="107" t="s">
        <v>117</v>
      </c>
      <c r="E2676" s="26">
        <v>2.52</v>
      </c>
      <c r="F2676" s="26" t="s">
        <v>295</v>
      </c>
      <c r="K2676" s="24">
        <v>87</v>
      </c>
      <c r="L2676" s="106">
        <v>46168.357222222221</v>
      </c>
      <c r="M2676" s="25" t="s">
        <v>359</v>
      </c>
      <c r="N2676" s="107" t="s">
        <v>117</v>
      </c>
      <c r="O2676" s="26">
        <v>6.48</v>
      </c>
      <c r="P2676" s="26" t="s">
        <v>295</v>
      </c>
    </row>
    <row r="2677" spans="1:16" x14ac:dyDescent="0.3">
      <c r="A2677" s="24">
        <v>87</v>
      </c>
      <c r="B2677" s="106">
        <v>46168.355451388888</v>
      </c>
      <c r="C2677" s="25" t="s">
        <v>358</v>
      </c>
      <c r="D2677" s="107" t="s">
        <v>346</v>
      </c>
      <c r="E2677" s="26">
        <v>230</v>
      </c>
      <c r="F2677" s="26" t="s">
        <v>295</v>
      </c>
      <c r="K2677" s="24">
        <v>87</v>
      </c>
      <c r="L2677" s="106">
        <v>46168.357222222221</v>
      </c>
      <c r="M2677" s="25" t="s">
        <v>359</v>
      </c>
      <c r="N2677" s="107" t="s">
        <v>346</v>
      </c>
      <c r="O2677" s="26">
        <v>69</v>
      </c>
      <c r="P2677" s="26" t="s">
        <v>295</v>
      </c>
    </row>
    <row r="2678" spans="1:16" x14ac:dyDescent="0.3">
      <c r="A2678" s="24">
        <v>87</v>
      </c>
      <c r="B2678" s="106">
        <v>46168.355451388888</v>
      </c>
      <c r="C2678" s="25" t="s">
        <v>358</v>
      </c>
      <c r="D2678" s="107" t="s">
        <v>132</v>
      </c>
      <c r="E2678" s="26">
        <v>3.43</v>
      </c>
      <c r="F2678" s="26" t="s">
        <v>295</v>
      </c>
      <c r="K2678" s="24">
        <v>87</v>
      </c>
      <c r="L2678" s="106">
        <v>46168.357222222221</v>
      </c>
      <c r="M2678" s="25" t="s">
        <v>359</v>
      </c>
      <c r="N2678" s="107" t="s">
        <v>132</v>
      </c>
      <c r="O2678" s="26">
        <v>7.11</v>
      </c>
      <c r="P2678" s="26" t="s">
        <v>295</v>
      </c>
    </row>
    <row r="2679" spans="1:16" x14ac:dyDescent="0.3">
      <c r="A2679" s="24">
        <v>87</v>
      </c>
      <c r="B2679" s="106">
        <v>46168.355451388888</v>
      </c>
      <c r="C2679" s="25" t="s">
        <v>358</v>
      </c>
      <c r="D2679" s="107" t="s">
        <v>111</v>
      </c>
      <c r="E2679" s="26">
        <v>86</v>
      </c>
      <c r="F2679" s="26" t="s">
        <v>295</v>
      </c>
      <c r="K2679" s="24">
        <v>87</v>
      </c>
      <c r="L2679" s="106">
        <v>46168.357222222221</v>
      </c>
      <c r="M2679" s="25" t="s">
        <v>359</v>
      </c>
      <c r="N2679" s="107" t="s">
        <v>111</v>
      </c>
      <c r="O2679" s="26">
        <v>276</v>
      </c>
      <c r="P2679" s="26" t="s">
        <v>295</v>
      </c>
    </row>
    <row r="2680" spans="1:16" x14ac:dyDescent="0.3">
      <c r="A2680" s="24">
        <v>87</v>
      </c>
      <c r="B2680" s="106">
        <v>46168.355451388888</v>
      </c>
      <c r="C2680" s="25" t="s">
        <v>358</v>
      </c>
      <c r="D2680" s="107" t="s">
        <v>347</v>
      </c>
      <c r="E2680" s="26">
        <v>5.07</v>
      </c>
      <c r="F2680" s="26" t="s">
        <v>295</v>
      </c>
      <c r="K2680" s="24">
        <v>87</v>
      </c>
      <c r="L2680" s="106">
        <v>46168.357222222221</v>
      </c>
      <c r="M2680" s="25" t="s">
        <v>359</v>
      </c>
      <c r="N2680" s="107" t="s">
        <v>347</v>
      </c>
      <c r="O2680" s="26">
        <v>9.6</v>
      </c>
      <c r="P2680" s="26" t="s">
        <v>295</v>
      </c>
    </row>
    <row r="2681" spans="1:16" x14ac:dyDescent="0.3">
      <c r="A2681" s="24">
        <v>87</v>
      </c>
      <c r="B2681" s="106">
        <v>46168.355451388888</v>
      </c>
      <c r="C2681" s="25" t="s">
        <v>358</v>
      </c>
      <c r="D2681" s="107" t="s">
        <v>349</v>
      </c>
      <c r="E2681" s="26">
        <v>2.0499999999999998</v>
      </c>
      <c r="F2681" s="26" t="s">
        <v>295</v>
      </c>
      <c r="K2681" s="24">
        <v>87</v>
      </c>
      <c r="L2681" s="106">
        <v>46168.357222222221</v>
      </c>
      <c r="M2681" s="25" t="s">
        <v>359</v>
      </c>
      <c r="N2681" s="107" t="s">
        <v>349</v>
      </c>
      <c r="O2681" s="26">
        <v>4.53</v>
      </c>
      <c r="P2681" s="26" t="s">
        <v>295</v>
      </c>
    </row>
    <row r="2682" spans="1:16" x14ac:dyDescent="0.3">
      <c r="A2682" s="24">
        <v>87</v>
      </c>
      <c r="B2682" s="106">
        <v>46168.355451388888</v>
      </c>
      <c r="C2682" s="25" t="s">
        <v>358</v>
      </c>
      <c r="D2682" s="107" t="s">
        <v>128</v>
      </c>
      <c r="E2682" s="26">
        <v>7</v>
      </c>
      <c r="F2682" s="26" t="s">
        <v>295</v>
      </c>
      <c r="K2682" s="24">
        <v>87</v>
      </c>
      <c r="L2682" s="106">
        <v>46168.357222222221</v>
      </c>
      <c r="M2682" s="25" t="s">
        <v>359</v>
      </c>
      <c r="N2682" s="107" t="s">
        <v>128</v>
      </c>
      <c r="O2682" s="26">
        <v>4.5</v>
      </c>
      <c r="P2682" s="26" t="s">
        <v>295</v>
      </c>
    </row>
    <row r="2683" spans="1:16" x14ac:dyDescent="0.3">
      <c r="A2683" s="24">
        <v>87</v>
      </c>
      <c r="B2683" s="106">
        <v>46168.355451388888</v>
      </c>
      <c r="C2683" s="25" t="s">
        <v>358</v>
      </c>
      <c r="D2683" s="107" t="s">
        <v>121</v>
      </c>
      <c r="E2683" s="26">
        <v>156</v>
      </c>
      <c r="F2683" s="26" t="s">
        <v>295</v>
      </c>
      <c r="K2683" s="24">
        <v>87</v>
      </c>
      <c r="L2683" s="106">
        <v>46168.357222222221</v>
      </c>
      <c r="M2683" s="25" t="s">
        <v>359</v>
      </c>
      <c r="N2683" s="107" t="s">
        <v>121</v>
      </c>
      <c r="O2683" s="26">
        <v>82</v>
      </c>
      <c r="P2683" s="26" t="s">
        <v>295</v>
      </c>
    </row>
    <row r="2684" spans="1:16" x14ac:dyDescent="0.3">
      <c r="A2684" s="24">
        <v>87</v>
      </c>
      <c r="B2684" s="106">
        <v>46168.355451388888</v>
      </c>
      <c r="C2684" s="25" t="s">
        <v>358</v>
      </c>
      <c r="D2684" s="107" t="s">
        <v>115</v>
      </c>
      <c r="E2684" s="26">
        <v>33</v>
      </c>
      <c r="F2684" s="26" t="s">
        <v>295</v>
      </c>
      <c r="K2684" s="24">
        <v>87</v>
      </c>
      <c r="L2684" s="106">
        <v>46168.357222222221</v>
      </c>
      <c r="M2684" s="25" t="s">
        <v>359</v>
      </c>
      <c r="N2684" s="107" t="s">
        <v>115</v>
      </c>
      <c r="O2684" s="26">
        <v>87</v>
      </c>
      <c r="P2684" s="26" t="s">
        <v>295</v>
      </c>
    </row>
    <row r="2685" spans="1:16" x14ac:dyDescent="0.3">
      <c r="A2685" s="24">
        <v>87</v>
      </c>
      <c r="B2685" s="106">
        <v>46168.355451388888</v>
      </c>
      <c r="C2685" s="25" t="s">
        <v>358</v>
      </c>
      <c r="D2685" s="107" t="s">
        <v>137</v>
      </c>
      <c r="E2685" s="26">
        <v>74</v>
      </c>
      <c r="F2685" s="26" t="s">
        <v>295</v>
      </c>
      <c r="K2685" s="24">
        <v>87</v>
      </c>
      <c r="L2685" s="106">
        <v>46168.357222222221</v>
      </c>
      <c r="M2685" s="25" t="s">
        <v>359</v>
      </c>
      <c r="N2685" s="107" t="s">
        <v>137</v>
      </c>
      <c r="O2685" s="26">
        <v>482</v>
      </c>
      <c r="P2685" s="26" t="s">
        <v>295</v>
      </c>
    </row>
    <row r="2686" spans="1:16" x14ac:dyDescent="0.3">
      <c r="A2686" s="24">
        <v>87</v>
      </c>
      <c r="B2686" s="106">
        <v>46168.355451388888</v>
      </c>
      <c r="C2686" s="25" t="s">
        <v>358</v>
      </c>
      <c r="D2686" s="107" t="s">
        <v>350</v>
      </c>
      <c r="E2686" s="26">
        <v>137</v>
      </c>
      <c r="F2686" s="26" t="s">
        <v>295</v>
      </c>
      <c r="K2686" s="24">
        <v>87</v>
      </c>
      <c r="L2686" s="106">
        <v>46168.357222222221</v>
      </c>
      <c r="M2686" s="25" t="s">
        <v>359</v>
      </c>
      <c r="N2686" s="107" t="s">
        <v>350</v>
      </c>
      <c r="O2686" s="26">
        <v>421</v>
      </c>
      <c r="P2686" s="26" t="s">
        <v>295</v>
      </c>
    </row>
    <row r="2687" spans="1:16" x14ac:dyDescent="0.3">
      <c r="A2687" s="24">
        <v>87</v>
      </c>
      <c r="B2687" s="106">
        <v>46168.355451388888</v>
      </c>
      <c r="C2687" s="25" t="s">
        <v>358</v>
      </c>
      <c r="D2687" s="107" t="s">
        <v>125</v>
      </c>
      <c r="E2687" s="26">
        <v>110</v>
      </c>
      <c r="F2687" s="26" t="s">
        <v>295</v>
      </c>
      <c r="K2687" s="24">
        <v>87</v>
      </c>
      <c r="L2687" s="106">
        <v>46168.357222222221</v>
      </c>
      <c r="M2687" s="25" t="s">
        <v>359</v>
      </c>
      <c r="N2687" s="107" t="s">
        <v>125</v>
      </c>
      <c r="O2687" s="26">
        <v>425</v>
      </c>
      <c r="P2687" s="26" t="s">
        <v>295</v>
      </c>
    </row>
    <row r="2688" spans="1:16" x14ac:dyDescent="0.3">
      <c r="A2688" s="24">
        <v>87</v>
      </c>
      <c r="B2688" s="106">
        <v>46168.355451388888</v>
      </c>
      <c r="C2688" s="25" t="s">
        <v>358</v>
      </c>
      <c r="D2688" s="107" t="s">
        <v>126</v>
      </c>
      <c r="E2688" s="26">
        <v>79</v>
      </c>
      <c r="F2688" s="26" t="s">
        <v>295</v>
      </c>
      <c r="K2688" s="24">
        <v>87</v>
      </c>
      <c r="L2688" s="106">
        <v>46168.357222222221</v>
      </c>
      <c r="M2688" s="25" t="s">
        <v>359</v>
      </c>
      <c r="N2688" s="107" t="s">
        <v>126</v>
      </c>
      <c r="O2688" s="26">
        <v>152</v>
      </c>
      <c r="P2688" s="26" t="s">
        <v>295</v>
      </c>
    </row>
    <row r="2689" spans="1:16" x14ac:dyDescent="0.3">
      <c r="A2689" s="24">
        <v>87</v>
      </c>
      <c r="B2689" s="106">
        <v>46168.355451388888</v>
      </c>
      <c r="C2689" s="25" t="s">
        <v>358</v>
      </c>
      <c r="D2689" s="107" t="s">
        <v>351</v>
      </c>
      <c r="E2689" s="26">
        <v>159</v>
      </c>
      <c r="F2689" s="26" t="s">
        <v>295</v>
      </c>
      <c r="K2689" s="24">
        <v>87</v>
      </c>
      <c r="L2689" s="106">
        <v>46168.357222222221</v>
      </c>
      <c r="M2689" s="25" t="s">
        <v>359</v>
      </c>
      <c r="N2689" s="107" t="s">
        <v>351</v>
      </c>
      <c r="O2689" s="26">
        <v>374</v>
      </c>
      <c r="P2689" s="26" t="s">
        <v>295</v>
      </c>
    </row>
    <row r="2690" spans="1:16" x14ac:dyDescent="0.3">
      <c r="A2690" s="24">
        <v>87</v>
      </c>
      <c r="B2690" s="106">
        <v>46168.355451388888</v>
      </c>
      <c r="C2690" s="25" t="s">
        <v>358</v>
      </c>
      <c r="D2690" s="107" t="s">
        <v>352</v>
      </c>
      <c r="E2690" s="26">
        <v>59</v>
      </c>
      <c r="F2690" s="26" t="s">
        <v>295</v>
      </c>
      <c r="K2690" s="24">
        <v>87</v>
      </c>
      <c r="L2690" s="106">
        <v>46168.357222222221</v>
      </c>
      <c r="M2690" s="25" t="s">
        <v>359</v>
      </c>
      <c r="N2690" s="107" t="s">
        <v>352</v>
      </c>
      <c r="O2690" s="26">
        <v>84</v>
      </c>
      <c r="P2690" s="26" t="s">
        <v>295</v>
      </c>
    </row>
    <row r="2691" spans="1:16" x14ac:dyDescent="0.3">
      <c r="A2691" s="24">
        <v>87</v>
      </c>
      <c r="B2691" s="106">
        <v>46168.355451388888</v>
      </c>
      <c r="C2691" s="25" t="s">
        <v>358</v>
      </c>
      <c r="D2691" s="107" t="s">
        <v>122</v>
      </c>
      <c r="E2691" s="26">
        <v>43</v>
      </c>
      <c r="F2691" s="26" t="s">
        <v>295</v>
      </c>
      <c r="K2691" s="24">
        <v>87</v>
      </c>
      <c r="L2691" s="106">
        <v>46168.357222222221</v>
      </c>
      <c r="M2691" s="25" t="s">
        <v>359</v>
      </c>
      <c r="N2691" s="107" t="s">
        <v>122</v>
      </c>
      <c r="O2691" s="26">
        <v>210</v>
      </c>
      <c r="P2691" s="26" t="s">
        <v>295</v>
      </c>
    </row>
    <row r="2692" spans="1:16" x14ac:dyDescent="0.3">
      <c r="A2692" s="24">
        <v>87</v>
      </c>
      <c r="B2692" s="106">
        <v>46168.355451388888</v>
      </c>
      <c r="C2692" s="25" t="s">
        <v>358</v>
      </c>
      <c r="D2692" s="107" t="s">
        <v>124</v>
      </c>
      <c r="E2692" s="26">
        <v>27</v>
      </c>
      <c r="F2692" s="26" t="s">
        <v>295</v>
      </c>
      <c r="K2692" s="24">
        <v>87</v>
      </c>
      <c r="L2692" s="106">
        <v>46168.357222222221</v>
      </c>
      <c r="M2692" s="25" t="s">
        <v>359</v>
      </c>
      <c r="N2692" s="107" t="s">
        <v>124</v>
      </c>
      <c r="O2692" s="26">
        <v>99</v>
      </c>
      <c r="P2692" s="26" t="s">
        <v>295</v>
      </c>
    </row>
    <row r="2693" spans="1:16" x14ac:dyDescent="0.3">
      <c r="A2693" s="24">
        <v>87</v>
      </c>
      <c r="B2693" s="106">
        <v>46168.355451388888</v>
      </c>
      <c r="C2693" s="25" t="s">
        <v>358</v>
      </c>
      <c r="D2693" s="107" t="s">
        <v>353</v>
      </c>
      <c r="E2693" s="26">
        <v>0.93</v>
      </c>
      <c r="F2693" s="26" t="s">
        <v>295</v>
      </c>
      <c r="K2693" s="24">
        <v>87</v>
      </c>
      <c r="L2693" s="106">
        <v>46168.357222222221</v>
      </c>
      <c r="M2693" s="25" t="s">
        <v>359</v>
      </c>
      <c r="N2693" s="107" t="s">
        <v>353</v>
      </c>
      <c r="O2693" s="26">
        <v>3.35</v>
      </c>
      <c r="P2693" s="26" t="s">
        <v>295</v>
      </c>
    </row>
    <row r="2694" spans="1:16" x14ac:dyDescent="0.3">
      <c r="A2694" s="24">
        <v>87</v>
      </c>
      <c r="B2694" s="106">
        <v>46168.355451388888</v>
      </c>
      <c r="C2694" s="25" t="s">
        <v>358</v>
      </c>
      <c r="D2694" s="107" t="s">
        <v>355</v>
      </c>
      <c r="E2694" s="26">
        <v>39.5</v>
      </c>
      <c r="F2694" s="26" t="s">
        <v>295</v>
      </c>
      <c r="K2694" s="24">
        <v>87</v>
      </c>
      <c r="L2694" s="106">
        <v>46168.357222222221</v>
      </c>
      <c r="M2694" s="25" t="s">
        <v>359</v>
      </c>
      <c r="N2694" s="107" t="s">
        <v>355</v>
      </c>
      <c r="O2694" s="26">
        <v>22.5</v>
      </c>
      <c r="P2694" s="26" t="s">
        <v>295</v>
      </c>
    </row>
    <row r="2695" spans="1:16" x14ac:dyDescent="0.3">
      <c r="A2695" s="24">
        <v>87</v>
      </c>
      <c r="B2695" s="106">
        <v>46168.355451388888</v>
      </c>
      <c r="C2695" s="25" t="s">
        <v>358</v>
      </c>
      <c r="D2695" s="107" t="s">
        <v>133</v>
      </c>
      <c r="E2695" s="26">
        <v>147</v>
      </c>
      <c r="F2695" s="26" t="s">
        <v>295</v>
      </c>
      <c r="K2695" s="24">
        <v>87</v>
      </c>
      <c r="L2695" s="106">
        <v>46168.357222222221</v>
      </c>
      <c r="M2695" s="25" t="s">
        <v>359</v>
      </c>
      <c r="N2695" s="107" t="s">
        <v>133</v>
      </c>
      <c r="O2695" s="26">
        <v>127</v>
      </c>
      <c r="P2695" s="26" t="s">
        <v>295</v>
      </c>
    </row>
    <row r="2696" spans="1:16" x14ac:dyDescent="0.3">
      <c r="A2696" s="24">
        <v>87</v>
      </c>
      <c r="B2696" s="106">
        <v>46168.355451388888</v>
      </c>
      <c r="C2696" s="25" t="s">
        <v>358</v>
      </c>
      <c r="D2696" s="107" t="s">
        <v>135</v>
      </c>
      <c r="E2696" s="26">
        <v>3.8</v>
      </c>
      <c r="F2696" s="26" t="s">
        <v>295</v>
      </c>
      <c r="K2696" s="24">
        <v>87</v>
      </c>
      <c r="L2696" s="106">
        <v>46168.357222222221</v>
      </c>
      <c r="M2696" s="25" t="s">
        <v>359</v>
      </c>
      <c r="N2696" s="107" t="s">
        <v>135</v>
      </c>
      <c r="O2696" s="26">
        <v>6.5</v>
      </c>
      <c r="P2696" s="26" t="s">
        <v>295</v>
      </c>
    </row>
    <row r="2697" spans="1:16" x14ac:dyDescent="0.3">
      <c r="A2697" s="24">
        <v>87</v>
      </c>
      <c r="B2697" s="106">
        <v>46168.355451388888</v>
      </c>
      <c r="C2697" s="25" t="s">
        <v>358</v>
      </c>
      <c r="D2697" s="107" t="s">
        <v>136</v>
      </c>
      <c r="E2697" s="26">
        <v>117</v>
      </c>
      <c r="F2697" s="26" t="s">
        <v>295</v>
      </c>
      <c r="K2697" s="24">
        <v>87</v>
      </c>
      <c r="L2697" s="106">
        <v>46168.357222222221</v>
      </c>
      <c r="M2697" s="25" t="s">
        <v>359</v>
      </c>
      <c r="N2697" s="107" t="s">
        <v>136</v>
      </c>
      <c r="O2697" s="26">
        <v>92</v>
      </c>
      <c r="P2697" s="26" t="s">
        <v>295</v>
      </c>
    </row>
    <row r="2698" spans="1:16" x14ac:dyDescent="0.3">
      <c r="A2698" s="24">
        <v>88</v>
      </c>
      <c r="B2698" s="106">
        <v>46169.362083333333</v>
      </c>
      <c r="C2698" s="25" t="s">
        <v>358</v>
      </c>
      <c r="D2698" s="107" t="s">
        <v>341</v>
      </c>
      <c r="E2698" s="26">
        <v>4.5999999999999996</v>
      </c>
      <c r="F2698" s="26" t="s">
        <v>295</v>
      </c>
      <c r="K2698" s="24">
        <v>88</v>
      </c>
      <c r="L2698" s="106">
        <v>46169.36209490741</v>
      </c>
      <c r="M2698" s="25" t="s">
        <v>359</v>
      </c>
      <c r="N2698" s="107" t="s">
        <v>341</v>
      </c>
      <c r="O2698" s="26">
        <v>1.28</v>
      </c>
      <c r="P2698" s="26" t="s">
        <v>295</v>
      </c>
    </row>
    <row r="2699" spans="1:16" x14ac:dyDescent="0.3">
      <c r="A2699" s="24">
        <v>88</v>
      </c>
      <c r="B2699" s="106">
        <v>46169.362083333333</v>
      </c>
      <c r="C2699" s="25" t="s">
        <v>358</v>
      </c>
      <c r="D2699" s="107" t="s">
        <v>118</v>
      </c>
      <c r="E2699" s="26">
        <v>4.5</v>
      </c>
      <c r="F2699" s="26" t="s">
        <v>295</v>
      </c>
      <c r="K2699" s="24">
        <v>88</v>
      </c>
      <c r="L2699" s="106">
        <v>46169.36209490741</v>
      </c>
      <c r="M2699" s="25" t="s">
        <v>359</v>
      </c>
      <c r="N2699" s="107" t="s">
        <v>118</v>
      </c>
      <c r="O2699" s="26">
        <v>9.5</v>
      </c>
      <c r="P2699" s="26" t="s">
        <v>295</v>
      </c>
    </row>
    <row r="2700" spans="1:16" x14ac:dyDescent="0.3">
      <c r="A2700" s="24">
        <v>88</v>
      </c>
      <c r="B2700" s="106">
        <v>46169.362083333333</v>
      </c>
      <c r="C2700" s="25" t="s">
        <v>358</v>
      </c>
      <c r="D2700" s="107" t="s">
        <v>130</v>
      </c>
      <c r="E2700" s="26">
        <v>3.72</v>
      </c>
      <c r="F2700" s="26" t="s">
        <v>295</v>
      </c>
      <c r="K2700" s="24">
        <v>88</v>
      </c>
      <c r="L2700" s="106">
        <v>46169.36209490741</v>
      </c>
      <c r="M2700" s="25" t="s">
        <v>359</v>
      </c>
      <c r="N2700" s="107" t="s">
        <v>130</v>
      </c>
      <c r="O2700" s="26">
        <v>2.46</v>
      </c>
      <c r="P2700" s="26" t="s">
        <v>295</v>
      </c>
    </row>
    <row r="2701" spans="1:16" x14ac:dyDescent="0.3">
      <c r="A2701" s="24">
        <v>88</v>
      </c>
      <c r="B2701" s="106">
        <v>46169.362083333333</v>
      </c>
      <c r="C2701" s="25" t="s">
        <v>358</v>
      </c>
      <c r="D2701" s="107" t="s">
        <v>343</v>
      </c>
      <c r="E2701" s="26">
        <v>0.313</v>
      </c>
      <c r="F2701" s="26" t="s">
        <v>295</v>
      </c>
      <c r="K2701" s="24">
        <v>88</v>
      </c>
      <c r="L2701" s="106">
        <v>46169.36209490741</v>
      </c>
      <c r="M2701" s="25" t="s">
        <v>359</v>
      </c>
      <c r="N2701" s="107" t="s">
        <v>343</v>
      </c>
      <c r="O2701" s="26">
        <v>1.212</v>
      </c>
      <c r="P2701" s="26" t="s">
        <v>295</v>
      </c>
    </row>
    <row r="2702" spans="1:16" x14ac:dyDescent="0.3">
      <c r="A2702" s="24">
        <v>88</v>
      </c>
      <c r="B2702" s="106">
        <v>46169.362083333333</v>
      </c>
      <c r="C2702" s="25" t="s">
        <v>358</v>
      </c>
      <c r="D2702" s="107" t="s">
        <v>127</v>
      </c>
      <c r="E2702" s="26">
        <v>1.2010000000000001</v>
      </c>
      <c r="F2702" s="26" t="s">
        <v>295</v>
      </c>
      <c r="K2702" s="24">
        <v>88</v>
      </c>
      <c r="L2702" s="106">
        <v>46169.36209490741</v>
      </c>
      <c r="M2702" s="25" t="s">
        <v>359</v>
      </c>
      <c r="N2702" s="107" t="s">
        <v>127</v>
      </c>
      <c r="O2702" s="26">
        <v>4.6980000000000004</v>
      </c>
      <c r="P2702" s="26" t="s">
        <v>295</v>
      </c>
    </row>
    <row r="2703" spans="1:16" x14ac:dyDescent="0.3">
      <c r="A2703" s="24">
        <v>88</v>
      </c>
      <c r="B2703" s="106">
        <v>46169.362083333333</v>
      </c>
      <c r="C2703" s="25" t="s">
        <v>358</v>
      </c>
      <c r="D2703" s="107" t="s">
        <v>131</v>
      </c>
      <c r="E2703" s="26">
        <v>8.4</v>
      </c>
      <c r="F2703" s="26" t="s">
        <v>295</v>
      </c>
      <c r="K2703" s="24">
        <v>88</v>
      </c>
      <c r="L2703" s="106">
        <v>46169.36209490741</v>
      </c>
      <c r="M2703" s="25" t="s">
        <v>359</v>
      </c>
      <c r="N2703" s="107" t="s">
        <v>131</v>
      </c>
      <c r="O2703" s="26">
        <v>11.5</v>
      </c>
      <c r="P2703" s="26" t="s">
        <v>295</v>
      </c>
    </row>
    <row r="2704" spans="1:16" x14ac:dyDescent="0.3">
      <c r="A2704" s="24">
        <v>88</v>
      </c>
      <c r="B2704" s="106">
        <v>46169.362083333333</v>
      </c>
      <c r="C2704" s="25" t="s">
        <v>358</v>
      </c>
      <c r="D2704" s="107" t="s">
        <v>344</v>
      </c>
      <c r="E2704" s="26">
        <v>303</v>
      </c>
      <c r="F2704" s="26" t="s">
        <v>295</v>
      </c>
      <c r="K2704" s="24">
        <v>88</v>
      </c>
      <c r="L2704" s="106">
        <v>46169.36209490741</v>
      </c>
      <c r="M2704" s="25" t="s">
        <v>359</v>
      </c>
      <c r="N2704" s="107" t="s">
        <v>344</v>
      </c>
      <c r="O2704" s="26">
        <v>180</v>
      </c>
      <c r="P2704" s="26" t="s">
        <v>295</v>
      </c>
    </row>
    <row r="2705" spans="1:16" x14ac:dyDescent="0.3">
      <c r="A2705" s="24">
        <v>88</v>
      </c>
      <c r="B2705" s="106">
        <v>46169.362083333333</v>
      </c>
      <c r="C2705" s="25" t="s">
        <v>358</v>
      </c>
      <c r="D2705" s="107" t="s">
        <v>119</v>
      </c>
      <c r="E2705" s="26">
        <v>244</v>
      </c>
      <c r="F2705" s="26" t="s">
        <v>295</v>
      </c>
      <c r="K2705" s="24">
        <v>88</v>
      </c>
      <c r="L2705" s="106">
        <v>46169.36209490741</v>
      </c>
      <c r="M2705" s="25" t="s">
        <v>359</v>
      </c>
      <c r="N2705" s="107" t="s">
        <v>119</v>
      </c>
      <c r="O2705" s="26">
        <v>91</v>
      </c>
      <c r="P2705" s="26" t="s">
        <v>295</v>
      </c>
    </row>
    <row r="2706" spans="1:16" x14ac:dyDescent="0.3">
      <c r="A2706" s="24">
        <v>88</v>
      </c>
      <c r="B2706" s="106">
        <v>46169.362083333333</v>
      </c>
      <c r="C2706" s="25" t="s">
        <v>358</v>
      </c>
      <c r="D2706" s="107" t="s">
        <v>120</v>
      </c>
      <c r="E2706" s="26">
        <v>75</v>
      </c>
      <c r="F2706" s="26" t="s">
        <v>295</v>
      </c>
      <c r="K2706" s="24">
        <v>88</v>
      </c>
      <c r="L2706" s="106">
        <v>46169.36209490741</v>
      </c>
      <c r="M2706" s="25" t="s">
        <v>359</v>
      </c>
      <c r="N2706" s="107" t="s">
        <v>120</v>
      </c>
      <c r="O2706" s="26">
        <v>27</v>
      </c>
      <c r="P2706" s="26" t="s">
        <v>295</v>
      </c>
    </row>
    <row r="2707" spans="1:16" x14ac:dyDescent="0.3">
      <c r="A2707" s="24">
        <v>88</v>
      </c>
      <c r="B2707" s="106">
        <v>46169.362083333333</v>
      </c>
      <c r="C2707" s="25" t="s">
        <v>358</v>
      </c>
      <c r="D2707" s="107" t="s">
        <v>117</v>
      </c>
      <c r="E2707" s="26">
        <v>2.69</v>
      </c>
      <c r="F2707" s="26" t="s">
        <v>295</v>
      </c>
      <c r="K2707" s="24">
        <v>88</v>
      </c>
      <c r="L2707" s="106">
        <v>46169.36209490741</v>
      </c>
      <c r="M2707" s="25" t="s">
        <v>359</v>
      </c>
      <c r="N2707" s="107" t="s">
        <v>117</v>
      </c>
      <c r="O2707" s="26">
        <v>6.27</v>
      </c>
      <c r="P2707" s="26" t="s">
        <v>295</v>
      </c>
    </row>
    <row r="2708" spans="1:16" x14ac:dyDescent="0.3">
      <c r="A2708" s="24">
        <v>88</v>
      </c>
      <c r="B2708" s="106">
        <v>46169.362083333333</v>
      </c>
      <c r="C2708" s="25" t="s">
        <v>358</v>
      </c>
      <c r="D2708" s="107" t="s">
        <v>346</v>
      </c>
      <c r="E2708" s="26">
        <v>231</v>
      </c>
      <c r="F2708" s="26" t="s">
        <v>295</v>
      </c>
      <c r="K2708" s="24">
        <v>88</v>
      </c>
      <c r="L2708" s="106">
        <v>46169.36209490741</v>
      </c>
      <c r="M2708" s="25" t="s">
        <v>359</v>
      </c>
      <c r="N2708" s="107" t="s">
        <v>346</v>
      </c>
      <c r="O2708" s="26">
        <v>70</v>
      </c>
      <c r="P2708" s="26" t="s">
        <v>295</v>
      </c>
    </row>
    <row r="2709" spans="1:16" x14ac:dyDescent="0.3">
      <c r="A2709" s="24">
        <v>88</v>
      </c>
      <c r="B2709" s="106">
        <v>46169.362083333333</v>
      </c>
      <c r="C2709" s="25" t="s">
        <v>358</v>
      </c>
      <c r="D2709" s="107" t="s">
        <v>132</v>
      </c>
      <c r="E2709" s="26">
        <v>3.4</v>
      </c>
      <c r="F2709" s="26" t="s">
        <v>295</v>
      </c>
      <c r="K2709" s="24">
        <v>88</v>
      </c>
      <c r="L2709" s="106">
        <v>46169.36209490741</v>
      </c>
      <c r="M2709" s="25" t="s">
        <v>359</v>
      </c>
      <c r="N2709" s="107" t="s">
        <v>132</v>
      </c>
      <c r="O2709" s="26">
        <v>7.07</v>
      </c>
      <c r="P2709" s="26" t="s">
        <v>295</v>
      </c>
    </row>
    <row r="2710" spans="1:16" x14ac:dyDescent="0.3">
      <c r="A2710" s="24">
        <v>88</v>
      </c>
      <c r="B2710" s="106">
        <v>46169.362083333333</v>
      </c>
      <c r="C2710" s="25" t="s">
        <v>358</v>
      </c>
      <c r="D2710" s="107" t="s">
        <v>111</v>
      </c>
      <c r="E2710" s="26">
        <v>86</v>
      </c>
      <c r="F2710" s="26" t="s">
        <v>295</v>
      </c>
      <c r="K2710" s="24">
        <v>88</v>
      </c>
      <c r="L2710" s="106">
        <v>46169.36209490741</v>
      </c>
      <c r="M2710" s="25" t="s">
        <v>359</v>
      </c>
      <c r="N2710" s="107" t="s">
        <v>111</v>
      </c>
      <c r="O2710" s="26">
        <v>282</v>
      </c>
      <c r="P2710" s="26" t="s">
        <v>295</v>
      </c>
    </row>
    <row r="2711" spans="1:16" x14ac:dyDescent="0.3">
      <c r="A2711" s="24">
        <v>88</v>
      </c>
      <c r="B2711" s="106">
        <v>46169.362083333333</v>
      </c>
      <c r="C2711" s="25" t="s">
        <v>358</v>
      </c>
      <c r="D2711" s="107" t="s">
        <v>347</v>
      </c>
      <c r="E2711" s="26">
        <v>5.03</v>
      </c>
      <c r="F2711" s="26" t="s">
        <v>295</v>
      </c>
      <c r="K2711" s="24">
        <v>88</v>
      </c>
      <c r="L2711" s="106">
        <v>46169.36209490741</v>
      </c>
      <c r="M2711" s="25" t="s">
        <v>359</v>
      </c>
      <c r="N2711" s="107" t="s">
        <v>347</v>
      </c>
      <c r="O2711" s="26">
        <v>9.66</v>
      </c>
      <c r="P2711" s="26" t="s">
        <v>295</v>
      </c>
    </row>
    <row r="2712" spans="1:16" x14ac:dyDescent="0.3">
      <c r="A2712" s="24">
        <v>88</v>
      </c>
      <c r="B2712" s="106">
        <v>46169.362083333333</v>
      </c>
      <c r="C2712" s="25" t="s">
        <v>358</v>
      </c>
      <c r="D2712" s="107" t="s">
        <v>349</v>
      </c>
      <c r="E2712" s="26">
        <v>2.17</v>
      </c>
      <c r="F2712" s="26" t="s">
        <v>295</v>
      </c>
      <c r="K2712" s="24">
        <v>88</v>
      </c>
      <c r="L2712" s="106">
        <v>46169.36209490741</v>
      </c>
      <c r="M2712" s="25" t="s">
        <v>359</v>
      </c>
      <c r="N2712" s="107" t="s">
        <v>349</v>
      </c>
      <c r="O2712" s="26">
        <v>4.82</v>
      </c>
      <c r="P2712" s="26" t="s">
        <v>295</v>
      </c>
    </row>
    <row r="2713" spans="1:16" x14ac:dyDescent="0.3">
      <c r="A2713" s="24">
        <v>88</v>
      </c>
      <c r="B2713" s="106">
        <v>46169.362083333333</v>
      </c>
      <c r="C2713" s="25" t="s">
        <v>358</v>
      </c>
      <c r="D2713" s="107" t="s">
        <v>128</v>
      </c>
      <c r="E2713" s="26">
        <v>7</v>
      </c>
      <c r="F2713" s="26" t="s">
        <v>295</v>
      </c>
      <c r="K2713" s="24">
        <v>88</v>
      </c>
      <c r="L2713" s="106">
        <v>46169.36209490741</v>
      </c>
      <c r="M2713" s="25" t="s">
        <v>359</v>
      </c>
      <c r="N2713" s="107" t="s">
        <v>128</v>
      </c>
      <c r="O2713" s="26">
        <v>4.5999999999999996</v>
      </c>
      <c r="P2713" s="26" t="s">
        <v>295</v>
      </c>
    </row>
    <row r="2714" spans="1:16" x14ac:dyDescent="0.3">
      <c r="A2714" s="24">
        <v>88</v>
      </c>
      <c r="B2714" s="106">
        <v>46169.362083333333</v>
      </c>
      <c r="C2714" s="25" t="s">
        <v>358</v>
      </c>
      <c r="D2714" s="107" t="s">
        <v>121</v>
      </c>
      <c r="E2714" s="26">
        <v>160</v>
      </c>
      <c r="F2714" s="26" t="s">
        <v>295</v>
      </c>
      <c r="K2714" s="24">
        <v>88</v>
      </c>
      <c r="L2714" s="106">
        <v>46169.36209490741</v>
      </c>
      <c r="M2714" s="25" t="s">
        <v>359</v>
      </c>
      <c r="N2714" s="107" t="s">
        <v>121</v>
      </c>
      <c r="O2714" s="26">
        <v>86</v>
      </c>
      <c r="P2714" s="26" t="s">
        <v>295</v>
      </c>
    </row>
    <row r="2715" spans="1:16" x14ac:dyDescent="0.3">
      <c r="A2715" s="24">
        <v>88</v>
      </c>
      <c r="B2715" s="106">
        <v>46169.362083333333</v>
      </c>
      <c r="C2715" s="25" t="s">
        <v>358</v>
      </c>
      <c r="D2715" s="107" t="s">
        <v>115</v>
      </c>
      <c r="E2715" s="26">
        <v>33</v>
      </c>
      <c r="F2715" s="26" t="s">
        <v>295</v>
      </c>
      <c r="K2715" s="24">
        <v>88</v>
      </c>
      <c r="L2715" s="106">
        <v>46169.36209490741</v>
      </c>
      <c r="M2715" s="25" t="s">
        <v>359</v>
      </c>
      <c r="N2715" s="107" t="s">
        <v>115</v>
      </c>
      <c r="O2715" s="26">
        <v>90</v>
      </c>
      <c r="P2715" s="26" t="s">
        <v>295</v>
      </c>
    </row>
    <row r="2716" spans="1:16" x14ac:dyDescent="0.3">
      <c r="A2716" s="24">
        <v>88</v>
      </c>
      <c r="B2716" s="106">
        <v>46169.362083333333</v>
      </c>
      <c r="C2716" s="25" t="s">
        <v>358</v>
      </c>
      <c r="D2716" s="107" t="s">
        <v>137</v>
      </c>
      <c r="E2716" s="26">
        <v>75</v>
      </c>
      <c r="F2716" s="26" t="s">
        <v>295</v>
      </c>
      <c r="K2716" s="24">
        <v>88</v>
      </c>
      <c r="L2716" s="106">
        <v>46169.36209490741</v>
      </c>
      <c r="M2716" s="25" t="s">
        <v>359</v>
      </c>
      <c r="N2716" s="107" t="s">
        <v>137</v>
      </c>
      <c r="O2716" s="26">
        <v>487</v>
      </c>
      <c r="P2716" s="26" t="s">
        <v>295</v>
      </c>
    </row>
    <row r="2717" spans="1:16" x14ac:dyDescent="0.3">
      <c r="A2717" s="24">
        <v>88</v>
      </c>
      <c r="B2717" s="106">
        <v>46169.362083333333</v>
      </c>
      <c r="C2717" s="25" t="s">
        <v>358</v>
      </c>
      <c r="D2717" s="107" t="s">
        <v>350</v>
      </c>
      <c r="E2717" s="26">
        <v>138</v>
      </c>
      <c r="F2717" s="26" t="s">
        <v>295</v>
      </c>
      <c r="K2717" s="24">
        <v>88</v>
      </c>
      <c r="L2717" s="106">
        <v>46169.36209490741</v>
      </c>
      <c r="M2717" s="25" t="s">
        <v>359</v>
      </c>
      <c r="N2717" s="107" t="s">
        <v>350</v>
      </c>
      <c r="O2717" s="26">
        <v>425</v>
      </c>
      <c r="P2717" s="26" t="s">
        <v>295</v>
      </c>
    </row>
    <row r="2718" spans="1:16" x14ac:dyDescent="0.3">
      <c r="A2718" s="24">
        <v>88</v>
      </c>
      <c r="B2718" s="106">
        <v>46169.362083333333</v>
      </c>
      <c r="C2718" s="25" t="s">
        <v>358</v>
      </c>
      <c r="D2718" s="107" t="s">
        <v>125</v>
      </c>
      <c r="E2718" s="26">
        <v>118</v>
      </c>
      <c r="F2718" s="26" t="s">
        <v>295</v>
      </c>
      <c r="K2718" s="24">
        <v>88</v>
      </c>
      <c r="L2718" s="106">
        <v>46169.36209490741</v>
      </c>
      <c r="M2718" s="25" t="s">
        <v>359</v>
      </c>
      <c r="N2718" s="107" t="s">
        <v>125</v>
      </c>
      <c r="O2718" s="26">
        <v>430</v>
      </c>
      <c r="P2718" s="26" t="s">
        <v>295</v>
      </c>
    </row>
    <row r="2719" spans="1:16" x14ac:dyDescent="0.3">
      <c r="A2719" s="24">
        <v>88</v>
      </c>
      <c r="B2719" s="106">
        <v>46169.362083333333</v>
      </c>
      <c r="C2719" s="25" t="s">
        <v>358</v>
      </c>
      <c r="D2719" s="107" t="s">
        <v>126</v>
      </c>
      <c r="E2719" s="26">
        <v>81</v>
      </c>
      <c r="F2719" s="26" t="s">
        <v>295</v>
      </c>
      <c r="K2719" s="24">
        <v>88</v>
      </c>
      <c r="L2719" s="106">
        <v>46169.36209490741</v>
      </c>
      <c r="M2719" s="25" t="s">
        <v>359</v>
      </c>
      <c r="N2719" s="107" t="s">
        <v>126</v>
      </c>
      <c r="O2719" s="26">
        <v>155</v>
      </c>
      <c r="P2719" s="26" t="s">
        <v>295</v>
      </c>
    </row>
    <row r="2720" spans="1:16" x14ac:dyDescent="0.3">
      <c r="A2720" s="24">
        <v>88</v>
      </c>
      <c r="B2720" s="106">
        <v>46169.362083333333</v>
      </c>
      <c r="C2720" s="25" t="s">
        <v>358</v>
      </c>
      <c r="D2720" s="107" t="s">
        <v>351</v>
      </c>
      <c r="E2720" s="26">
        <v>150</v>
      </c>
      <c r="F2720" s="26" t="s">
        <v>295</v>
      </c>
      <c r="K2720" s="24">
        <v>88</v>
      </c>
      <c r="L2720" s="106">
        <v>46169.36209490741</v>
      </c>
      <c r="M2720" s="25" t="s">
        <v>359</v>
      </c>
      <c r="N2720" s="107" t="s">
        <v>351</v>
      </c>
      <c r="O2720" s="26">
        <v>353</v>
      </c>
      <c r="P2720" s="26" t="s">
        <v>295</v>
      </c>
    </row>
    <row r="2721" spans="1:16" x14ac:dyDescent="0.3">
      <c r="A2721" s="24">
        <v>88</v>
      </c>
      <c r="B2721" s="106">
        <v>46169.362083333333</v>
      </c>
      <c r="C2721" s="25" t="s">
        <v>358</v>
      </c>
      <c r="D2721" s="107" t="s">
        <v>352</v>
      </c>
      <c r="E2721" s="26">
        <v>59</v>
      </c>
      <c r="F2721" s="26" t="s">
        <v>295</v>
      </c>
      <c r="K2721" s="24">
        <v>88</v>
      </c>
      <c r="L2721" s="106">
        <v>46169.36209490741</v>
      </c>
      <c r="M2721" s="25" t="s">
        <v>359</v>
      </c>
      <c r="N2721" s="107" t="s">
        <v>352</v>
      </c>
      <c r="O2721" s="26">
        <v>88</v>
      </c>
      <c r="P2721" s="26" t="s">
        <v>295</v>
      </c>
    </row>
    <row r="2722" spans="1:16" x14ac:dyDescent="0.3">
      <c r="A2722" s="24">
        <v>88</v>
      </c>
      <c r="B2722" s="106">
        <v>46169.362083333333</v>
      </c>
      <c r="C2722" s="25" t="s">
        <v>358</v>
      </c>
      <c r="D2722" s="107" t="s">
        <v>122</v>
      </c>
      <c r="E2722" s="26">
        <v>44</v>
      </c>
      <c r="F2722" s="26" t="s">
        <v>295</v>
      </c>
      <c r="K2722" s="24">
        <v>88</v>
      </c>
      <c r="L2722" s="106">
        <v>46169.36209490741</v>
      </c>
      <c r="M2722" s="25" t="s">
        <v>359</v>
      </c>
      <c r="N2722" s="107" t="s">
        <v>122</v>
      </c>
      <c r="O2722" s="26">
        <v>212</v>
      </c>
      <c r="P2722" s="26" t="s">
        <v>295</v>
      </c>
    </row>
    <row r="2723" spans="1:16" x14ac:dyDescent="0.3">
      <c r="A2723" s="24">
        <v>88</v>
      </c>
      <c r="B2723" s="106">
        <v>46169.362083333333</v>
      </c>
      <c r="C2723" s="25" t="s">
        <v>358</v>
      </c>
      <c r="D2723" s="107" t="s">
        <v>124</v>
      </c>
      <c r="E2723" s="26">
        <v>27</v>
      </c>
      <c r="F2723" s="26" t="s">
        <v>295</v>
      </c>
      <c r="K2723" s="24">
        <v>88</v>
      </c>
      <c r="L2723" s="106">
        <v>46169.36209490741</v>
      </c>
      <c r="M2723" s="25" t="s">
        <v>359</v>
      </c>
      <c r="N2723" s="107" t="s">
        <v>124</v>
      </c>
      <c r="O2723" s="26">
        <v>100</v>
      </c>
      <c r="P2723" s="26" t="s">
        <v>295</v>
      </c>
    </row>
    <row r="2724" spans="1:16" x14ac:dyDescent="0.3">
      <c r="A2724" s="24">
        <v>88</v>
      </c>
      <c r="B2724" s="106">
        <v>46169.362083333333</v>
      </c>
      <c r="C2724" s="25" t="s">
        <v>358</v>
      </c>
      <c r="D2724" s="107" t="s">
        <v>353</v>
      </c>
      <c r="E2724" s="26">
        <v>0.93</v>
      </c>
      <c r="F2724" s="26" t="s">
        <v>295</v>
      </c>
      <c r="K2724" s="24">
        <v>88</v>
      </c>
      <c r="L2724" s="106">
        <v>46169.36209490741</v>
      </c>
      <c r="M2724" s="25" t="s">
        <v>359</v>
      </c>
      <c r="N2724" s="107" t="s">
        <v>353</v>
      </c>
      <c r="O2724" s="26">
        <v>3.34</v>
      </c>
      <c r="P2724" s="26" t="s">
        <v>295</v>
      </c>
    </row>
    <row r="2725" spans="1:16" x14ac:dyDescent="0.3">
      <c r="A2725" s="24">
        <v>88</v>
      </c>
      <c r="B2725" s="106">
        <v>46169.362083333333</v>
      </c>
      <c r="C2725" s="25" t="s">
        <v>358</v>
      </c>
      <c r="D2725" s="107" t="s">
        <v>355</v>
      </c>
      <c r="E2725" s="26">
        <v>35.1</v>
      </c>
      <c r="F2725" s="26" t="s">
        <v>295</v>
      </c>
      <c r="K2725" s="24">
        <v>88</v>
      </c>
      <c r="L2725" s="106">
        <v>46169.36209490741</v>
      </c>
      <c r="M2725" s="25" t="s">
        <v>359</v>
      </c>
      <c r="N2725" s="107" t="s">
        <v>355</v>
      </c>
      <c r="O2725" s="26">
        <v>17.8</v>
      </c>
      <c r="P2725" s="26" t="s">
        <v>295</v>
      </c>
    </row>
    <row r="2726" spans="1:16" x14ac:dyDescent="0.3">
      <c r="A2726" s="24">
        <v>88</v>
      </c>
      <c r="B2726" s="106">
        <v>46169.362083333333</v>
      </c>
      <c r="C2726" s="25" t="s">
        <v>358</v>
      </c>
      <c r="D2726" s="107" t="s">
        <v>133</v>
      </c>
      <c r="E2726" s="26">
        <v>146</v>
      </c>
      <c r="F2726" s="26" t="s">
        <v>295</v>
      </c>
      <c r="K2726" s="24">
        <v>88</v>
      </c>
      <c r="L2726" s="106">
        <v>46169.36209490741</v>
      </c>
      <c r="M2726" s="25" t="s">
        <v>359</v>
      </c>
      <c r="N2726" s="107" t="s">
        <v>133</v>
      </c>
      <c r="O2726" s="26">
        <v>128</v>
      </c>
      <c r="P2726" s="26" t="s">
        <v>295</v>
      </c>
    </row>
    <row r="2727" spans="1:16" x14ac:dyDescent="0.3">
      <c r="A2727" s="24">
        <v>88</v>
      </c>
      <c r="B2727" s="106">
        <v>46169.362083333333</v>
      </c>
      <c r="C2727" s="25" t="s">
        <v>358</v>
      </c>
      <c r="D2727" s="107" t="s">
        <v>135</v>
      </c>
      <c r="E2727" s="26">
        <v>3.8</v>
      </c>
      <c r="F2727" s="26" t="s">
        <v>295</v>
      </c>
      <c r="K2727" s="24">
        <v>88</v>
      </c>
      <c r="L2727" s="106">
        <v>46169.36209490741</v>
      </c>
      <c r="M2727" s="25" t="s">
        <v>359</v>
      </c>
      <c r="N2727" s="107" t="s">
        <v>135</v>
      </c>
      <c r="O2727" s="26">
        <v>6.6</v>
      </c>
      <c r="P2727" s="26" t="s">
        <v>295</v>
      </c>
    </row>
    <row r="2728" spans="1:16" x14ac:dyDescent="0.3">
      <c r="A2728" s="24">
        <v>88</v>
      </c>
      <c r="B2728" s="106">
        <v>46169.362083333333</v>
      </c>
      <c r="C2728" s="25" t="s">
        <v>358</v>
      </c>
      <c r="D2728" s="107" t="s">
        <v>136</v>
      </c>
      <c r="E2728" s="26">
        <v>116</v>
      </c>
      <c r="F2728" s="26" t="s">
        <v>295</v>
      </c>
      <c r="K2728" s="24">
        <v>88</v>
      </c>
      <c r="L2728" s="106">
        <v>46169.36209490741</v>
      </c>
      <c r="M2728" s="25" t="s">
        <v>359</v>
      </c>
      <c r="N2728" s="107" t="s">
        <v>136</v>
      </c>
      <c r="O2728" s="26">
        <v>92</v>
      </c>
      <c r="P2728" s="26" t="s">
        <v>295</v>
      </c>
    </row>
    <row r="2729" spans="1:16" x14ac:dyDescent="0.3">
      <c r="A2729" s="24">
        <v>89</v>
      </c>
      <c r="B2729" s="106">
        <v>46170.349756944444</v>
      </c>
      <c r="C2729" s="25" t="s">
        <v>358</v>
      </c>
      <c r="D2729" s="107" t="s">
        <v>341</v>
      </c>
      <c r="E2729" s="26">
        <v>4.55</v>
      </c>
      <c r="F2729" s="26" t="s">
        <v>295</v>
      </c>
      <c r="K2729" s="24">
        <v>89</v>
      </c>
      <c r="L2729" s="106">
        <v>46170.349756944444</v>
      </c>
      <c r="M2729" s="25" t="s">
        <v>359</v>
      </c>
      <c r="N2729" s="107" t="s">
        <v>341</v>
      </c>
      <c r="O2729" s="26">
        <v>1.25</v>
      </c>
      <c r="P2729" s="26" t="s">
        <v>295</v>
      </c>
    </row>
    <row r="2730" spans="1:16" x14ac:dyDescent="0.3">
      <c r="A2730" s="24">
        <v>89</v>
      </c>
      <c r="B2730" s="106">
        <v>46170.349756944444</v>
      </c>
      <c r="C2730" s="25" t="s">
        <v>358</v>
      </c>
      <c r="D2730" s="107" t="s">
        <v>118</v>
      </c>
      <c r="E2730" s="26">
        <v>4.4000000000000004</v>
      </c>
      <c r="F2730" s="26" t="s">
        <v>295</v>
      </c>
      <c r="K2730" s="24">
        <v>89</v>
      </c>
      <c r="L2730" s="106">
        <v>46170.349756944444</v>
      </c>
      <c r="M2730" s="25" t="s">
        <v>359</v>
      </c>
      <c r="N2730" s="107" t="s">
        <v>118</v>
      </c>
      <c r="O2730" s="26">
        <v>9.6</v>
      </c>
      <c r="P2730" s="26" t="s">
        <v>295</v>
      </c>
    </row>
    <row r="2731" spans="1:16" x14ac:dyDescent="0.3">
      <c r="A2731" s="24">
        <v>89</v>
      </c>
      <c r="B2731" s="106">
        <v>46170.349756944444</v>
      </c>
      <c r="C2731" s="25" t="s">
        <v>358</v>
      </c>
      <c r="D2731" s="107" t="s">
        <v>130</v>
      </c>
      <c r="E2731" s="26">
        <v>3.63</v>
      </c>
      <c r="F2731" s="26" t="s">
        <v>295</v>
      </c>
      <c r="K2731" s="24">
        <v>89</v>
      </c>
      <c r="L2731" s="106">
        <v>46170.349756944444</v>
      </c>
      <c r="M2731" s="25" t="s">
        <v>359</v>
      </c>
      <c r="N2731" s="107" t="s">
        <v>130</v>
      </c>
      <c r="O2731" s="26">
        <v>2.4700000000000002</v>
      </c>
      <c r="P2731" s="26" t="s">
        <v>295</v>
      </c>
    </row>
    <row r="2732" spans="1:16" x14ac:dyDescent="0.3">
      <c r="A2732" s="24">
        <v>89</v>
      </c>
      <c r="B2732" s="106">
        <v>46170.349756944444</v>
      </c>
      <c r="C2732" s="25" t="s">
        <v>358</v>
      </c>
      <c r="D2732" s="107" t="s">
        <v>343</v>
      </c>
      <c r="E2732" s="26">
        <v>0.318</v>
      </c>
      <c r="F2732" s="26" t="s">
        <v>295</v>
      </c>
      <c r="K2732" s="24">
        <v>89</v>
      </c>
      <c r="L2732" s="106">
        <v>46170.349756944444</v>
      </c>
      <c r="M2732" s="25" t="s">
        <v>359</v>
      </c>
      <c r="N2732" s="107" t="s">
        <v>343</v>
      </c>
      <c r="O2732" s="26">
        <v>1.2150000000000001</v>
      </c>
      <c r="P2732" s="26" t="s">
        <v>295</v>
      </c>
    </row>
    <row r="2733" spans="1:16" x14ac:dyDescent="0.3">
      <c r="A2733" s="24">
        <v>89</v>
      </c>
      <c r="B2733" s="106">
        <v>46170.349756944444</v>
      </c>
      <c r="C2733" s="25" t="s">
        <v>358</v>
      </c>
      <c r="D2733" s="107" t="s">
        <v>127</v>
      </c>
      <c r="E2733" s="26">
        <v>1.212</v>
      </c>
      <c r="F2733" s="26" t="s">
        <v>295</v>
      </c>
      <c r="K2733" s="24">
        <v>89</v>
      </c>
      <c r="L2733" s="106">
        <v>46170.349756944444</v>
      </c>
      <c r="M2733" s="25" t="s">
        <v>359</v>
      </c>
      <c r="N2733" s="107" t="s">
        <v>127</v>
      </c>
      <c r="O2733" s="26">
        <v>4.7350000000000003</v>
      </c>
      <c r="P2733" s="26" t="s">
        <v>295</v>
      </c>
    </row>
    <row r="2734" spans="1:16" x14ac:dyDescent="0.3">
      <c r="A2734" s="24">
        <v>89</v>
      </c>
      <c r="B2734" s="106">
        <v>46170.349756944444</v>
      </c>
      <c r="C2734" s="25" t="s">
        <v>358</v>
      </c>
      <c r="D2734" s="107" t="s">
        <v>131</v>
      </c>
      <c r="E2734" s="26">
        <v>8.6</v>
      </c>
      <c r="F2734" s="26" t="s">
        <v>295</v>
      </c>
      <c r="K2734" s="24">
        <v>89</v>
      </c>
      <c r="L2734" s="106">
        <v>46170.349756944444</v>
      </c>
      <c r="M2734" s="25" t="s">
        <v>359</v>
      </c>
      <c r="N2734" s="107" t="s">
        <v>131</v>
      </c>
      <c r="O2734" s="26">
        <v>11.9</v>
      </c>
      <c r="P2734" s="26" t="s">
        <v>295</v>
      </c>
    </row>
    <row r="2735" spans="1:16" x14ac:dyDescent="0.3">
      <c r="A2735" s="24">
        <v>89</v>
      </c>
      <c r="B2735" s="106">
        <v>46170.349756944444</v>
      </c>
      <c r="C2735" s="25" t="s">
        <v>358</v>
      </c>
      <c r="D2735" s="107" t="s">
        <v>344</v>
      </c>
      <c r="E2735" s="26">
        <v>302</v>
      </c>
      <c r="F2735" s="26" t="s">
        <v>295</v>
      </c>
      <c r="K2735" s="24">
        <v>89</v>
      </c>
      <c r="L2735" s="106">
        <v>46170.349756944444</v>
      </c>
      <c r="M2735" s="25" t="s">
        <v>359</v>
      </c>
      <c r="N2735" s="107" t="s">
        <v>344</v>
      </c>
      <c r="O2735" s="26">
        <v>185</v>
      </c>
      <c r="P2735" s="26" t="s">
        <v>295</v>
      </c>
    </row>
    <row r="2736" spans="1:16" x14ac:dyDescent="0.3">
      <c r="A2736" s="24">
        <v>89</v>
      </c>
      <c r="B2736" s="106">
        <v>46170.349756944444</v>
      </c>
      <c r="C2736" s="25" t="s">
        <v>358</v>
      </c>
      <c r="D2736" s="107" t="s">
        <v>119</v>
      </c>
      <c r="E2736" s="26">
        <v>247</v>
      </c>
      <c r="F2736" s="26" t="s">
        <v>295</v>
      </c>
      <c r="K2736" s="24">
        <v>89</v>
      </c>
      <c r="L2736" s="106">
        <v>46170.349756944444</v>
      </c>
      <c r="M2736" s="25" t="s">
        <v>359</v>
      </c>
      <c r="N2736" s="107" t="s">
        <v>119</v>
      </c>
      <c r="O2736" s="26">
        <v>93</v>
      </c>
      <c r="P2736" s="26" t="s">
        <v>295</v>
      </c>
    </row>
    <row r="2737" spans="1:16" x14ac:dyDescent="0.3">
      <c r="A2737" s="24">
        <v>89</v>
      </c>
      <c r="B2737" s="106">
        <v>46170.349756944444</v>
      </c>
      <c r="C2737" s="25" t="s">
        <v>358</v>
      </c>
      <c r="D2737" s="107" t="s">
        <v>120</v>
      </c>
      <c r="E2737" s="26">
        <v>75</v>
      </c>
      <c r="F2737" s="26" t="s">
        <v>295</v>
      </c>
      <c r="K2737" s="24">
        <v>89</v>
      </c>
      <c r="L2737" s="106">
        <v>46170.349756944444</v>
      </c>
      <c r="M2737" s="25" t="s">
        <v>359</v>
      </c>
      <c r="N2737" s="107" t="s">
        <v>120</v>
      </c>
      <c r="O2737" s="26">
        <v>27</v>
      </c>
      <c r="P2737" s="26" t="s">
        <v>295</v>
      </c>
    </row>
    <row r="2738" spans="1:16" x14ac:dyDescent="0.3">
      <c r="A2738" s="24">
        <v>89</v>
      </c>
      <c r="B2738" s="106">
        <v>46170.349756944444</v>
      </c>
      <c r="C2738" s="25" t="s">
        <v>358</v>
      </c>
      <c r="D2738" s="107" t="s">
        <v>117</v>
      </c>
      <c r="E2738" s="26">
        <v>2.74</v>
      </c>
      <c r="F2738" s="26" t="s">
        <v>295</v>
      </c>
      <c r="K2738" s="24">
        <v>89</v>
      </c>
      <c r="L2738" s="106">
        <v>46170.349756944444</v>
      </c>
      <c r="M2738" s="25" t="s">
        <v>359</v>
      </c>
      <c r="N2738" s="107" t="s">
        <v>117</v>
      </c>
      <c r="O2738" s="26">
        <v>6.52</v>
      </c>
      <c r="P2738" s="26" t="s">
        <v>295</v>
      </c>
    </row>
    <row r="2739" spans="1:16" x14ac:dyDescent="0.3">
      <c r="A2739" s="24">
        <v>89</v>
      </c>
      <c r="B2739" s="106">
        <v>46170.349756944444</v>
      </c>
      <c r="C2739" s="25" t="s">
        <v>358</v>
      </c>
      <c r="D2739" s="107" t="s">
        <v>346</v>
      </c>
      <c r="E2739" s="26">
        <v>230</v>
      </c>
      <c r="F2739" s="26" t="s">
        <v>295</v>
      </c>
      <c r="K2739" s="24">
        <v>89</v>
      </c>
      <c r="L2739" s="106">
        <v>46170.349756944444</v>
      </c>
      <c r="M2739" s="25" t="s">
        <v>359</v>
      </c>
      <c r="N2739" s="107" t="s">
        <v>346</v>
      </c>
      <c r="O2739" s="26">
        <v>71</v>
      </c>
      <c r="P2739" s="26" t="s">
        <v>295</v>
      </c>
    </row>
    <row r="2740" spans="1:16" x14ac:dyDescent="0.3">
      <c r="A2740" s="24">
        <v>89</v>
      </c>
      <c r="B2740" s="106">
        <v>46170.349756944444</v>
      </c>
      <c r="C2740" s="25" t="s">
        <v>358</v>
      </c>
      <c r="D2740" s="107" t="s">
        <v>132</v>
      </c>
      <c r="E2740" s="26">
        <v>3.39</v>
      </c>
      <c r="F2740" s="26" t="s">
        <v>295</v>
      </c>
      <c r="K2740" s="24">
        <v>89</v>
      </c>
      <c r="L2740" s="106">
        <v>46170.349756944444</v>
      </c>
      <c r="M2740" s="25" t="s">
        <v>359</v>
      </c>
      <c r="N2740" s="107" t="s">
        <v>132</v>
      </c>
      <c r="O2740" s="26">
        <v>7.13</v>
      </c>
      <c r="P2740" s="26" t="s">
        <v>295</v>
      </c>
    </row>
    <row r="2741" spans="1:16" x14ac:dyDescent="0.3">
      <c r="A2741" s="24">
        <v>89</v>
      </c>
      <c r="B2741" s="106">
        <v>46170.349756944444</v>
      </c>
      <c r="C2741" s="25" t="s">
        <v>358</v>
      </c>
      <c r="D2741" s="107" t="s">
        <v>111</v>
      </c>
      <c r="E2741" s="26">
        <v>86</v>
      </c>
      <c r="F2741" s="26" t="s">
        <v>295</v>
      </c>
      <c r="K2741" s="24">
        <v>89</v>
      </c>
      <c r="L2741" s="106">
        <v>46170.349756944444</v>
      </c>
      <c r="M2741" s="25" t="s">
        <v>359</v>
      </c>
      <c r="N2741" s="107" t="s">
        <v>111</v>
      </c>
      <c r="O2741" s="26">
        <v>286</v>
      </c>
      <c r="P2741" s="26" t="s">
        <v>295</v>
      </c>
    </row>
    <row r="2742" spans="1:16" x14ac:dyDescent="0.3">
      <c r="A2742" s="24">
        <v>89</v>
      </c>
      <c r="B2742" s="106">
        <v>46170.349756944444</v>
      </c>
      <c r="C2742" s="25" t="s">
        <v>358</v>
      </c>
      <c r="D2742" s="107" t="s">
        <v>347</v>
      </c>
      <c r="E2742" s="26">
        <v>4.96</v>
      </c>
      <c r="F2742" s="26" t="s">
        <v>295</v>
      </c>
      <c r="K2742" s="24">
        <v>89</v>
      </c>
      <c r="L2742" s="106">
        <v>46170.349756944444</v>
      </c>
      <c r="M2742" s="25" t="s">
        <v>359</v>
      </c>
      <c r="N2742" s="107" t="s">
        <v>347</v>
      </c>
      <c r="O2742" s="26">
        <v>9.69</v>
      </c>
      <c r="P2742" s="26" t="s">
        <v>295</v>
      </c>
    </row>
    <row r="2743" spans="1:16" x14ac:dyDescent="0.3">
      <c r="A2743" s="24">
        <v>89</v>
      </c>
      <c r="B2743" s="106">
        <v>46170.349756944444</v>
      </c>
      <c r="C2743" s="25" t="s">
        <v>358</v>
      </c>
      <c r="D2743" s="107" t="s">
        <v>349</v>
      </c>
      <c r="E2743" s="26">
        <v>2</v>
      </c>
      <c r="F2743" s="26" t="s">
        <v>295</v>
      </c>
      <c r="K2743" s="24">
        <v>89</v>
      </c>
      <c r="L2743" s="106">
        <v>46170.349756944444</v>
      </c>
      <c r="M2743" s="25" t="s">
        <v>359</v>
      </c>
      <c r="N2743" s="107" t="s">
        <v>349</v>
      </c>
      <c r="O2743" s="26">
        <v>4.6399999999999997</v>
      </c>
      <c r="P2743" s="26" t="s">
        <v>295</v>
      </c>
    </row>
    <row r="2744" spans="1:16" x14ac:dyDescent="0.3">
      <c r="A2744" s="24">
        <v>89</v>
      </c>
      <c r="B2744" s="106">
        <v>46170.349756944444</v>
      </c>
      <c r="C2744" s="25" t="s">
        <v>358</v>
      </c>
      <c r="D2744" s="107" t="s">
        <v>128</v>
      </c>
      <c r="E2744" s="26">
        <v>7.1</v>
      </c>
      <c r="F2744" s="26" t="s">
        <v>295</v>
      </c>
      <c r="K2744" s="24">
        <v>89</v>
      </c>
      <c r="L2744" s="106">
        <v>46170.349756944444</v>
      </c>
      <c r="M2744" s="25" t="s">
        <v>359</v>
      </c>
      <c r="N2744" s="107" t="s">
        <v>128</v>
      </c>
      <c r="O2744" s="26">
        <v>4.5999999999999996</v>
      </c>
      <c r="P2744" s="26" t="s">
        <v>295</v>
      </c>
    </row>
    <row r="2745" spans="1:16" x14ac:dyDescent="0.3">
      <c r="A2745" s="24">
        <v>89</v>
      </c>
      <c r="B2745" s="106">
        <v>46170.349756944444</v>
      </c>
      <c r="C2745" s="25" t="s">
        <v>358</v>
      </c>
      <c r="D2745" s="107" t="s">
        <v>121</v>
      </c>
      <c r="E2745" s="26">
        <v>156</v>
      </c>
      <c r="F2745" s="26" t="s">
        <v>295</v>
      </c>
      <c r="K2745" s="24">
        <v>89</v>
      </c>
      <c r="L2745" s="106">
        <v>46170.349756944444</v>
      </c>
      <c r="M2745" s="25" t="s">
        <v>359</v>
      </c>
      <c r="N2745" s="107" t="s">
        <v>121</v>
      </c>
      <c r="O2745" s="26">
        <v>78</v>
      </c>
      <c r="P2745" s="26" t="s">
        <v>295</v>
      </c>
    </row>
    <row r="2746" spans="1:16" x14ac:dyDescent="0.3">
      <c r="A2746" s="24">
        <v>89</v>
      </c>
      <c r="B2746" s="106">
        <v>46170.349756944444</v>
      </c>
      <c r="C2746" s="25" t="s">
        <v>358</v>
      </c>
      <c r="D2746" s="107" t="s">
        <v>115</v>
      </c>
      <c r="E2746" s="26">
        <v>32</v>
      </c>
      <c r="F2746" s="26" t="s">
        <v>295</v>
      </c>
      <c r="K2746" s="24">
        <v>89</v>
      </c>
      <c r="L2746" s="106">
        <v>46170.349756944444</v>
      </c>
      <c r="M2746" s="25" t="s">
        <v>359</v>
      </c>
      <c r="N2746" s="107" t="s">
        <v>115</v>
      </c>
      <c r="O2746" s="26">
        <v>94</v>
      </c>
      <c r="P2746" s="26" t="s">
        <v>295</v>
      </c>
    </row>
    <row r="2747" spans="1:16" x14ac:dyDescent="0.3">
      <c r="A2747" s="24">
        <v>89</v>
      </c>
      <c r="B2747" s="106">
        <v>46170.349756944444</v>
      </c>
      <c r="C2747" s="25" t="s">
        <v>358</v>
      </c>
      <c r="D2747" s="107" t="s">
        <v>137</v>
      </c>
      <c r="E2747" s="26">
        <v>75</v>
      </c>
      <c r="F2747" s="26" t="s">
        <v>295</v>
      </c>
      <c r="K2747" s="24">
        <v>89</v>
      </c>
      <c r="L2747" s="106">
        <v>46170.349756944444</v>
      </c>
      <c r="M2747" s="25" t="s">
        <v>359</v>
      </c>
      <c r="N2747" s="107" t="s">
        <v>137</v>
      </c>
      <c r="O2747" s="26">
        <v>487</v>
      </c>
      <c r="P2747" s="26" t="s">
        <v>295</v>
      </c>
    </row>
    <row r="2748" spans="1:16" x14ac:dyDescent="0.3">
      <c r="A2748" s="24">
        <v>89</v>
      </c>
      <c r="B2748" s="106">
        <v>46170.349756944444</v>
      </c>
      <c r="C2748" s="25" t="s">
        <v>358</v>
      </c>
      <c r="D2748" s="107" t="s">
        <v>350</v>
      </c>
      <c r="E2748" s="26">
        <v>138</v>
      </c>
      <c r="F2748" s="26" t="s">
        <v>295</v>
      </c>
      <c r="K2748" s="24">
        <v>89</v>
      </c>
      <c r="L2748" s="106">
        <v>46170.349756944444</v>
      </c>
      <c r="M2748" s="25" t="s">
        <v>359</v>
      </c>
      <c r="N2748" s="107" t="s">
        <v>350</v>
      </c>
      <c r="O2748" s="26">
        <v>427</v>
      </c>
      <c r="P2748" s="26" t="s">
        <v>295</v>
      </c>
    </row>
    <row r="2749" spans="1:16" x14ac:dyDescent="0.3">
      <c r="A2749" s="24">
        <v>89</v>
      </c>
      <c r="B2749" s="106">
        <v>46170.349756944444</v>
      </c>
      <c r="C2749" s="25" t="s">
        <v>358</v>
      </c>
      <c r="D2749" s="107" t="s">
        <v>125</v>
      </c>
      <c r="E2749" s="26">
        <v>120</v>
      </c>
      <c r="F2749" s="26" t="s">
        <v>295</v>
      </c>
      <c r="K2749" s="24">
        <v>89</v>
      </c>
      <c r="L2749" s="106">
        <v>46170.349756944444</v>
      </c>
      <c r="M2749" s="25" t="s">
        <v>359</v>
      </c>
      <c r="N2749" s="107" t="s">
        <v>125</v>
      </c>
      <c r="O2749" s="26">
        <v>423</v>
      </c>
      <c r="P2749" s="26" t="s">
        <v>295</v>
      </c>
    </row>
    <row r="2750" spans="1:16" x14ac:dyDescent="0.3">
      <c r="A2750" s="24">
        <v>89</v>
      </c>
      <c r="B2750" s="106">
        <v>46170.349756944444</v>
      </c>
      <c r="C2750" s="25" t="s">
        <v>358</v>
      </c>
      <c r="D2750" s="107" t="s">
        <v>126</v>
      </c>
      <c r="E2750" s="26">
        <v>77</v>
      </c>
      <c r="F2750" s="26" t="s">
        <v>295</v>
      </c>
      <c r="K2750" s="24">
        <v>89</v>
      </c>
      <c r="L2750" s="106">
        <v>46170.349756944444</v>
      </c>
      <c r="M2750" s="25" t="s">
        <v>359</v>
      </c>
      <c r="N2750" s="107" t="s">
        <v>126</v>
      </c>
      <c r="O2750" s="26">
        <v>155</v>
      </c>
      <c r="P2750" s="26" t="s">
        <v>295</v>
      </c>
    </row>
    <row r="2751" spans="1:16" x14ac:dyDescent="0.3">
      <c r="A2751" s="24">
        <v>89</v>
      </c>
      <c r="B2751" s="106">
        <v>46170.349756944444</v>
      </c>
      <c r="C2751" s="25" t="s">
        <v>358</v>
      </c>
      <c r="D2751" s="107" t="s">
        <v>351</v>
      </c>
      <c r="E2751" s="26">
        <v>132</v>
      </c>
      <c r="F2751" s="26" t="s">
        <v>295</v>
      </c>
      <c r="K2751" s="24">
        <v>89</v>
      </c>
      <c r="L2751" s="106">
        <v>46170.349756944444</v>
      </c>
      <c r="M2751" s="25" t="s">
        <v>359</v>
      </c>
      <c r="N2751" s="107" t="s">
        <v>351</v>
      </c>
      <c r="O2751" s="26">
        <v>388</v>
      </c>
      <c r="P2751" s="26" t="s">
        <v>295</v>
      </c>
    </row>
    <row r="2752" spans="1:16" x14ac:dyDescent="0.3">
      <c r="A2752" s="24">
        <v>89</v>
      </c>
      <c r="B2752" s="106">
        <v>46170.349756944444</v>
      </c>
      <c r="C2752" s="25" t="s">
        <v>358</v>
      </c>
      <c r="D2752" s="107" t="s">
        <v>352</v>
      </c>
      <c r="E2752" s="26">
        <v>55</v>
      </c>
      <c r="F2752" s="26" t="s">
        <v>295</v>
      </c>
      <c r="K2752" s="24">
        <v>89</v>
      </c>
      <c r="L2752" s="106">
        <v>46170.349756944444</v>
      </c>
      <c r="M2752" s="25" t="s">
        <v>359</v>
      </c>
      <c r="N2752" s="107" t="s">
        <v>352</v>
      </c>
      <c r="O2752" s="26">
        <v>88</v>
      </c>
      <c r="P2752" s="26" t="s">
        <v>295</v>
      </c>
    </row>
    <row r="2753" spans="1:16" x14ac:dyDescent="0.3">
      <c r="A2753" s="24">
        <v>89</v>
      </c>
      <c r="B2753" s="106">
        <v>46170.349756944444</v>
      </c>
      <c r="C2753" s="25" t="s">
        <v>358</v>
      </c>
      <c r="D2753" s="107" t="s">
        <v>122</v>
      </c>
      <c r="E2753" s="26">
        <v>45</v>
      </c>
      <c r="F2753" s="26" t="s">
        <v>295</v>
      </c>
      <c r="K2753" s="24">
        <v>89</v>
      </c>
      <c r="L2753" s="106">
        <v>46170.349756944444</v>
      </c>
      <c r="M2753" s="25" t="s">
        <v>359</v>
      </c>
      <c r="N2753" s="107" t="s">
        <v>122</v>
      </c>
      <c r="O2753" s="26">
        <v>214</v>
      </c>
      <c r="P2753" s="26" t="s">
        <v>295</v>
      </c>
    </row>
    <row r="2754" spans="1:16" x14ac:dyDescent="0.3">
      <c r="A2754" s="24">
        <v>89</v>
      </c>
      <c r="B2754" s="106">
        <v>46170.349756944444</v>
      </c>
      <c r="C2754" s="25" t="s">
        <v>358</v>
      </c>
      <c r="D2754" s="107" t="s">
        <v>124</v>
      </c>
      <c r="E2754" s="26">
        <v>26</v>
      </c>
      <c r="F2754" s="26" t="s">
        <v>295</v>
      </c>
      <c r="K2754" s="24">
        <v>89</v>
      </c>
      <c r="L2754" s="106">
        <v>46170.349756944444</v>
      </c>
      <c r="M2754" s="25" t="s">
        <v>359</v>
      </c>
      <c r="N2754" s="107" t="s">
        <v>124</v>
      </c>
      <c r="O2754" s="26">
        <v>103</v>
      </c>
      <c r="P2754" s="26" t="s">
        <v>295</v>
      </c>
    </row>
    <row r="2755" spans="1:16" x14ac:dyDescent="0.3">
      <c r="A2755" s="24">
        <v>89</v>
      </c>
      <c r="B2755" s="106">
        <v>46170.349756944444</v>
      </c>
      <c r="C2755" s="25" t="s">
        <v>358</v>
      </c>
      <c r="D2755" s="107" t="s">
        <v>353</v>
      </c>
      <c r="E2755" s="26">
        <v>0.92</v>
      </c>
      <c r="F2755" s="26" t="s">
        <v>295</v>
      </c>
      <c r="K2755" s="24">
        <v>89</v>
      </c>
      <c r="L2755" s="106">
        <v>46170.349756944444</v>
      </c>
      <c r="M2755" s="25" t="s">
        <v>359</v>
      </c>
      <c r="N2755" s="107" t="s">
        <v>353</v>
      </c>
      <c r="O2755" s="26">
        <v>3.33</v>
      </c>
      <c r="P2755" s="26" t="s">
        <v>295</v>
      </c>
    </row>
    <row r="2756" spans="1:16" x14ac:dyDescent="0.3">
      <c r="A2756" s="24">
        <v>89</v>
      </c>
      <c r="B2756" s="106">
        <v>46170.349756944444</v>
      </c>
      <c r="C2756" s="25" t="s">
        <v>358</v>
      </c>
      <c r="D2756" s="107" t="s">
        <v>355</v>
      </c>
      <c r="E2756" s="26">
        <v>34.4</v>
      </c>
      <c r="F2756" s="26" t="s">
        <v>295</v>
      </c>
      <c r="K2756" s="24">
        <v>89</v>
      </c>
      <c r="L2756" s="106">
        <v>46170.349756944444</v>
      </c>
      <c r="M2756" s="25" t="s">
        <v>359</v>
      </c>
      <c r="N2756" s="107" t="s">
        <v>355</v>
      </c>
      <c r="O2756" s="26">
        <v>18.600000000000001</v>
      </c>
      <c r="P2756" s="26" t="s">
        <v>295</v>
      </c>
    </row>
    <row r="2757" spans="1:16" x14ac:dyDescent="0.3">
      <c r="A2757" s="24">
        <v>89</v>
      </c>
      <c r="B2757" s="106">
        <v>46170.349756944444</v>
      </c>
      <c r="C2757" s="25" t="s">
        <v>358</v>
      </c>
      <c r="D2757" s="107" t="s">
        <v>133</v>
      </c>
      <c r="E2757" s="26">
        <v>146</v>
      </c>
      <c r="F2757" s="26" t="s">
        <v>295</v>
      </c>
      <c r="K2757" s="24">
        <v>89</v>
      </c>
      <c r="L2757" s="106">
        <v>46170.349756944444</v>
      </c>
      <c r="M2757" s="25" t="s">
        <v>359</v>
      </c>
      <c r="N2757" s="107" t="s">
        <v>133</v>
      </c>
      <c r="O2757" s="26">
        <v>130</v>
      </c>
      <c r="P2757" s="26" t="s">
        <v>295</v>
      </c>
    </row>
    <row r="2758" spans="1:16" x14ac:dyDescent="0.3">
      <c r="A2758" s="24">
        <v>89</v>
      </c>
      <c r="B2758" s="106">
        <v>46170.349756944444</v>
      </c>
      <c r="C2758" s="25" t="s">
        <v>358</v>
      </c>
      <c r="D2758" s="107" t="s">
        <v>135</v>
      </c>
      <c r="E2758" s="26">
        <v>3.8</v>
      </c>
      <c r="F2758" s="26" t="s">
        <v>295</v>
      </c>
      <c r="K2758" s="24">
        <v>89</v>
      </c>
      <c r="L2758" s="106">
        <v>46170.349756944444</v>
      </c>
      <c r="M2758" s="25" t="s">
        <v>359</v>
      </c>
      <c r="N2758" s="107" t="s">
        <v>135</v>
      </c>
      <c r="O2758" s="26">
        <v>6.6</v>
      </c>
      <c r="P2758" s="26" t="s">
        <v>295</v>
      </c>
    </row>
    <row r="2759" spans="1:16" x14ac:dyDescent="0.3">
      <c r="A2759" s="24">
        <v>89</v>
      </c>
      <c r="B2759" s="106">
        <v>46170.349756944444</v>
      </c>
      <c r="C2759" s="25" t="s">
        <v>358</v>
      </c>
      <c r="D2759" s="107" t="s">
        <v>136</v>
      </c>
      <c r="E2759" s="26">
        <v>116</v>
      </c>
      <c r="F2759" s="26" t="s">
        <v>295</v>
      </c>
      <c r="K2759" s="24">
        <v>89</v>
      </c>
      <c r="L2759" s="106">
        <v>46170.349756944444</v>
      </c>
      <c r="M2759" s="25" t="s">
        <v>359</v>
      </c>
      <c r="N2759" s="107" t="s">
        <v>136</v>
      </c>
      <c r="O2759" s="26">
        <v>93</v>
      </c>
      <c r="P2759" s="26" t="s">
        <v>295</v>
      </c>
    </row>
    <row r="2760" spans="1:16" x14ac:dyDescent="0.3">
      <c r="A2760" s="24">
        <v>90</v>
      </c>
      <c r="B2760" s="106">
        <v>46171.378495370373</v>
      </c>
      <c r="C2760" s="25" t="s">
        <v>358</v>
      </c>
      <c r="D2760" s="107" t="s">
        <v>341</v>
      </c>
      <c r="E2760" s="26">
        <v>4.55</v>
      </c>
      <c r="F2760" s="26" t="s">
        <v>295</v>
      </c>
      <c r="K2760" s="24">
        <v>90</v>
      </c>
      <c r="L2760" s="106">
        <v>46171.378506944442</v>
      </c>
      <c r="M2760" s="25" t="s">
        <v>359</v>
      </c>
      <c r="N2760" s="107" t="s">
        <v>341</v>
      </c>
      <c r="O2760" s="26">
        <v>1.1499999999999999</v>
      </c>
      <c r="P2760" s="26" t="s">
        <v>295</v>
      </c>
    </row>
    <row r="2761" spans="1:16" x14ac:dyDescent="0.3">
      <c r="A2761" s="24">
        <v>90</v>
      </c>
      <c r="B2761" s="106">
        <v>46171.378495370373</v>
      </c>
      <c r="C2761" s="25" t="s">
        <v>358</v>
      </c>
      <c r="D2761" s="107" t="s">
        <v>118</v>
      </c>
      <c r="E2761" s="26">
        <v>4.4000000000000004</v>
      </c>
      <c r="F2761" s="26" t="s">
        <v>295</v>
      </c>
      <c r="K2761" s="24">
        <v>90</v>
      </c>
      <c r="L2761" s="106">
        <v>46171.378506944442</v>
      </c>
      <c r="M2761" s="25" t="s">
        <v>359</v>
      </c>
      <c r="N2761" s="107" t="s">
        <v>118</v>
      </c>
      <c r="O2761" s="26">
        <v>9.5</v>
      </c>
      <c r="P2761" s="26" t="s">
        <v>295</v>
      </c>
    </row>
    <row r="2762" spans="1:16" x14ac:dyDescent="0.3">
      <c r="A2762" s="24">
        <v>90</v>
      </c>
      <c r="B2762" s="106">
        <v>46171.378495370373</v>
      </c>
      <c r="C2762" s="25" t="s">
        <v>358</v>
      </c>
      <c r="D2762" s="107" t="s">
        <v>130</v>
      </c>
      <c r="E2762" s="26">
        <v>3.88</v>
      </c>
      <c r="F2762" s="26" t="s">
        <v>295</v>
      </c>
      <c r="K2762" s="24">
        <v>90</v>
      </c>
      <c r="L2762" s="106">
        <v>46171.378506944442</v>
      </c>
      <c r="M2762" s="25" t="s">
        <v>359</v>
      </c>
      <c r="N2762" s="107" t="s">
        <v>130</v>
      </c>
      <c r="O2762" s="26">
        <v>2.4500000000000002</v>
      </c>
      <c r="P2762" s="26" t="s">
        <v>295</v>
      </c>
    </row>
    <row r="2763" spans="1:16" x14ac:dyDescent="0.3">
      <c r="A2763" s="24">
        <v>90</v>
      </c>
      <c r="B2763" s="106">
        <v>46171.378495370373</v>
      </c>
      <c r="C2763" s="25" t="s">
        <v>358</v>
      </c>
      <c r="D2763" s="107" t="s">
        <v>343</v>
      </c>
      <c r="E2763" s="26">
        <v>0.34599999999999997</v>
      </c>
      <c r="F2763" s="26" t="s">
        <v>295</v>
      </c>
      <c r="K2763" s="24">
        <v>90</v>
      </c>
      <c r="L2763" s="106">
        <v>46171.378506944442</v>
      </c>
      <c r="M2763" s="25" t="s">
        <v>359</v>
      </c>
      <c r="N2763" s="107" t="s">
        <v>343</v>
      </c>
      <c r="O2763" s="26">
        <v>1.2390000000000001</v>
      </c>
      <c r="P2763" s="26" t="s">
        <v>295</v>
      </c>
    </row>
    <row r="2764" spans="1:16" x14ac:dyDescent="0.3">
      <c r="A2764" s="24">
        <v>90</v>
      </c>
      <c r="B2764" s="106">
        <v>46171.378495370373</v>
      </c>
      <c r="C2764" s="25" t="s">
        <v>358</v>
      </c>
      <c r="D2764" s="107" t="s">
        <v>127</v>
      </c>
      <c r="E2764" s="26">
        <v>1.2390000000000001</v>
      </c>
      <c r="F2764" s="26" t="s">
        <v>295</v>
      </c>
      <c r="K2764" s="24">
        <v>90</v>
      </c>
      <c r="L2764" s="106">
        <v>46171.378506944442</v>
      </c>
      <c r="M2764" s="25" t="s">
        <v>359</v>
      </c>
      <c r="N2764" s="107" t="s">
        <v>127</v>
      </c>
      <c r="O2764" s="26">
        <v>4.7149999999999999</v>
      </c>
      <c r="P2764" s="26" t="s">
        <v>295</v>
      </c>
    </row>
    <row r="2765" spans="1:16" x14ac:dyDescent="0.3">
      <c r="A2765" s="24">
        <v>90</v>
      </c>
      <c r="B2765" s="106">
        <v>46171.378495370373</v>
      </c>
      <c r="C2765" s="25" t="s">
        <v>358</v>
      </c>
      <c r="D2765" s="107" t="s">
        <v>131</v>
      </c>
      <c r="E2765" s="26">
        <v>8.4</v>
      </c>
      <c r="F2765" s="26" t="s">
        <v>295</v>
      </c>
      <c r="K2765" s="24">
        <v>90</v>
      </c>
      <c r="L2765" s="106">
        <v>46171.378506944442</v>
      </c>
      <c r="M2765" s="25" t="s">
        <v>359</v>
      </c>
      <c r="N2765" s="107" t="s">
        <v>131</v>
      </c>
      <c r="O2765" s="26">
        <v>11.8</v>
      </c>
      <c r="P2765" s="26" t="s">
        <v>295</v>
      </c>
    </row>
    <row r="2766" spans="1:16" x14ac:dyDescent="0.3">
      <c r="A2766" s="24">
        <v>90</v>
      </c>
      <c r="B2766" s="106">
        <v>46171.378495370373</v>
      </c>
      <c r="C2766" s="25" t="s">
        <v>358</v>
      </c>
      <c r="D2766" s="107" t="s">
        <v>344</v>
      </c>
      <c r="E2766" s="26">
        <v>311</v>
      </c>
      <c r="F2766" s="26" t="s">
        <v>295</v>
      </c>
      <c r="K2766" s="24">
        <v>90</v>
      </c>
      <c r="L2766" s="106">
        <v>46171.378506944442</v>
      </c>
      <c r="M2766" s="25" t="s">
        <v>359</v>
      </c>
      <c r="N2766" s="107" t="s">
        <v>344</v>
      </c>
      <c r="O2766" s="26">
        <v>178</v>
      </c>
      <c r="P2766" s="26" t="s">
        <v>295</v>
      </c>
    </row>
    <row r="2767" spans="1:16" x14ac:dyDescent="0.3">
      <c r="A2767" s="24">
        <v>90</v>
      </c>
      <c r="B2767" s="106">
        <v>46171.378495370373</v>
      </c>
      <c r="C2767" s="25" t="s">
        <v>358</v>
      </c>
      <c r="D2767" s="107" t="s">
        <v>119</v>
      </c>
      <c r="E2767" s="26">
        <v>242</v>
      </c>
      <c r="F2767" s="26" t="s">
        <v>295</v>
      </c>
      <c r="K2767" s="24">
        <v>90</v>
      </c>
      <c r="L2767" s="106">
        <v>46171.378506944442</v>
      </c>
      <c r="M2767" s="25" t="s">
        <v>359</v>
      </c>
      <c r="N2767" s="107" t="s">
        <v>119</v>
      </c>
      <c r="O2767" s="26">
        <v>89</v>
      </c>
      <c r="P2767" s="26" t="s">
        <v>295</v>
      </c>
    </row>
    <row r="2768" spans="1:16" x14ac:dyDescent="0.3">
      <c r="A2768" s="24">
        <v>90</v>
      </c>
      <c r="B2768" s="106">
        <v>46171.378495370373</v>
      </c>
      <c r="C2768" s="25" t="s">
        <v>358</v>
      </c>
      <c r="D2768" s="107" t="s">
        <v>120</v>
      </c>
      <c r="E2768" s="26">
        <v>79</v>
      </c>
      <c r="F2768" s="26" t="s">
        <v>295</v>
      </c>
      <c r="K2768" s="24">
        <v>90</v>
      </c>
      <c r="L2768" s="106">
        <v>46171.378506944442</v>
      </c>
      <c r="M2768" s="25" t="s">
        <v>359</v>
      </c>
      <c r="N2768" s="107" t="s">
        <v>120</v>
      </c>
      <c r="O2768" s="26">
        <v>27</v>
      </c>
      <c r="P2768" s="26" t="s">
        <v>295</v>
      </c>
    </row>
    <row r="2769" spans="1:16" x14ac:dyDescent="0.3">
      <c r="A2769" s="24">
        <v>90</v>
      </c>
      <c r="B2769" s="106">
        <v>46171.378495370373</v>
      </c>
      <c r="C2769" s="25" t="s">
        <v>358</v>
      </c>
      <c r="D2769" s="107" t="s">
        <v>117</v>
      </c>
      <c r="E2769" s="26">
        <v>2.75</v>
      </c>
      <c r="F2769" s="26" t="s">
        <v>295</v>
      </c>
      <c r="K2769" s="24">
        <v>90</v>
      </c>
      <c r="L2769" s="106">
        <v>46171.378506944442</v>
      </c>
      <c r="M2769" s="25" t="s">
        <v>359</v>
      </c>
      <c r="N2769" s="107" t="s">
        <v>117</v>
      </c>
      <c r="O2769" s="26">
        <v>6.25</v>
      </c>
      <c r="P2769" s="26" t="s">
        <v>295</v>
      </c>
    </row>
    <row r="2770" spans="1:16" x14ac:dyDescent="0.3">
      <c r="A2770" s="24">
        <v>90</v>
      </c>
      <c r="B2770" s="106">
        <v>46171.378495370373</v>
      </c>
      <c r="C2770" s="25" t="s">
        <v>358</v>
      </c>
      <c r="D2770" s="107" t="s">
        <v>346</v>
      </c>
      <c r="E2770" s="26">
        <v>227</v>
      </c>
      <c r="F2770" s="26" t="s">
        <v>295</v>
      </c>
      <c r="K2770" s="24">
        <v>90</v>
      </c>
      <c r="L2770" s="106">
        <v>46171.378506944442</v>
      </c>
      <c r="M2770" s="25" t="s">
        <v>359</v>
      </c>
      <c r="N2770" s="107" t="s">
        <v>346</v>
      </c>
      <c r="O2770" s="26">
        <v>69</v>
      </c>
      <c r="P2770" s="26" t="s">
        <v>295</v>
      </c>
    </row>
    <row r="2771" spans="1:16" x14ac:dyDescent="0.3">
      <c r="A2771" s="24">
        <v>90</v>
      </c>
      <c r="B2771" s="106">
        <v>46171.378495370373</v>
      </c>
      <c r="C2771" s="25" t="s">
        <v>358</v>
      </c>
      <c r="D2771" s="107" t="s">
        <v>132</v>
      </c>
      <c r="E2771" s="26">
        <v>3.41</v>
      </c>
      <c r="F2771" s="26" t="s">
        <v>295</v>
      </c>
      <c r="K2771" s="24">
        <v>90</v>
      </c>
      <c r="L2771" s="106">
        <v>46171.378506944442</v>
      </c>
      <c r="M2771" s="25" t="s">
        <v>359</v>
      </c>
      <c r="N2771" s="107" t="s">
        <v>132</v>
      </c>
      <c r="O2771" s="26">
        <v>7.05</v>
      </c>
      <c r="P2771" s="26" t="s">
        <v>295</v>
      </c>
    </row>
    <row r="2772" spans="1:16" x14ac:dyDescent="0.3">
      <c r="A2772" s="24">
        <v>90</v>
      </c>
      <c r="B2772" s="106">
        <v>46171.378495370373</v>
      </c>
      <c r="C2772" s="25" t="s">
        <v>358</v>
      </c>
      <c r="D2772" s="107" t="s">
        <v>111</v>
      </c>
      <c r="E2772" s="26">
        <v>85</v>
      </c>
      <c r="F2772" s="26" t="s">
        <v>295</v>
      </c>
      <c r="K2772" s="24">
        <v>90</v>
      </c>
      <c r="L2772" s="106">
        <v>46171.378506944442</v>
      </c>
      <c r="M2772" s="25" t="s">
        <v>359</v>
      </c>
      <c r="N2772" s="107" t="s">
        <v>111</v>
      </c>
      <c r="O2772" s="26">
        <v>279</v>
      </c>
      <c r="P2772" s="26" t="s">
        <v>295</v>
      </c>
    </row>
    <row r="2773" spans="1:16" x14ac:dyDescent="0.3">
      <c r="A2773" s="24">
        <v>90</v>
      </c>
      <c r="B2773" s="106">
        <v>46171.378495370373</v>
      </c>
      <c r="C2773" s="25" t="s">
        <v>358</v>
      </c>
      <c r="D2773" s="107" t="s">
        <v>347</v>
      </c>
      <c r="E2773" s="26">
        <v>4.9800000000000004</v>
      </c>
      <c r="F2773" s="26" t="s">
        <v>295</v>
      </c>
      <c r="K2773" s="24">
        <v>90</v>
      </c>
      <c r="L2773" s="106">
        <v>46171.378506944442</v>
      </c>
      <c r="M2773" s="25" t="s">
        <v>359</v>
      </c>
      <c r="N2773" s="107" t="s">
        <v>347</v>
      </c>
      <c r="O2773" s="26">
        <v>9.85</v>
      </c>
      <c r="P2773" s="26" t="s">
        <v>295</v>
      </c>
    </row>
    <row r="2774" spans="1:16" x14ac:dyDescent="0.3">
      <c r="A2774" s="24">
        <v>90</v>
      </c>
      <c r="B2774" s="106">
        <v>46171.378495370373</v>
      </c>
      <c r="C2774" s="25" t="s">
        <v>358</v>
      </c>
      <c r="D2774" s="107" t="s">
        <v>349</v>
      </c>
      <c r="E2774" s="26">
        <v>2.1800000000000002</v>
      </c>
      <c r="F2774" s="26" t="s">
        <v>295</v>
      </c>
      <c r="K2774" s="24">
        <v>90</v>
      </c>
      <c r="L2774" s="106">
        <v>46171.378506944442</v>
      </c>
      <c r="M2774" s="25" t="s">
        <v>359</v>
      </c>
      <c r="N2774" s="107" t="s">
        <v>349</v>
      </c>
      <c r="O2774" s="26">
        <v>4.75</v>
      </c>
      <c r="P2774" s="26" t="s">
        <v>295</v>
      </c>
    </row>
    <row r="2775" spans="1:16" x14ac:dyDescent="0.3">
      <c r="A2775" s="24">
        <v>90</v>
      </c>
      <c r="B2775" s="106">
        <v>46171.378495370373</v>
      </c>
      <c r="C2775" s="25" t="s">
        <v>358</v>
      </c>
      <c r="D2775" s="107" t="s">
        <v>128</v>
      </c>
      <c r="E2775" s="26">
        <v>7.1</v>
      </c>
      <c r="F2775" s="26" t="s">
        <v>295</v>
      </c>
      <c r="K2775" s="24">
        <v>90</v>
      </c>
      <c r="L2775" s="106">
        <v>46171.378506944442</v>
      </c>
      <c r="M2775" s="25" t="s">
        <v>359</v>
      </c>
      <c r="N2775" s="107" t="s">
        <v>128</v>
      </c>
      <c r="O2775" s="26">
        <v>4.5</v>
      </c>
      <c r="P2775" s="26" t="s">
        <v>295</v>
      </c>
    </row>
    <row r="2776" spans="1:16" x14ac:dyDescent="0.3">
      <c r="A2776" s="24">
        <v>90</v>
      </c>
      <c r="B2776" s="106">
        <v>46171.378495370373</v>
      </c>
      <c r="C2776" s="25" t="s">
        <v>358</v>
      </c>
      <c r="D2776" s="107" t="s">
        <v>121</v>
      </c>
      <c r="E2776" s="26">
        <v>155</v>
      </c>
      <c r="F2776" s="26" t="s">
        <v>295</v>
      </c>
      <c r="K2776" s="24">
        <v>90</v>
      </c>
      <c r="L2776" s="106">
        <v>46171.378506944442</v>
      </c>
      <c r="M2776" s="25" t="s">
        <v>359</v>
      </c>
      <c r="N2776" s="107" t="s">
        <v>121</v>
      </c>
      <c r="O2776" s="26">
        <v>80</v>
      </c>
      <c r="P2776" s="26" t="s">
        <v>295</v>
      </c>
    </row>
    <row r="2777" spans="1:16" x14ac:dyDescent="0.3">
      <c r="A2777" s="24">
        <v>90</v>
      </c>
      <c r="B2777" s="106">
        <v>46171.378495370373</v>
      </c>
      <c r="C2777" s="25" t="s">
        <v>358</v>
      </c>
      <c r="D2777" s="107" t="s">
        <v>115</v>
      </c>
      <c r="E2777" s="26">
        <v>34</v>
      </c>
      <c r="F2777" s="26" t="s">
        <v>295</v>
      </c>
      <c r="K2777" s="24">
        <v>90</v>
      </c>
      <c r="L2777" s="106">
        <v>46171.378506944442</v>
      </c>
      <c r="M2777" s="25" t="s">
        <v>359</v>
      </c>
      <c r="N2777" s="107" t="s">
        <v>115</v>
      </c>
      <c r="O2777" s="26">
        <v>92</v>
      </c>
      <c r="P2777" s="26" t="s">
        <v>295</v>
      </c>
    </row>
    <row r="2778" spans="1:16" x14ac:dyDescent="0.3">
      <c r="A2778" s="24">
        <v>90</v>
      </c>
      <c r="B2778" s="106">
        <v>46171.378495370373</v>
      </c>
      <c r="C2778" s="25" t="s">
        <v>358</v>
      </c>
      <c r="D2778" s="107" t="s">
        <v>137</v>
      </c>
      <c r="E2778" s="26">
        <v>75</v>
      </c>
      <c r="F2778" s="26" t="s">
        <v>295</v>
      </c>
      <c r="K2778" s="24">
        <v>90</v>
      </c>
      <c r="L2778" s="106">
        <v>46171.378506944442</v>
      </c>
      <c r="M2778" s="25" t="s">
        <v>359</v>
      </c>
      <c r="N2778" s="107" t="s">
        <v>137</v>
      </c>
      <c r="O2778" s="26">
        <v>488</v>
      </c>
      <c r="P2778" s="26" t="s">
        <v>295</v>
      </c>
    </row>
    <row r="2779" spans="1:16" x14ac:dyDescent="0.3">
      <c r="A2779" s="24">
        <v>90</v>
      </c>
      <c r="B2779" s="106">
        <v>46171.378495370373</v>
      </c>
      <c r="C2779" s="25" t="s">
        <v>358</v>
      </c>
      <c r="D2779" s="107" t="s">
        <v>350</v>
      </c>
      <c r="E2779" s="26">
        <v>131</v>
      </c>
      <c r="F2779" s="26" t="s">
        <v>295</v>
      </c>
      <c r="K2779" s="24">
        <v>90</v>
      </c>
      <c r="L2779" s="106">
        <v>46171.378506944442</v>
      </c>
      <c r="M2779" s="25" t="s">
        <v>359</v>
      </c>
      <c r="N2779" s="107" t="s">
        <v>350</v>
      </c>
      <c r="O2779" s="26">
        <v>411</v>
      </c>
      <c r="P2779" s="26" t="s">
        <v>295</v>
      </c>
    </row>
    <row r="2780" spans="1:16" x14ac:dyDescent="0.3">
      <c r="A2780" s="24">
        <v>90</v>
      </c>
      <c r="B2780" s="106">
        <v>46171.378495370373</v>
      </c>
      <c r="C2780" s="25" t="s">
        <v>358</v>
      </c>
      <c r="D2780" s="107" t="s">
        <v>125</v>
      </c>
      <c r="E2780" s="26">
        <v>108</v>
      </c>
      <c r="F2780" s="26" t="s">
        <v>295</v>
      </c>
      <c r="K2780" s="24">
        <v>90</v>
      </c>
      <c r="L2780" s="106">
        <v>46171.378506944442</v>
      </c>
      <c r="M2780" s="25" t="s">
        <v>359</v>
      </c>
      <c r="N2780" s="107" t="s">
        <v>125</v>
      </c>
      <c r="O2780" s="26">
        <v>416</v>
      </c>
      <c r="P2780" s="26" t="s">
        <v>295</v>
      </c>
    </row>
    <row r="2781" spans="1:16" x14ac:dyDescent="0.3">
      <c r="A2781" s="24">
        <v>90</v>
      </c>
      <c r="B2781" s="106">
        <v>46171.378495370373</v>
      </c>
      <c r="C2781" s="25" t="s">
        <v>358</v>
      </c>
      <c r="D2781" s="107" t="s">
        <v>126</v>
      </c>
      <c r="E2781" s="26">
        <v>80</v>
      </c>
      <c r="F2781" s="26" t="s">
        <v>295</v>
      </c>
      <c r="K2781" s="24">
        <v>90</v>
      </c>
      <c r="L2781" s="106">
        <v>46171.378506944442</v>
      </c>
      <c r="M2781" s="25" t="s">
        <v>359</v>
      </c>
      <c r="N2781" s="107" t="s">
        <v>126</v>
      </c>
      <c r="O2781" s="26">
        <v>151</v>
      </c>
      <c r="P2781" s="26" t="s">
        <v>295</v>
      </c>
    </row>
    <row r="2782" spans="1:16" x14ac:dyDescent="0.3">
      <c r="A2782" s="24">
        <v>90</v>
      </c>
      <c r="B2782" s="106">
        <v>46171.378495370373</v>
      </c>
      <c r="C2782" s="25" t="s">
        <v>358</v>
      </c>
      <c r="D2782" s="107" t="s">
        <v>351</v>
      </c>
      <c r="E2782" s="26">
        <v>166</v>
      </c>
      <c r="F2782" s="26" t="s">
        <v>295</v>
      </c>
      <c r="K2782" s="24">
        <v>90</v>
      </c>
      <c r="L2782" s="106">
        <v>46171.378506944442</v>
      </c>
      <c r="M2782" s="25" t="s">
        <v>359</v>
      </c>
      <c r="N2782" s="107" t="s">
        <v>351</v>
      </c>
      <c r="O2782" s="26">
        <v>375</v>
      </c>
      <c r="P2782" s="26" t="s">
        <v>295</v>
      </c>
    </row>
    <row r="2783" spans="1:16" x14ac:dyDescent="0.3">
      <c r="A2783" s="24">
        <v>90</v>
      </c>
      <c r="B2783" s="106">
        <v>46171.378495370373</v>
      </c>
      <c r="C2783" s="25" t="s">
        <v>358</v>
      </c>
      <c r="D2783" s="107" t="s">
        <v>352</v>
      </c>
      <c r="E2783" s="26">
        <v>59</v>
      </c>
      <c r="F2783" s="26" t="s">
        <v>295</v>
      </c>
      <c r="K2783" s="24">
        <v>90</v>
      </c>
      <c r="L2783" s="106">
        <v>46171.378506944442</v>
      </c>
      <c r="M2783" s="25" t="s">
        <v>359</v>
      </c>
      <c r="N2783" s="107" t="s">
        <v>352</v>
      </c>
      <c r="O2783" s="26">
        <v>86</v>
      </c>
      <c r="P2783" s="26" t="s">
        <v>295</v>
      </c>
    </row>
    <row r="2784" spans="1:16" x14ac:dyDescent="0.3">
      <c r="A2784" s="24">
        <v>90</v>
      </c>
      <c r="B2784" s="106">
        <v>46171.378495370373</v>
      </c>
      <c r="C2784" s="25" t="s">
        <v>358</v>
      </c>
      <c r="D2784" s="107" t="s">
        <v>122</v>
      </c>
      <c r="E2784" s="26">
        <v>43</v>
      </c>
      <c r="F2784" s="26" t="s">
        <v>295</v>
      </c>
      <c r="K2784" s="24">
        <v>90</v>
      </c>
      <c r="L2784" s="106">
        <v>46171.378506944442</v>
      </c>
      <c r="M2784" s="25" t="s">
        <v>359</v>
      </c>
      <c r="N2784" s="107" t="s">
        <v>122</v>
      </c>
      <c r="O2784" s="26">
        <v>214</v>
      </c>
      <c r="P2784" s="26" t="s">
        <v>295</v>
      </c>
    </row>
    <row r="2785" spans="1:16" x14ac:dyDescent="0.3">
      <c r="A2785" s="24">
        <v>90</v>
      </c>
      <c r="B2785" s="106">
        <v>46171.378495370373</v>
      </c>
      <c r="C2785" s="25" t="s">
        <v>358</v>
      </c>
      <c r="D2785" s="107" t="s">
        <v>124</v>
      </c>
      <c r="E2785" s="26">
        <v>29</v>
      </c>
      <c r="F2785" s="26" t="s">
        <v>295</v>
      </c>
      <c r="K2785" s="24">
        <v>90</v>
      </c>
      <c r="L2785" s="106">
        <v>46171.378506944442</v>
      </c>
      <c r="M2785" s="25" t="s">
        <v>359</v>
      </c>
      <c r="N2785" s="107" t="s">
        <v>124</v>
      </c>
      <c r="O2785" s="26">
        <v>104</v>
      </c>
      <c r="P2785" s="26" t="s">
        <v>295</v>
      </c>
    </row>
    <row r="2786" spans="1:16" x14ac:dyDescent="0.3">
      <c r="A2786" s="24">
        <v>90</v>
      </c>
      <c r="B2786" s="106">
        <v>46171.378495370373</v>
      </c>
      <c r="C2786" s="25" t="s">
        <v>358</v>
      </c>
      <c r="D2786" s="107" t="s">
        <v>353</v>
      </c>
      <c r="E2786" s="26">
        <v>0.9</v>
      </c>
      <c r="F2786" s="26" t="s">
        <v>295</v>
      </c>
      <c r="K2786" s="24">
        <v>90</v>
      </c>
      <c r="L2786" s="106">
        <v>46171.378506944442</v>
      </c>
      <c r="M2786" s="25" t="s">
        <v>359</v>
      </c>
      <c r="N2786" s="107" t="s">
        <v>353</v>
      </c>
      <c r="O2786" s="26">
        <v>3.36</v>
      </c>
      <c r="P2786" s="26" t="s">
        <v>295</v>
      </c>
    </row>
    <row r="2787" spans="1:16" x14ac:dyDescent="0.3">
      <c r="A2787" s="24">
        <v>90</v>
      </c>
      <c r="B2787" s="106">
        <v>46171.378495370373</v>
      </c>
      <c r="C2787" s="25" t="s">
        <v>358</v>
      </c>
      <c r="D2787" s="107" t="s">
        <v>355</v>
      </c>
      <c r="E2787" s="26">
        <v>32.9</v>
      </c>
      <c r="F2787" s="26" t="s">
        <v>295</v>
      </c>
      <c r="K2787" s="24">
        <v>90</v>
      </c>
      <c r="L2787" s="106">
        <v>46171.378506944442</v>
      </c>
      <c r="M2787" s="25" t="s">
        <v>359</v>
      </c>
      <c r="N2787" s="107" t="s">
        <v>355</v>
      </c>
      <c r="O2787" s="26">
        <v>17.3</v>
      </c>
      <c r="P2787" s="26" t="s">
        <v>295</v>
      </c>
    </row>
    <row r="2788" spans="1:16" x14ac:dyDescent="0.3">
      <c r="A2788" s="24">
        <v>90</v>
      </c>
      <c r="B2788" s="106">
        <v>46171.378495370373</v>
      </c>
      <c r="C2788" s="25" t="s">
        <v>358</v>
      </c>
      <c r="D2788" s="107" t="s">
        <v>133</v>
      </c>
      <c r="E2788" s="26">
        <v>147</v>
      </c>
      <c r="F2788" s="26" t="s">
        <v>295</v>
      </c>
      <c r="K2788" s="24">
        <v>90</v>
      </c>
      <c r="L2788" s="106">
        <v>46171.378506944442</v>
      </c>
      <c r="M2788" s="25" t="s">
        <v>359</v>
      </c>
      <c r="N2788" s="107" t="s">
        <v>133</v>
      </c>
      <c r="O2788" s="26">
        <v>127</v>
      </c>
      <c r="P2788" s="26" t="s">
        <v>295</v>
      </c>
    </row>
    <row r="2789" spans="1:16" x14ac:dyDescent="0.3">
      <c r="A2789" s="24">
        <v>90</v>
      </c>
      <c r="B2789" s="106">
        <v>46171.378495370373</v>
      </c>
      <c r="C2789" s="25" t="s">
        <v>358</v>
      </c>
      <c r="D2789" s="107" t="s">
        <v>135</v>
      </c>
      <c r="E2789" s="26">
        <v>3.8</v>
      </c>
      <c r="F2789" s="26" t="s">
        <v>295</v>
      </c>
      <c r="K2789" s="24">
        <v>90</v>
      </c>
      <c r="L2789" s="106">
        <v>46171.378506944442</v>
      </c>
      <c r="M2789" s="25" t="s">
        <v>359</v>
      </c>
      <c r="N2789" s="107" t="s">
        <v>135</v>
      </c>
      <c r="O2789" s="26">
        <v>6.5</v>
      </c>
      <c r="P2789" s="26" t="s">
        <v>295</v>
      </c>
    </row>
    <row r="2790" spans="1:16" x14ac:dyDescent="0.3">
      <c r="A2790" s="24">
        <v>90</v>
      </c>
      <c r="B2790" s="106">
        <v>46171.378495370373</v>
      </c>
      <c r="C2790" s="25" t="s">
        <v>358</v>
      </c>
      <c r="D2790" s="107" t="s">
        <v>136</v>
      </c>
      <c r="E2790" s="26">
        <v>117</v>
      </c>
      <c r="F2790" s="26" t="s">
        <v>295</v>
      </c>
      <c r="K2790" s="24">
        <v>90</v>
      </c>
      <c r="L2790" s="106">
        <v>46171.378506944442</v>
      </c>
      <c r="M2790" s="25" t="s">
        <v>359</v>
      </c>
      <c r="N2790" s="107" t="s">
        <v>136</v>
      </c>
      <c r="O2790" s="26">
        <v>91</v>
      </c>
      <c r="P2790" s="26" t="s">
        <v>295</v>
      </c>
    </row>
    <row r="2791" spans="1:16" x14ac:dyDescent="0.3">
      <c r="A2791" s="24">
        <v>91</v>
      </c>
      <c r="B2791" s="106">
        <v>46174.363946759258</v>
      </c>
      <c r="C2791" s="25" t="s">
        <v>358</v>
      </c>
      <c r="D2791" s="107" t="s">
        <v>341</v>
      </c>
      <c r="E2791" s="26">
        <v>4.71</v>
      </c>
      <c r="F2791" s="26" t="s">
        <v>295</v>
      </c>
      <c r="K2791" s="24">
        <v>91</v>
      </c>
      <c r="L2791" s="106">
        <v>46174.363958333335</v>
      </c>
      <c r="M2791" s="25" t="s">
        <v>359</v>
      </c>
      <c r="N2791" s="107" t="s">
        <v>341</v>
      </c>
      <c r="O2791" s="26">
        <v>1.4</v>
      </c>
      <c r="P2791" s="26" t="s">
        <v>295</v>
      </c>
    </row>
    <row r="2792" spans="1:16" x14ac:dyDescent="0.3">
      <c r="A2792" s="24">
        <v>91</v>
      </c>
      <c r="B2792" s="106">
        <v>46174.363946759258</v>
      </c>
      <c r="C2792" s="25" t="s">
        <v>358</v>
      </c>
      <c r="D2792" s="107" t="s">
        <v>118</v>
      </c>
      <c r="E2792" s="26">
        <v>4.5</v>
      </c>
      <c r="F2792" s="26" t="s">
        <v>295</v>
      </c>
      <c r="K2792" s="24">
        <v>91</v>
      </c>
      <c r="L2792" s="106">
        <v>46174.363958333335</v>
      </c>
      <c r="M2792" s="25" t="s">
        <v>359</v>
      </c>
      <c r="N2792" s="107" t="s">
        <v>118</v>
      </c>
      <c r="O2792" s="26">
        <v>9.5</v>
      </c>
      <c r="P2792" s="26" t="s">
        <v>295</v>
      </c>
    </row>
    <row r="2793" spans="1:16" x14ac:dyDescent="0.3">
      <c r="A2793" s="24">
        <v>91</v>
      </c>
      <c r="B2793" s="106">
        <v>46174.363946759258</v>
      </c>
      <c r="C2793" s="25" t="s">
        <v>358</v>
      </c>
      <c r="D2793" s="107" t="s">
        <v>130</v>
      </c>
      <c r="E2793" s="26">
        <v>3.84</v>
      </c>
      <c r="F2793" s="26" t="s">
        <v>295</v>
      </c>
      <c r="K2793" s="24">
        <v>91</v>
      </c>
      <c r="L2793" s="106">
        <v>46174.363958333335</v>
      </c>
      <c r="M2793" s="25" t="s">
        <v>359</v>
      </c>
      <c r="N2793" s="107" t="s">
        <v>130</v>
      </c>
      <c r="O2793" s="26">
        <v>2.4300000000000002</v>
      </c>
      <c r="P2793" s="26" t="s">
        <v>295</v>
      </c>
    </row>
    <row r="2794" spans="1:16" x14ac:dyDescent="0.3">
      <c r="A2794" s="24">
        <v>91</v>
      </c>
      <c r="B2794" s="106">
        <v>46174.363946759258</v>
      </c>
      <c r="C2794" s="25" t="s">
        <v>358</v>
      </c>
      <c r="D2794" s="107" t="s">
        <v>343</v>
      </c>
      <c r="E2794" s="26">
        <v>0.31</v>
      </c>
      <c r="F2794" s="26" t="s">
        <v>295</v>
      </c>
      <c r="K2794" s="24">
        <v>91</v>
      </c>
      <c r="L2794" s="106">
        <v>46174.363958333335</v>
      </c>
      <c r="M2794" s="25" t="s">
        <v>359</v>
      </c>
      <c r="N2794" s="107" t="s">
        <v>343</v>
      </c>
      <c r="O2794" s="26">
        <v>1.196</v>
      </c>
      <c r="P2794" s="26" t="s">
        <v>295</v>
      </c>
    </row>
    <row r="2795" spans="1:16" x14ac:dyDescent="0.3">
      <c r="A2795" s="24">
        <v>91</v>
      </c>
      <c r="B2795" s="106">
        <v>46174.363946759258</v>
      </c>
      <c r="C2795" s="25" t="s">
        <v>358</v>
      </c>
      <c r="D2795" s="107" t="s">
        <v>127</v>
      </c>
      <c r="E2795" s="26">
        <v>1.242</v>
      </c>
      <c r="F2795" s="26" t="s">
        <v>295</v>
      </c>
      <c r="K2795" s="24">
        <v>91</v>
      </c>
      <c r="L2795" s="106">
        <v>46174.363958333335</v>
      </c>
      <c r="M2795" s="25" t="s">
        <v>359</v>
      </c>
      <c r="N2795" s="107" t="s">
        <v>127</v>
      </c>
      <c r="O2795" s="26">
        <v>4.6349999999999998</v>
      </c>
      <c r="P2795" s="26" t="s">
        <v>295</v>
      </c>
    </row>
    <row r="2796" spans="1:16" x14ac:dyDescent="0.3">
      <c r="A2796" s="24">
        <v>91</v>
      </c>
      <c r="B2796" s="106">
        <v>46174.363946759258</v>
      </c>
      <c r="C2796" s="25" t="s">
        <v>358</v>
      </c>
      <c r="D2796" s="107" t="s">
        <v>131</v>
      </c>
      <c r="E2796" s="26">
        <v>8.8000000000000007</v>
      </c>
      <c r="F2796" s="26" t="s">
        <v>295</v>
      </c>
      <c r="K2796" s="24">
        <v>91</v>
      </c>
      <c r="L2796" s="106">
        <v>46174.363958333335</v>
      </c>
      <c r="M2796" s="25" t="s">
        <v>359</v>
      </c>
      <c r="N2796" s="107" t="s">
        <v>131</v>
      </c>
      <c r="O2796" s="26">
        <v>12.1</v>
      </c>
      <c r="P2796" s="26" t="s">
        <v>295</v>
      </c>
    </row>
    <row r="2797" spans="1:16" x14ac:dyDescent="0.3">
      <c r="A2797" s="24">
        <v>91</v>
      </c>
      <c r="B2797" s="106">
        <v>46174.363946759258</v>
      </c>
      <c r="C2797" s="25" t="s">
        <v>358</v>
      </c>
      <c r="D2797" s="107" t="s">
        <v>344</v>
      </c>
      <c r="E2797" s="26">
        <v>328</v>
      </c>
      <c r="F2797" s="26" t="s">
        <v>295</v>
      </c>
      <c r="K2797" s="24">
        <v>91</v>
      </c>
      <c r="L2797" s="106">
        <v>46174.363958333335</v>
      </c>
      <c r="M2797" s="25" t="s">
        <v>359</v>
      </c>
      <c r="N2797" s="107" t="s">
        <v>344</v>
      </c>
      <c r="O2797" s="26">
        <v>185</v>
      </c>
      <c r="P2797" s="26" t="s">
        <v>295</v>
      </c>
    </row>
    <row r="2798" spans="1:16" x14ac:dyDescent="0.3">
      <c r="A2798" s="24">
        <v>91</v>
      </c>
      <c r="B2798" s="106">
        <v>46174.363946759258</v>
      </c>
      <c r="C2798" s="25" t="s">
        <v>358</v>
      </c>
      <c r="D2798" s="107" t="s">
        <v>119</v>
      </c>
      <c r="E2798" s="26">
        <v>247</v>
      </c>
      <c r="F2798" s="26" t="s">
        <v>295</v>
      </c>
      <c r="K2798" s="24">
        <v>91</v>
      </c>
      <c r="L2798" s="106">
        <v>46174.363958333335</v>
      </c>
      <c r="M2798" s="25" t="s">
        <v>359</v>
      </c>
      <c r="N2798" s="107" t="s">
        <v>119</v>
      </c>
      <c r="O2798" s="26">
        <v>92</v>
      </c>
      <c r="P2798" s="26" t="s">
        <v>295</v>
      </c>
    </row>
    <row r="2799" spans="1:16" x14ac:dyDescent="0.3">
      <c r="A2799" s="24">
        <v>91</v>
      </c>
      <c r="B2799" s="106">
        <v>46174.363946759258</v>
      </c>
      <c r="C2799" s="25" t="s">
        <v>358</v>
      </c>
      <c r="D2799" s="107" t="s">
        <v>120</v>
      </c>
      <c r="E2799" s="26">
        <v>76</v>
      </c>
      <c r="F2799" s="26" t="s">
        <v>295</v>
      </c>
      <c r="K2799" s="24">
        <v>91</v>
      </c>
      <c r="L2799" s="106">
        <v>46174.363958333335</v>
      </c>
      <c r="M2799" s="25" t="s">
        <v>359</v>
      </c>
      <c r="N2799" s="107" t="s">
        <v>120</v>
      </c>
      <c r="O2799" s="26">
        <v>27</v>
      </c>
      <c r="P2799" s="26" t="s">
        <v>295</v>
      </c>
    </row>
    <row r="2800" spans="1:16" x14ac:dyDescent="0.3">
      <c r="A2800" s="24">
        <v>91</v>
      </c>
      <c r="B2800" s="106">
        <v>46174.363946759258</v>
      </c>
      <c r="C2800" s="25" t="s">
        <v>358</v>
      </c>
      <c r="D2800" s="107" t="s">
        <v>117</v>
      </c>
      <c r="E2800" s="26">
        <v>2.69</v>
      </c>
      <c r="F2800" s="26" t="s">
        <v>295</v>
      </c>
      <c r="K2800" s="24">
        <v>91</v>
      </c>
      <c r="L2800" s="106">
        <v>46174.363958333335</v>
      </c>
      <c r="M2800" s="25" t="s">
        <v>359</v>
      </c>
      <c r="N2800" s="107" t="s">
        <v>117</v>
      </c>
      <c r="O2800" s="26">
        <v>6.34</v>
      </c>
      <c r="P2800" s="26" t="s">
        <v>295</v>
      </c>
    </row>
    <row r="2801" spans="1:16" x14ac:dyDescent="0.3">
      <c r="A2801" s="24">
        <v>91</v>
      </c>
      <c r="B2801" s="106">
        <v>46174.363946759258</v>
      </c>
      <c r="C2801" s="25" t="s">
        <v>358</v>
      </c>
      <c r="D2801" s="107" t="s">
        <v>346</v>
      </c>
      <c r="E2801" s="26">
        <v>230</v>
      </c>
      <c r="F2801" s="26" t="s">
        <v>295</v>
      </c>
      <c r="K2801" s="24">
        <v>91</v>
      </c>
      <c r="L2801" s="106">
        <v>46174.363958333335</v>
      </c>
      <c r="M2801" s="25" t="s">
        <v>359</v>
      </c>
      <c r="N2801" s="107" t="s">
        <v>346</v>
      </c>
      <c r="O2801" s="26">
        <v>69</v>
      </c>
      <c r="P2801" s="26" t="s">
        <v>295</v>
      </c>
    </row>
    <row r="2802" spans="1:16" x14ac:dyDescent="0.3">
      <c r="A2802" s="24">
        <v>91</v>
      </c>
      <c r="B2802" s="106">
        <v>46174.363946759258</v>
      </c>
      <c r="C2802" s="25" t="s">
        <v>358</v>
      </c>
      <c r="D2802" s="107" t="s">
        <v>132</v>
      </c>
      <c r="E2802" s="26">
        <v>3.45</v>
      </c>
      <c r="F2802" s="26" t="s">
        <v>295</v>
      </c>
      <c r="K2802" s="24">
        <v>91</v>
      </c>
      <c r="L2802" s="106">
        <v>46174.363958333335</v>
      </c>
      <c r="M2802" s="25" t="s">
        <v>359</v>
      </c>
      <c r="N2802" s="107" t="s">
        <v>132</v>
      </c>
      <c r="O2802" s="26">
        <v>7.06</v>
      </c>
      <c r="P2802" s="26" t="s">
        <v>295</v>
      </c>
    </row>
    <row r="2803" spans="1:16" x14ac:dyDescent="0.3">
      <c r="A2803" s="24">
        <v>91</v>
      </c>
      <c r="B2803" s="106">
        <v>46174.363946759258</v>
      </c>
      <c r="C2803" s="25" t="s">
        <v>358</v>
      </c>
      <c r="D2803" s="107" t="s">
        <v>111</v>
      </c>
      <c r="E2803" s="26">
        <v>87</v>
      </c>
      <c r="F2803" s="26" t="s">
        <v>295</v>
      </c>
      <c r="K2803" s="24">
        <v>91</v>
      </c>
      <c r="L2803" s="106">
        <v>46174.363958333335</v>
      </c>
      <c r="M2803" s="25" t="s">
        <v>359</v>
      </c>
      <c r="N2803" s="107" t="s">
        <v>111</v>
      </c>
      <c r="O2803" s="26">
        <v>279</v>
      </c>
      <c r="P2803" s="26" t="s">
        <v>295</v>
      </c>
    </row>
    <row r="2804" spans="1:16" x14ac:dyDescent="0.3">
      <c r="A2804" s="24">
        <v>91</v>
      </c>
      <c r="B2804" s="106">
        <v>46174.363946759258</v>
      </c>
      <c r="C2804" s="25" t="s">
        <v>358</v>
      </c>
      <c r="D2804" s="107" t="s">
        <v>347</v>
      </c>
      <c r="E2804" s="26">
        <v>5.08</v>
      </c>
      <c r="F2804" s="26" t="s">
        <v>295</v>
      </c>
      <c r="K2804" s="24">
        <v>91</v>
      </c>
      <c r="L2804" s="106">
        <v>46174.363958333335</v>
      </c>
      <c r="M2804" s="25" t="s">
        <v>359</v>
      </c>
      <c r="N2804" s="107" t="s">
        <v>347</v>
      </c>
      <c r="O2804" s="26">
        <v>9.68</v>
      </c>
      <c r="P2804" s="26" t="s">
        <v>295</v>
      </c>
    </row>
    <row r="2805" spans="1:16" x14ac:dyDescent="0.3">
      <c r="A2805" s="24">
        <v>91</v>
      </c>
      <c r="B2805" s="106">
        <v>46174.363946759258</v>
      </c>
      <c r="C2805" s="25" t="s">
        <v>358</v>
      </c>
      <c r="D2805" s="107" t="s">
        <v>349</v>
      </c>
      <c r="E2805" s="26">
        <v>2.33</v>
      </c>
      <c r="F2805" s="26" t="s">
        <v>295</v>
      </c>
      <c r="K2805" s="24">
        <v>91</v>
      </c>
      <c r="L2805" s="106">
        <v>46174.363958333335</v>
      </c>
      <c r="M2805" s="25" t="s">
        <v>359</v>
      </c>
      <c r="N2805" s="107" t="s">
        <v>349</v>
      </c>
      <c r="O2805" s="26">
        <v>4.87</v>
      </c>
      <c r="P2805" s="26" t="s">
        <v>295</v>
      </c>
    </row>
    <row r="2806" spans="1:16" x14ac:dyDescent="0.3">
      <c r="A2806" s="24">
        <v>91</v>
      </c>
      <c r="B2806" s="106">
        <v>46174.363946759258</v>
      </c>
      <c r="C2806" s="25" t="s">
        <v>358</v>
      </c>
      <c r="D2806" s="107" t="s">
        <v>128</v>
      </c>
      <c r="E2806" s="26">
        <v>7.2</v>
      </c>
      <c r="F2806" s="26" t="s">
        <v>295</v>
      </c>
      <c r="K2806" s="24">
        <v>91</v>
      </c>
      <c r="L2806" s="106">
        <v>46174.363958333335</v>
      </c>
      <c r="M2806" s="25" t="s">
        <v>359</v>
      </c>
      <c r="N2806" s="107" t="s">
        <v>128</v>
      </c>
      <c r="O2806" s="26">
        <v>4.5999999999999996</v>
      </c>
      <c r="P2806" s="26" t="s">
        <v>295</v>
      </c>
    </row>
    <row r="2807" spans="1:16" x14ac:dyDescent="0.3">
      <c r="A2807" s="24">
        <v>91</v>
      </c>
      <c r="B2807" s="106">
        <v>46174.363946759258</v>
      </c>
      <c r="C2807" s="25" t="s">
        <v>358</v>
      </c>
      <c r="D2807" s="107" t="s">
        <v>121</v>
      </c>
      <c r="E2807" s="26">
        <v>159</v>
      </c>
      <c r="F2807" s="26" t="s">
        <v>295</v>
      </c>
      <c r="K2807" s="24">
        <v>91</v>
      </c>
      <c r="L2807" s="106">
        <v>46174.363958333335</v>
      </c>
      <c r="M2807" s="25" t="s">
        <v>359</v>
      </c>
      <c r="N2807" s="107" t="s">
        <v>121</v>
      </c>
      <c r="O2807" s="26">
        <v>82</v>
      </c>
      <c r="P2807" s="26" t="s">
        <v>295</v>
      </c>
    </row>
    <row r="2808" spans="1:16" x14ac:dyDescent="0.3">
      <c r="A2808" s="24">
        <v>91</v>
      </c>
      <c r="B2808" s="106">
        <v>46174.363946759258</v>
      </c>
      <c r="C2808" s="25" t="s">
        <v>358</v>
      </c>
      <c r="D2808" s="107" t="s">
        <v>115</v>
      </c>
      <c r="E2808" s="26">
        <v>36</v>
      </c>
      <c r="F2808" s="26" t="s">
        <v>295</v>
      </c>
      <c r="K2808" s="24">
        <v>91</v>
      </c>
      <c r="L2808" s="106">
        <v>46174.363958333335</v>
      </c>
      <c r="M2808" s="25" t="s">
        <v>359</v>
      </c>
      <c r="N2808" s="107" t="s">
        <v>115</v>
      </c>
      <c r="O2808" s="26">
        <v>94</v>
      </c>
      <c r="P2808" s="26" t="s">
        <v>295</v>
      </c>
    </row>
    <row r="2809" spans="1:16" x14ac:dyDescent="0.3">
      <c r="A2809" s="24">
        <v>91</v>
      </c>
      <c r="B2809" s="106">
        <v>46174.363946759258</v>
      </c>
      <c r="C2809" s="25" t="s">
        <v>358</v>
      </c>
      <c r="D2809" s="107" t="s">
        <v>137</v>
      </c>
      <c r="E2809" s="26">
        <v>75</v>
      </c>
      <c r="F2809" s="26" t="s">
        <v>295</v>
      </c>
      <c r="K2809" s="24">
        <v>91</v>
      </c>
      <c r="L2809" s="106">
        <v>46174.363958333335</v>
      </c>
      <c r="M2809" s="25" t="s">
        <v>359</v>
      </c>
      <c r="N2809" s="107" t="s">
        <v>137</v>
      </c>
      <c r="O2809" s="26">
        <v>481</v>
      </c>
      <c r="P2809" s="26" t="s">
        <v>295</v>
      </c>
    </row>
    <row r="2810" spans="1:16" x14ac:dyDescent="0.3">
      <c r="A2810" s="24">
        <v>91</v>
      </c>
      <c r="B2810" s="106">
        <v>46174.363946759258</v>
      </c>
      <c r="C2810" s="25" t="s">
        <v>358</v>
      </c>
      <c r="D2810" s="107" t="s">
        <v>350</v>
      </c>
      <c r="E2810" s="26">
        <v>130</v>
      </c>
      <c r="F2810" s="26" t="s">
        <v>295</v>
      </c>
      <c r="K2810" s="24">
        <v>91</v>
      </c>
      <c r="L2810" s="106">
        <v>46174.363958333335</v>
      </c>
      <c r="M2810" s="25" t="s">
        <v>359</v>
      </c>
      <c r="N2810" s="107" t="s">
        <v>350</v>
      </c>
      <c r="O2810" s="26">
        <v>409</v>
      </c>
      <c r="P2810" s="26" t="s">
        <v>295</v>
      </c>
    </row>
    <row r="2811" spans="1:16" x14ac:dyDescent="0.3">
      <c r="A2811" s="24">
        <v>91</v>
      </c>
      <c r="B2811" s="106">
        <v>46174.363946759258</v>
      </c>
      <c r="C2811" s="25" t="s">
        <v>358</v>
      </c>
      <c r="D2811" s="107" t="s">
        <v>125</v>
      </c>
      <c r="E2811" s="26">
        <v>120</v>
      </c>
      <c r="F2811" s="26" t="s">
        <v>295</v>
      </c>
      <c r="K2811" s="24">
        <v>91</v>
      </c>
      <c r="L2811" s="106">
        <v>46174.363958333335</v>
      </c>
      <c r="M2811" s="25" t="s">
        <v>359</v>
      </c>
      <c r="N2811" s="107" t="s">
        <v>125</v>
      </c>
      <c r="O2811" s="26">
        <v>428</v>
      </c>
      <c r="P2811" s="26" t="s">
        <v>295</v>
      </c>
    </row>
    <row r="2812" spans="1:16" x14ac:dyDescent="0.3">
      <c r="A2812" s="24">
        <v>91</v>
      </c>
      <c r="B2812" s="106">
        <v>46174.363946759258</v>
      </c>
      <c r="C2812" s="25" t="s">
        <v>358</v>
      </c>
      <c r="D2812" s="107" t="s">
        <v>126</v>
      </c>
      <c r="E2812" s="26">
        <v>82</v>
      </c>
      <c r="F2812" s="26" t="s">
        <v>295</v>
      </c>
      <c r="K2812" s="24">
        <v>91</v>
      </c>
      <c r="L2812" s="106">
        <v>46174.363958333335</v>
      </c>
      <c r="M2812" s="25" t="s">
        <v>359</v>
      </c>
      <c r="N2812" s="107" t="s">
        <v>126</v>
      </c>
      <c r="O2812" s="26">
        <v>152</v>
      </c>
      <c r="P2812" s="26" t="s">
        <v>295</v>
      </c>
    </row>
    <row r="2813" spans="1:16" x14ac:dyDescent="0.3">
      <c r="A2813" s="24">
        <v>91</v>
      </c>
      <c r="B2813" s="106">
        <v>46174.363946759258</v>
      </c>
      <c r="C2813" s="25" t="s">
        <v>358</v>
      </c>
      <c r="D2813" s="107" t="s">
        <v>351</v>
      </c>
      <c r="E2813" s="26">
        <v>153</v>
      </c>
      <c r="F2813" s="26" t="s">
        <v>295</v>
      </c>
      <c r="K2813" s="24">
        <v>91</v>
      </c>
      <c r="L2813" s="106">
        <v>46174.363958333335</v>
      </c>
      <c r="M2813" s="25" t="s">
        <v>359</v>
      </c>
      <c r="N2813" s="107" t="s">
        <v>351</v>
      </c>
      <c r="O2813" s="26">
        <v>357</v>
      </c>
      <c r="P2813" s="26" t="s">
        <v>295</v>
      </c>
    </row>
    <row r="2814" spans="1:16" x14ac:dyDescent="0.3">
      <c r="A2814" s="24">
        <v>91</v>
      </c>
      <c r="B2814" s="106">
        <v>46174.363946759258</v>
      </c>
      <c r="C2814" s="25" t="s">
        <v>358</v>
      </c>
      <c r="D2814" s="107" t="s">
        <v>352</v>
      </c>
      <c r="E2814" s="26">
        <v>59</v>
      </c>
      <c r="F2814" s="26" t="s">
        <v>295</v>
      </c>
      <c r="K2814" s="24">
        <v>91</v>
      </c>
      <c r="L2814" s="106">
        <v>46174.363958333335</v>
      </c>
      <c r="M2814" s="25" t="s">
        <v>359</v>
      </c>
      <c r="N2814" s="107" t="s">
        <v>352</v>
      </c>
      <c r="O2814" s="26">
        <v>86</v>
      </c>
      <c r="P2814" s="26" t="s">
        <v>295</v>
      </c>
    </row>
    <row r="2815" spans="1:16" x14ac:dyDescent="0.3">
      <c r="A2815" s="24">
        <v>91</v>
      </c>
      <c r="B2815" s="106">
        <v>46174.363946759258</v>
      </c>
      <c r="C2815" s="25" t="s">
        <v>358</v>
      </c>
      <c r="D2815" s="107" t="s">
        <v>122</v>
      </c>
      <c r="E2815" s="26">
        <v>48</v>
      </c>
      <c r="F2815" s="26" t="s">
        <v>295</v>
      </c>
      <c r="K2815" s="24">
        <v>91</v>
      </c>
      <c r="L2815" s="106">
        <v>46174.363958333335</v>
      </c>
      <c r="M2815" s="25" t="s">
        <v>359</v>
      </c>
      <c r="N2815" s="107" t="s">
        <v>122</v>
      </c>
      <c r="O2815" s="26">
        <v>217</v>
      </c>
      <c r="P2815" s="26" t="s">
        <v>295</v>
      </c>
    </row>
    <row r="2816" spans="1:16" x14ac:dyDescent="0.3">
      <c r="A2816" s="24">
        <v>91</v>
      </c>
      <c r="B2816" s="106">
        <v>46174.363946759258</v>
      </c>
      <c r="C2816" s="25" t="s">
        <v>358</v>
      </c>
      <c r="D2816" s="107" t="s">
        <v>124</v>
      </c>
      <c r="E2816" s="26">
        <v>28</v>
      </c>
      <c r="F2816" s="26" t="s">
        <v>295</v>
      </c>
      <c r="K2816" s="24">
        <v>91</v>
      </c>
      <c r="L2816" s="106">
        <v>46174.363958333335</v>
      </c>
      <c r="M2816" s="25" t="s">
        <v>359</v>
      </c>
      <c r="N2816" s="107" t="s">
        <v>124</v>
      </c>
      <c r="O2816" s="26">
        <v>100</v>
      </c>
      <c r="P2816" s="26" t="s">
        <v>295</v>
      </c>
    </row>
    <row r="2817" spans="1:16" x14ac:dyDescent="0.3">
      <c r="A2817" s="24">
        <v>91</v>
      </c>
      <c r="B2817" s="106">
        <v>46174.363946759258</v>
      </c>
      <c r="C2817" s="25" t="s">
        <v>358</v>
      </c>
      <c r="D2817" s="107" t="s">
        <v>353</v>
      </c>
      <c r="E2817" s="26">
        <v>0.95</v>
      </c>
      <c r="F2817" s="26" t="s">
        <v>295</v>
      </c>
      <c r="K2817" s="24">
        <v>91</v>
      </c>
      <c r="L2817" s="106">
        <v>46174.363958333335</v>
      </c>
      <c r="M2817" s="25" t="s">
        <v>359</v>
      </c>
      <c r="N2817" s="107" t="s">
        <v>353</v>
      </c>
      <c r="O2817" s="26">
        <v>3.46</v>
      </c>
      <c r="P2817" s="26" t="s">
        <v>295</v>
      </c>
    </row>
    <row r="2818" spans="1:16" x14ac:dyDescent="0.3">
      <c r="A2818" s="24">
        <v>91</v>
      </c>
      <c r="B2818" s="106">
        <v>46174.363946759258</v>
      </c>
      <c r="C2818" s="25" t="s">
        <v>358</v>
      </c>
      <c r="D2818" s="107" t="s">
        <v>355</v>
      </c>
      <c r="E2818" s="26">
        <v>32.5</v>
      </c>
      <c r="F2818" s="26" t="s">
        <v>295</v>
      </c>
      <c r="K2818" s="24">
        <v>91</v>
      </c>
      <c r="L2818" s="106">
        <v>46174.363958333335</v>
      </c>
      <c r="M2818" s="25" t="s">
        <v>359</v>
      </c>
      <c r="N2818" s="107" t="s">
        <v>355</v>
      </c>
      <c r="O2818" s="26">
        <v>16.899999999999999</v>
      </c>
      <c r="P2818" s="26" t="s">
        <v>295</v>
      </c>
    </row>
    <row r="2819" spans="1:16" x14ac:dyDescent="0.3">
      <c r="A2819" s="24">
        <v>91</v>
      </c>
      <c r="B2819" s="106">
        <v>46174.363946759258</v>
      </c>
      <c r="C2819" s="25" t="s">
        <v>358</v>
      </c>
      <c r="D2819" s="107" t="s">
        <v>133</v>
      </c>
      <c r="E2819" s="26">
        <v>147</v>
      </c>
      <c r="F2819" s="26" t="s">
        <v>295</v>
      </c>
      <c r="K2819" s="24">
        <v>91</v>
      </c>
      <c r="L2819" s="106">
        <v>46174.363958333335</v>
      </c>
      <c r="M2819" s="25" t="s">
        <v>359</v>
      </c>
      <c r="N2819" s="107" t="s">
        <v>133</v>
      </c>
      <c r="O2819" s="26">
        <v>127</v>
      </c>
      <c r="P2819" s="26" t="s">
        <v>295</v>
      </c>
    </row>
    <row r="2820" spans="1:16" x14ac:dyDescent="0.3">
      <c r="A2820" s="24">
        <v>91</v>
      </c>
      <c r="B2820" s="106">
        <v>46174.363946759258</v>
      </c>
      <c r="C2820" s="25" t="s">
        <v>358</v>
      </c>
      <c r="D2820" s="107" t="s">
        <v>135</v>
      </c>
      <c r="E2820" s="26">
        <v>3.8</v>
      </c>
      <c r="F2820" s="26" t="s">
        <v>295</v>
      </c>
      <c r="K2820" s="24">
        <v>91</v>
      </c>
      <c r="L2820" s="106">
        <v>46174.363958333335</v>
      </c>
      <c r="M2820" s="25" t="s">
        <v>359</v>
      </c>
      <c r="N2820" s="107" t="s">
        <v>135</v>
      </c>
      <c r="O2820" s="26">
        <v>6.4</v>
      </c>
      <c r="P2820" s="26" t="s">
        <v>295</v>
      </c>
    </row>
    <row r="2821" spans="1:16" x14ac:dyDescent="0.3">
      <c r="A2821" s="24">
        <v>91</v>
      </c>
      <c r="B2821" s="106">
        <v>46174.363946759258</v>
      </c>
      <c r="C2821" s="25" t="s">
        <v>358</v>
      </c>
      <c r="D2821" s="107" t="s">
        <v>136</v>
      </c>
      <c r="E2821" s="26">
        <v>114</v>
      </c>
      <c r="F2821" s="26" t="s">
        <v>295</v>
      </c>
      <c r="K2821" s="24">
        <v>91</v>
      </c>
      <c r="L2821" s="106">
        <v>46174.363958333335</v>
      </c>
      <c r="M2821" s="25" t="s">
        <v>359</v>
      </c>
      <c r="N2821" s="107" t="s">
        <v>136</v>
      </c>
      <c r="O2821" s="26">
        <v>90</v>
      </c>
      <c r="P2821" s="26" t="s">
        <v>295</v>
      </c>
    </row>
    <row r="2822" spans="1:16" x14ac:dyDescent="0.3">
      <c r="A2822" s="24">
        <v>92</v>
      </c>
      <c r="B2822" s="106">
        <v>46175.348912037036</v>
      </c>
      <c r="C2822" s="25" t="s">
        <v>358</v>
      </c>
      <c r="D2822" s="107" t="s">
        <v>341</v>
      </c>
      <c r="E2822" s="26">
        <v>4.68</v>
      </c>
      <c r="F2822" s="26" t="s">
        <v>295</v>
      </c>
      <c r="K2822" s="24">
        <v>92</v>
      </c>
      <c r="L2822" s="106">
        <v>46175.348912037036</v>
      </c>
      <c r="M2822" s="25" t="s">
        <v>359</v>
      </c>
      <c r="N2822" s="107" t="s">
        <v>341</v>
      </c>
      <c r="O2822" s="26">
        <v>1.27</v>
      </c>
      <c r="P2822" s="26" t="s">
        <v>295</v>
      </c>
    </row>
    <row r="2823" spans="1:16" x14ac:dyDescent="0.3">
      <c r="A2823" s="24">
        <v>92</v>
      </c>
      <c r="B2823" s="106">
        <v>46175.348912037036</v>
      </c>
      <c r="C2823" s="25" t="s">
        <v>358</v>
      </c>
      <c r="D2823" s="107" t="s">
        <v>118</v>
      </c>
      <c r="E2823" s="26">
        <v>4.5999999999999996</v>
      </c>
      <c r="F2823" s="26" t="s">
        <v>295</v>
      </c>
      <c r="K2823" s="24">
        <v>92</v>
      </c>
      <c r="L2823" s="106">
        <v>46175.348912037036</v>
      </c>
      <c r="M2823" s="25" t="s">
        <v>359</v>
      </c>
      <c r="N2823" s="107" t="s">
        <v>118</v>
      </c>
      <c r="O2823" s="26">
        <v>9.5</v>
      </c>
      <c r="P2823" s="26" t="s">
        <v>295</v>
      </c>
    </row>
    <row r="2824" spans="1:16" x14ac:dyDescent="0.3">
      <c r="A2824" s="24">
        <v>92</v>
      </c>
      <c r="B2824" s="106">
        <v>46175.348912037036</v>
      </c>
      <c r="C2824" s="25" t="s">
        <v>358</v>
      </c>
      <c r="D2824" s="107" t="s">
        <v>130</v>
      </c>
      <c r="E2824" s="26">
        <v>3.88</v>
      </c>
      <c r="F2824" s="26" t="s">
        <v>295</v>
      </c>
      <c r="K2824" s="24">
        <v>92</v>
      </c>
      <c r="L2824" s="106">
        <v>46175.348912037036</v>
      </c>
      <c r="M2824" s="25" t="s">
        <v>359</v>
      </c>
      <c r="N2824" s="107" t="s">
        <v>130</v>
      </c>
      <c r="O2824" s="26">
        <v>2.4300000000000002</v>
      </c>
      <c r="P2824" s="26" t="s">
        <v>295</v>
      </c>
    </row>
    <row r="2825" spans="1:16" x14ac:dyDescent="0.3">
      <c r="A2825" s="24">
        <v>92</v>
      </c>
      <c r="B2825" s="106">
        <v>46175.348912037036</v>
      </c>
      <c r="C2825" s="25" t="s">
        <v>358</v>
      </c>
      <c r="D2825" s="107" t="s">
        <v>343</v>
      </c>
      <c r="E2825" s="26">
        <v>0.317</v>
      </c>
      <c r="F2825" s="26" t="s">
        <v>295</v>
      </c>
      <c r="K2825" s="24">
        <v>92</v>
      </c>
      <c r="L2825" s="106">
        <v>46175.348912037036</v>
      </c>
      <c r="M2825" s="25" t="s">
        <v>359</v>
      </c>
      <c r="N2825" s="107" t="s">
        <v>343</v>
      </c>
      <c r="O2825" s="26">
        <v>1.2090000000000001</v>
      </c>
      <c r="P2825" s="26" t="s">
        <v>295</v>
      </c>
    </row>
    <row r="2826" spans="1:16" x14ac:dyDescent="0.3">
      <c r="A2826" s="24">
        <v>92</v>
      </c>
      <c r="B2826" s="106">
        <v>46175.348912037036</v>
      </c>
      <c r="C2826" s="25" t="s">
        <v>358</v>
      </c>
      <c r="D2826" s="107" t="s">
        <v>127</v>
      </c>
      <c r="E2826" s="26">
        <v>1.2290000000000001</v>
      </c>
      <c r="F2826" s="26" t="s">
        <v>295</v>
      </c>
      <c r="K2826" s="24">
        <v>92</v>
      </c>
      <c r="L2826" s="106">
        <v>46175.348912037036</v>
      </c>
      <c r="M2826" s="25" t="s">
        <v>359</v>
      </c>
      <c r="N2826" s="107" t="s">
        <v>127</v>
      </c>
      <c r="O2826" s="26">
        <v>4.641</v>
      </c>
      <c r="P2826" s="26" t="s">
        <v>295</v>
      </c>
    </row>
    <row r="2827" spans="1:16" x14ac:dyDescent="0.3">
      <c r="A2827" s="24">
        <v>92</v>
      </c>
      <c r="B2827" s="106">
        <v>46175.348912037036</v>
      </c>
      <c r="C2827" s="25" t="s">
        <v>358</v>
      </c>
      <c r="D2827" s="107" t="s">
        <v>131</v>
      </c>
      <c r="E2827" s="26">
        <v>8.6</v>
      </c>
      <c r="F2827" s="26" t="s">
        <v>295</v>
      </c>
      <c r="K2827" s="24">
        <v>92</v>
      </c>
      <c r="L2827" s="106">
        <v>46175.348912037036</v>
      </c>
      <c r="M2827" s="25" t="s">
        <v>359</v>
      </c>
      <c r="N2827" s="107" t="s">
        <v>131</v>
      </c>
      <c r="O2827" s="26">
        <v>11.8</v>
      </c>
      <c r="P2827" s="26" t="s">
        <v>295</v>
      </c>
    </row>
    <row r="2828" spans="1:16" x14ac:dyDescent="0.3">
      <c r="A2828" s="24">
        <v>92</v>
      </c>
      <c r="B2828" s="106">
        <v>46175.348912037036</v>
      </c>
      <c r="C2828" s="25" t="s">
        <v>358</v>
      </c>
      <c r="D2828" s="107" t="s">
        <v>344</v>
      </c>
      <c r="E2828" s="26">
        <v>315</v>
      </c>
      <c r="F2828" s="26" t="s">
        <v>295</v>
      </c>
      <c r="K2828" s="24">
        <v>92</v>
      </c>
      <c r="L2828" s="106">
        <v>46175.348912037036</v>
      </c>
      <c r="M2828" s="25" t="s">
        <v>359</v>
      </c>
      <c r="N2828" s="107" t="s">
        <v>344</v>
      </c>
      <c r="O2828" s="26">
        <v>186</v>
      </c>
      <c r="P2828" s="26" t="s">
        <v>295</v>
      </c>
    </row>
    <row r="2829" spans="1:16" x14ac:dyDescent="0.3">
      <c r="A2829" s="24">
        <v>92</v>
      </c>
      <c r="B2829" s="106">
        <v>46175.348912037036</v>
      </c>
      <c r="C2829" s="25" t="s">
        <v>358</v>
      </c>
      <c r="D2829" s="107" t="s">
        <v>119</v>
      </c>
      <c r="E2829" s="26">
        <v>246</v>
      </c>
      <c r="F2829" s="26" t="s">
        <v>295</v>
      </c>
      <c r="K2829" s="24">
        <v>92</v>
      </c>
      <c r="L2829" s="106">
        <v>46175.348912037036</v>
      </c>
      <c r="M2829" s="25" t="s">
        <v>359</v>
      </c>
      <c r="N2829" s="107" t="s">
        <v>119</v>
      </c>
      <c r="O2829" s="26">
        <v>93</v>
      </c>
      <c r="P2829" s="26" t="s">
        <v>295</v>
      </c>
    </row>
    <row r="2830" spans="1:16" x14ac:dyDescent="0.3">
      <c r="A2830" s="24">
        <v>92</v>
      </c>
      <c r="B2830" s="106">
        <v>46175.348912037036</v>
      </c>
      <c r="C2830" s="25" t="s">
        <v>358</v>
      </c>
      <c r="D2830" s="107" t="s">
        <v>120</v>
      </c>
      <c r="E2830" s="26">
        <v>75</v>
      </c>
      <c r="F2830" s="26" t="s">
        <v>295</v>
      </c>
      <c r="K2830" s="24">
        <v>92</v>
      </c>
      <c r="L2830" s="106">
        <v>46175.348912037036</v>
      </c>
      <c r="M2830" s="25" t="s">
        <v>359</v>
      </c>
      <c r="N2830" s="107" t="s">
        <v>120</v>
      </c>
      <c r="O2830" s="26">
        <v>27</v>
      </c>
      <c r="P2830" s="26" t="s">
        <v>295</v>
      </c>
    </row>
    <row r="2831" spans="1:16" x14ac:dyDescent="0.3">
      <c r="A2831" s="24">
        <v>92</v>
      </c>
      <c r="B2831" s="106">
        <v>46175.348912037036</v>
      </c>
      <c r="C2831" s="25" t="s">
        <v>358</v>
      </c>
      <c r="D2831" s="107" t="s">
        <v>117</v>
      </c>
      <c r="E2831" s="26">
        <v>2.78</v>
      </c>
      <c r="F2831" s="26" t="s">
        <v>295</v>
      </c>
      <c r="K2831" s="24">
        <v>92</v>
      </c>
      <c r="L2831" s="106">
        <v>46175.348912037036</v>
      </c>
      <c r="M2831" s="25" t="s">
        <v>359</v>
      </c>
      <c r="N2831" s="107" t="s">
        <v>117</v>
      </c>
      <c r="O2831" s="26">
        <v>6.42</v>
      </c>
      <c r="P2831" s="26" t="s">
        <v>295</v>
      </c>
    </row>
    <row r="2832" spans="1:16" x14ac:dyDescent="0.3">
      <c r="A2832" s="24">
        <v>92</v>
      </c>
      <c r="B2832" s="106">
        <v>46175.348912037036</v>
      </c>
      <c r="C2832" s="25" t="s">
        <v>358</v>
      </c>
      <c r="D2832" s="107" t="s">
        <v>346</v>
      </c>
      <c r="E2832" s="26">
        <v>231</v>
      </c>
      <c r="F2832" s="26" t="s">
        <v>295</v>
      </c>
      <c r="K2832" s="24">
        <v>92</v>
      </c>
      <c r="L2832" s="106">
        <v>46175.348912037036</v>
      </c>
      <c r="M2832" s="25" t="s">
        <v>359</v>
      </c>
      <c r="N2832" s="107" t="s">
        <v>346</v>
      </c>
      <c r="O2832" s="26">
        <v>69</v>
      </c>
      <c r="P2832" s="26" t="s">
        <v>295</v>
      </c>
    </row>
    <row r="2833" spans="1:16" x14ac:dyDescent="0.3">
      <c r="A2833" s="24">
        <v>92</v>
      </c>
      <c r="B2833" s="106">
        <v>46175.348912037036</v>
      </c>
      <c r="C2833" s="25" t="s">
        <v>358</v>
      </c>
      <c r="D2833" s="107" t="s">
        <v>132</v>
      </c>
      <c r="E2833" s="26">
        <v>3.45</v>
      </c>
      <c r="F2833" s="26" t="s">
        <v>295</v>
      </c>
      <c r="K2833" s="24">
        <v>92</v>
      </c>
      <c r="L2833" s="106">
        <v>46175.348912037036</v>
      </c>
      <c r="M2833" s="25" t="s">
        <v>359</v>
      </c>
      <c r="N2833" s="107" t="s">
        <v>132</v>
      </c>
      <c r="O2833" s="26">
        <v>7</v>
      </c>
      <c r="P2833" s="26" t="s">
        <v>295</v>
      </c>
    </row>
    <row r="2834" spans="1:16" x14ac:dyDescent="0.3">
      <c r="A2834" s="24">
        <v>92</v>
      </c>
      <c r="B2834" s="106">
        <v>46175.348912037036</v>
      </c>
      <c r="C2834" s="25" t="s">
        <v>358</v>
      </c>
      <c r="D2834" s="107" t="s">
        <v>111</v>
      </c>
      <c r="E2834" s="26">
        <v>86</v>
      </c>
      <c r="F2834" s="26" t="s">
        <v>295</v>
      </c>
      <c r="K2834" s="24">
        <v>92</v>
      </c>
      <c r="L2834" s="106">
        <v>46175.348912037036</v>
      </c>
      <c r="M2834" s="25" t="s">
        <v>359</v>
      </c>
      <c r="N2834" s="107" t="s">
        <v>111</v>
      </c>
      <c r="O2834" s="26">
        <v>280</v>
      </c>
      <c r="P2834" s="26" t="s">
        <v>295</v>
      </c>
    </row>
    <row r="2835" spans="1:16" x14ac:dyDescent="0.3">
      <c r="A2835" s="24">
        <v>92</v>
      </c>
      <c r="B2835" s="106">
        <v>46175.348912037036</v>
      </c>
      <c r="C2835" s="25" t="s">
        <v>358</v>
      </c>
      <c r="D2835" s="107" t="s">
        <v>347</v>
      </c>
      <c r="E2835" s="26">
        <v>5.2</v>
      </c>
      <c r="F2835" s="26" t="s">
        <v>295</v>
      </c>
      <c r="K2835" s="24">
        <v>92</v>
      </c>
      <c r="L2835" s="106">
        <v>46175.348912037036</v>
      </c>
      <c r="M2835" s="25" t="s">
        <v>359</v>
      </c>
      <c r="N2835" s="107" t="s">
        <v>347</v>
      </c>
      <c r="O2835" s="26">
        <v>9.5399999999999991</v>
      </c>
      <c r="P2835" s="26" t="s">
        <v>295</v>
      </c>
    </row>
    <row r="2836" spans="1:16" x14ac:dyDescent="0.3">
      <c r="A2836" s="24">
        <v>92</v>
      </c>
      <c r="B2836" s="106">
        <v>46175.348912037036</v>
      </c>
      <c r="C2836" s="25" t="s">
        <v>358</v>
      </c>
      <c r="D2836" s="107" t="s">
        <v>349</v>
      </c>
      <c r="E2836" s="26">
        <v>2.3199999999999998</v>
      </c>
      <c r="F2836" s="26" t="s">
        <v>295</v>
      </c>
      <c r="K2836" s="24">
        <v>92</v>
      </c>
      <c r="L2836" s="106">
        <v>46175.348912037036</v>
      </c>
      <c r="M2836" s="25" t="s">
        <v>359</v>
      </c>
      <c r="N2836" s="107" t="s">
        <v>349</v>
      </c>
      <c r="O2836" s="26">
        <v>4.78</v>
      </c>
      <c r="P2836" s="26" t="s">
        <v>295</v>
      </c>
    </row>
    <row r="2837" spans="1:16" x14ac:dyDescent="0.3">
      <c r="A2837" s="24">
        <v>92</v>
      </c>
      <c r="B2837" s="106">
        <v>46175.348912037036</v>
      </c>
      <c r="C2837" s="25" t="s">
        <v>358</v>
      </c>
      <c r="D2837" s="107" t="s">
        <v>128</v>
      </c>
      <c r="E2837" s="26">
        <v>7.2</v>
      </c>
      <c r="F2837" s="26" t="s">
        <v>295</v>
      </c>
      <c r="K2837" s="24">
        <v>92</v>
      </c>
      <c r="L2837" s="106">
        <v>46175.348912037036</v>
      </c>
      <c r="M2837" s="25" t="s">
        <v>359</v>
      </c>
      <c r="N2837" s="107" t="s">
        <v>128</v>
      </c>
      <c r="O2837" s="26">
        <v>4.5999999999999996</v>
      </c>
      <c r="P2837" s="26" t="s">
        <v>295</v>
      </c>
    </row>
    <row r="2838" spans="1:16" x14ac:dyDescent="0.3">
      <c r="A2838" s="24">
        <v>92</v>
      </c>
      <c r="B2838" s="106">
        <v>46175.348912037036</v>
      </c>
      <c r="C2838" s="25" t="s">
        <v>358</v>
      </c>
      <c r="D2838" s="107" t="s">
        <v>121</v>
      </c>
      <c r="E2838" s="26">
        <v>156</v>
      </c>
      <c r="F2838" s="26" t="s">
        <v>295</v>
      </c>
      <c r="K2838" s="24">
        <v>92</v>
      </c>
      <c r="L2838" s="106">
        <v>46175.348912037036</v>
      </c>
      <c r="M2838" s="25" t="s">
        <v>359</v>
      </c>
      <c r="N2838" s="107" t="s">
        <v>121</v>
      </c>
      <c r="O2838" s="26">
        <v>83</v>
      </c>
      <c r="P2838" s="26" t="s">
        <v>295</v>
      </c>
    </row>
    <row r="2839" spans="1:16" x14ac:dyDescent="0.3">
      <c r="A2839" s="24">
        <v>92</v>
      </c>
      <c r="B2839" s="106">
        <v>46175.348912037036</v>
      </c>
      <c r="C2839" s="25" t="s">
        <v>358</v>
      </c>
      <c r="D2839" s="107" t="s">
        <v>115</v>
      </c>
      <c r="E2839" s="26">
        <v>36</v>
      </c>
      <c r="F2839" s="26" t="s">
        <v>295</v>
      </c>
      <c r="K2839" s="24">
        <v>92</v>
      </c>
      <c r="L2839" s="106">
        <v>46175.348912037036</v>
      </c>
      <c r="M2839" s="25" t="s">
        <v>359</v>
      </c>
      <c r="N2839" s="107" t="s">
        <v>115</v>
      </c>
      <c r="O2839" s="26">
        <v>96</v>
      </c>
      <c r="P2839" s="26" t="s">
        <v>295</v>
      </c>
    </row>
    <row r="2840" spans="1:16" x14ac:dyDescent="0.3">
      <c r="A2840" s="24">
        <v>92</v>
      </c>
      <c r="B2840" s="106">
        <v>46175.348912037036</v>
      </c>
      <c r="C2840" s="25" t="s">
        <v>358</v>
      </c>
      <c r="D2840" s="107" t="s">
        <v>137</v>
      </c>
      <c r="E2840" s="26">
        <v>75</v>
      </c>
      <c r="F2840" s="26" t="s">
        <v>295</v>
      </c>
      <c r="K2840" s="24">
        <v>92</v>
      </c>
      <c r="L2840" s="106">
        <v>46175.348912037036</v>
      </c>
      <c r="M2840" s="25" t="s">
        <v>359</v>
      </c>
      <c r="N2840" s="107" t="s">
        <v>137</v>
      </c>
      <c r="O2840" s="26">
        <v>482</v>
      </c>
      <c r="P2840" s="26" t="s">
        <v>295</v>
      </c>
    </row>
    <row r="2841" spans="1:16" x14ac:dyDescent="0.3">
      <c r="A2841" s="24">
        <v>92</v>
      </c>
      <c r="B2841" s="106">
        <v>46175.348912037036</v>
      </c>
      <c r="C2841" s="25" t="s">
        <v>358</v>
      </c>
      <c r="D2841" s="107" t="s">
        <v>350</v>
      </c>
      <c r="E2841" s="26">
        <v>131</v>
      </c>
      <c r="F2841" s="26" t="s">
        <v>295</v>
      </c>
      <c r="K2841" s="24">
        <v>92</v>
      </c>
      <c r="L2841" s="106">
        <v>46175.348912037036</v>
      </c>
      <c r="M2841" s="25" t="s">
        <v>359</v>
      </c>
      <c r="N2841" s="107" t="s">
        <v>350</v>
      </c>
      <c r="O2841" s="26">
        <v>409</v>
      </c>
      <c r="P2841" s="26" t="s">
        <v>295</v>
      </c>
    </row>
    <row r="2842" spans="1:16" x14ac:dyDescent="0.3">
      <c r="A2842" s="24">
        <v>92</v>
      </c>
      <c r="B2842" s="106">
        <v>46175.348912037036</v>
      </c>
      <c r="C2842" s="25" t="s">
        <v>358</v>
      </c>
      <c r="D2842" s="107" t="s">
        <v>125</v>
      </c>
      <c r="E2842" s="26">
        <v>122</v>
      </c>
      <c r="F2842" s="26" t="s">
        <v>295</v>
      </c>
      <c r="K2842" s="24">
        <v>92</v>
      </c>
      <c r="L2842" s="106">
        <v>46175.348912037036</v>
      </c>
      <c r="M2842" s="25" t="s">
        <v>359</v>
      </c>
      <c r="N2842" s="107" t="s">
        <v>125</v>
      </c>
      <c r="O2842" s="26">
        <v>432</v>
      </c>
      <c r="P2842" s="26" t="s">
        <v>295</v>
      </c>
    </row>
    <row r="2843" spans="1:16" x14ac:dyDescent="0.3">
      <c r="A2843" s="24">
        <v>92</v>
      </c>
      <c r="B2843" s="106">
        <v>46175.348912037036</v>
      </c>
      <c r="C2843" s="25" t="s">
        <v>358</v>
      </c>
      <c r="D2843" s="107" t="s">
        <v>126</v>
      </c>
      <c r="E2843" s="26">
        <v>85</v>
      </c>
      <c r="F2843" s="26" t="s">
        <v>295</v>
      </c>
      <c r="K2843" s="24">
        <v>92</v>
      </c>
      <c r="L2843" s="106">
        <v>46175.348912037036</v>
      </c>
      <c r="M2843" s="25" t="s">
        <v>359</v>
      </c>
      <c r="N2843" s="107" t="s">
        <v>126</v>
      </c>
      <c r="O2843" s="26">
        <v>156</v>
      </c>
      <c r="P2843" s="26" t="s">
        <v>295</v>
      </c>
    </row>
    <row r="2844" spans="1:16" x14ac:dyDescent="0.3">
      <c r="A2844" s="24">
        <v>92</v>
      </c>
      <c r="B2844" s="106">
        <v>46175.348912037036</v>
      </c>
      <c r="C2844" s="25" t="s">
        <v>358</v>
      </c>
      <c r="D2844" s="107" t="s">
        <v>351</v>
      </c>
      <c r="E2844" s="26">
        <v>155</v>
      </c>
      <c r="F2844" s="26" t="s">
        <v>295</v>
      </c>
      <c r="K2844" s="24">
        <v>92</v>
      </c>
      <c r="L2844" s="106">
        <v>46175.348912037036</v>
      </c>
      <c r="M2844" s="25" t="s">
        <v>359</v>
      </c>
      <c r="N2844" s="107" t="s">
        <v>351</v>
      </c>
      <c r="O2844" s="26">
        <v>354</v>
      </c>
      <c r="P2844" s="26" t="s">
        <v>295</v>
      </c>
    </row>
    <row r="2845" spans="1:16" x14ac:dyDescent="0.3">
      <c r="A2845" s="24">
        <v>92</v>
      </c>
      <c r="B2845" s="106">
        <v>46175.348912037036</v>
      </c>
      <c r="C2845" s="25" t="s">
        <v>358</v>
      </c>
      <c r="D2845" s="107" t="s">
        <v>352</v>
      </c>
      <c r="E2845" s="26">
        <v>61</v>
      </c>
      <c r="F2845" s="26" t="s">
        <v>295</v>
      </c>
      <c r="K2845" s="24">
        <v>92</v>
      </c>
      <c r="L2845" s="106">
        <v>46175.348912037036</v>
      </c>
      <c r="M2845" s="25" t="s">
        <v>359</v>
      </c>
      <c r="N2845" s="107" t="s">
        <v>352</v>
      </c>
      <c r="O2845" s="26">
        <v>89</v>
      </c>
      <c r="P2845" s="26" t="s">
        <v>295</v>
      </c>
    </row>
    <row r="2846" spans="1:16" x14ac:dyDescent="0.3">
      <c r="A2846" s="24">
        <v>92</v>
      </c>
      <c r="B2846" s="106">
        <v>46175.348912037036</v>
      </c>
      <c r="C2846" s="25" t="s">
        <v>358</v>
      </c>
      <c r="D2846" s="107" t="s">
        <v>122</v>
      </c>
      <c r="E2846" s="26">
        <v>47</v>
      </c>
      <c r="F2846" s="26" t="s">
        <v>295</v>
      </c>
      <c r="K2846" s="24">
        <v>92</v>
      </c>
      <c r="L2846" s="106">
        <v>46175.348912037036</v>
      </c>
      <c r="M2846" s="25" t="s">
        <v>359</v>
      </c>
      <c r="N2846" s="107" t="s">
        <v>122</v>
      </c>
      <c r="O2846" s="26">
        <v>215</v>
      </c>
      <c r="P2846" s="26" t="s">
        <v>295</v>
      </c>
    </row>
    <row r="2847" spans="1:16" x14ac:dyDescent="0.3">
      <c r="A2847" s="24">
        <v>92</v>
      </c>
      <c r="B2847" s="106">
        <v>46175.348912037036</v>
      </c>
      <c r="C2847" s="25" t="s">
        <v>358</v>
      </c>
      <c r="D2847" s="107" t="s">
        <v>124</v>
      </c>
      <c r="E2847" s="26">
        <v>28</v>
      </c>
      <c r="F2847" s="26" t="s">
        <v>295</v>
      </c>
      <c r="K2847" s="24">
        <v>92</v>
      </c>
      <c r="L2847" s="106">
        <v>46175.348912037036</v>
      </c>
      <c r="M2847" s="25" t="s">
        <v>359</v>
      </c>
      <c r="N2847" s="107" t="s">
        <v>124</v>
      </c>
      <c r="O2847" s="26">
        <v>100</v>
      </c>
      <c r="P2847" s="26" t="s">
        <v>295</v>
      </c>
    </row>
    <row r="2848" spans="1:16" x14ac:dyDescent="0.3">
      <c r="A2848" s="24">
        <v>92</v>
      </c>
      <c r="B2848" s="106">
        <v>46175.348912037036</v>
      </c>
      <c r="C2848" s="25" t="s">
        <v>358</v>
      </c>
      <c r="D2848" s="107" t="s">
        <v>353</v>
      </c>
      <c r="E2848" s="26">
        <v>0.94</v>
      </c>
      <c r="F2848" s="26" t="s">
        <v>295</v>
      </c>
      <c r="K2848" s="24">
        <v>92</v>
      </c>
      <c r="L2848" s="106">
        <v>46175.348912037036</v>
      </c>
      <c r="M2848" s="25" t="s">
        <v>359</v>
      </c>
      <c r="N2848" s="107" t="s">
        <v>353</v>
      </c>
      <c r="O2848" s="26">
        <v>3.45</v>
      </c>
      <c r="P2848" s="26" t="s">
        <v>295</v>
      </c>
    </row>
    <row r="2849" spans="1:16" x14ac:dyDescent="0.3">
      <c r="A2849" s="24">
        <v>92</v>
      </c>
      <c r="B2849" s="106">
        <v>46175.348912037036</v>
      </c>
      <c r="C2849" s="25" t="s">
        <v>358</v>
      </c>
      <c r="D2849" s="107" t="s">
        <v>355</v>
      </c>
      <c r="E2849" s="26">
        <v>33.299999999999997</v>
      </c>
      <c r="F2849" s="26" t="s">
        <v>295</v>
      </c>
      <c r="K2849" s="24">
        <v>92</v>
      </c>
      <c r="L2849" s="106">
        <v>46175.348912037036</v>
      </c>
      <c r="M2849" s="25" t="s">
        <v>359</v>
      </c>
      <c r="N2849" s="107" t="s">
        <v>355</v>
      </c>
      <c r="O2849" s="26">
        <v>16.899999999999999</v>
      </c>
      <c r="P2849" s="26" t="s">
        <v>295</v>
      </c>
    </row>
    <row r="2850" spans="1:16" x14ac:dyDescent="0.3">
      <c r="A2850" s="24">
        <v>92</v>
      </c>
      <c r="B2850" s="106">
        <v>46175.348912037036</v>
      </c>
      <c r="C2850" s="25" t="s">
        <v>358</v>
      </c>
      <c r="D2850" s="107" t="s">
        <v>133</v>
      </c>
      <c r="E2850" s="26">
        <v>147</v>
      </c>
      <c r="F2850" s="26" t="s">
        <v>295</v>
      </c>
      <c r="K2850" s="24">
        <v>92</v>
      </c>
      <c r="L2850" s="106">
        <v>46175.348912037036</v>
      </c>
      <c r="M2850" s="25" t="s">
        <v>359</v>
      </c>
      <c r="N2850" s="107" t="s">
        <v>133</v>
      </c>
      <c r="O2850" s="26">
        <v>128</v>
      </c>
      <c r="P2850" s="26" t="s">
        <v>295</v>
      </c>
    </row>
    <row r="2851" spans="1:16" x14ac:dyDescent="0.3">
      <c r="A2851" s="24">
        <v>92</v>
      </c>
      <c r="B2851" s="106">
        <v>46175.348912037036</v>
      </c>
      <c r="C2851" s="25" t="s">
        <v>358</v>
      </c>
      <c r="D2851" s="107" t="s">
        <v>135</v>
      </c>
      <c r="E2851" s="26">
        <v>3.8</v>
      </c>
      <c r="F2851" s="26" t="s">
        <v>295</v>
      </c>
      <c r="K2851" s="24">
        <v>92</v>
      </c>
      <c r="L2851" s="106">
        <v>46175.348912037036</v>
      </c>
      <c r="M2851" s="25" t="s">
        <v>359</v>
      </c>
      <c r="N2851" s="107" t="s">
        <v>135</v>
      </c>
      <c r="O2851" s="26">
        <v>6.6</v>
      </c>
      <c r="P2851" s="26" t="s">
        <v>295</v>
      </c>
    </row>
    <row r="2852" spans="1:16" x14ac:dyDescent="0.3">
      <c r="A2852" s="24">
        <v>92</v>
      </c>
      <c r="B2852" s="106">
        <v>46175.348912037036</v>
      </c>
      <c r="C2852" s="25" t="s">
        <v>358</v>
      </c>
      <c r="D2852" s="107" t="s">
        <v>136</v>
      </c>
      <c r="E2852" s="26">
        <v>114</v>
      </c>
      <c r="F2852" s="26" t="s">
        <v>295</v>
      </c>
      <c r="K2852" s="24">
        <v>92</v>
      </c>
      <c r="L2852" s="106">
        <v>46175.348912037036</v>
      </c>
      <c r="M2852" s="25" t="s">
        <v>359</v>
      </c>
      <c r="N2852" s="107" t="s">
        <v>136</v>
      </c>
      <c r="O2852" s="26">
        <v>90</v>
      </c>
      <c r="P2852" s="26" t="s">
        <v>295</v>
      </c>
    </row>
    <row r="2853" spans="1:16" x14ac:dyDescent="0.3">
      <c r="A2853" s="24">
        <v>93</v>
      </c>
      <c r="B2853" s="106">
        <v>46115</v>
      </c>
      <c r="C2853" s="25" t="s">
        <v>358</v>
      </c>
      <c r="D2853" s="107" t="s">
        <v>341</v>
      </c>
      <c r="E2853" s="26">
        <v>4.7</v>
      </c>
      <c r="F2853" s="26" t="s">
        <v>295</v>
      </c>
      <c r="K2853" s="24">
        <v>111</v>
      </c>
      <c r="L2853" s="106">
        <v>46176</v>
      </c>
      <c r="M2853" s="25" t="s">
        <v>359</v>
      </c>
      <c r="N2853" s="107" t="s">
        <v>341</v>
      </c>
      <c r="O2853" s="26">
        <v>1.18</v>
      </c>
      <c r="P2853" s="26" t="s">
        <v>295</v>
      </c>
    </row>
    <row r="2854" spans="1:16" x14ac:dyDescent="0.3">
      <c r="A2854" s="24">
        <v>93</v>
      </c>
      <c r="B2854" s="106">
        <v>46115</v>
      </c>
      <c r="C2854" s="25" t="s">
        <v>358</v>
      </c>
      <c r="D2854" s="107" t="s">
        <v>118</v>
      </c>
      <c r="E2854" s="26">
        <v>4.5999999999999996</v>
      </c>
      <c r="F2854" s="26" t="s">
        <v>295</v>
      </c>
      <c r="K2854" s="24">
        <v>111</v>
      </c>
      <c r="L2854" s="106">
        <v>46176</v>
      </c>
      <c r="M2854" s="25" t="s">
        <v>359</v>
      </c>
      <c r="N2854" s="107" t="s">
        <v>118</v>
      </c>
      <c r="O2854" s="26">
        <v>9.5</v>
      </c>
      <c r="P2854" s="26" t="s">
        <v>295</v>
      </c>
    </row>
    <row r="2855" spans="1:16" x14ac:dyDescent="0.3">
      <c r="A2855" s="24">
        <v>93</v>
      </c>
      <c r="B2855" s="106">
        <v>46115</v>
      </c>
      <c r="C2855" s="25" t="s">
        <v>358</v>
      </c>
      <c r="D2855" s="107" t="s">
        <v>130</v>
      </c>
      <c r="E2855" s="26">
        <v>3.8</v>
      </c>
      <c r="F2855" s="26" t="s">
        <v>295</v>
      </c>
      <c r="K2855" s="24">
        <v>111</v>
      </c>
      <c r="L2855" s="106">
        <v>46176</v>
      </c>
      <c r="M2855" s="25" t="s">
        <v>359</v>
      </c>
      <c r="N2855" s="107" t="s">
        <v>130</v>
      </c>
      <c r="O2855" s="26">
        <v>2.4500000000000002</v>
      </c>
      <c r="P2855" s="26" t="s">
        <v>295</v>
      </c>
    </row>
    <row r="2856" spans="1:16" x14ac:dyDescent="0.3">
      <c r="A2856" s="24">
        <v>93</v>
      </c>
      <c r="B2856" s="106">
        <v>46115</v>
      </c>
      <c r="C2856" s="25" t="s">
        <v>358</v>
      </c>
      <c r="D2856" s="107" t="s">
        <v>343</v>
      </c>
      <c r="E2856" s="26">
        <v>0.31</v>
      </c>
      <c r="F2856" s="26" t="s">
        <v>295</v>
      </c>
      <c r="K2856" s="24">
        <v>111</v>
      </c>
      <c r="L2856" s="106">
        <v>46176</v>
      </c>
      <c r="M2856" s="25" t="s">
        <v>359</v>
      </c>
      <c r="N2856" s="107" t="s">
        <v>343</v>
      </c>
      <c r="O2856" s="26">
        <v>1.22</v>
      </c>
      <c r="P2856" s="26" t="s">
        <v>295</v>
      </c>
    </row>
    <row r="2857" spans="1:16" x14ac:dyDescent="0.3">
      <c r="A2857" s="24">
        <v>93</v>
      </c>
      <c r="B2857" s="106">
        <v>46115</v>
      </c>
      <c r="C2857" s="25" t="s">
        <v>358</v>
      </c>
      <c r="D2857" s="107" t="s">
        <v>127</v>
      </c>
      <c r="E2857" s="26">
        <v>1.2</v>
      </c>
      <c r="F2857" s="26" t="s">
        <v>295</v>
      </c>
      <c r="K2857" s="24">
        <v>111</v>
      </c>
      <c r="L2857" s="106">
        <v>46176</v>
      </c>
      <c r="M2857" s="25" t="s">
        <v>359</v>
      </c>
      <c r="N2857" s="107" t="s">
        <v>127</v>
      </c>
      <c r="O2857" s="26">
        <v>4.78</v>
      </c>
      <c r="P2857" s="26" t="s">
        <v>295</v>
      </c>
    </row>
    <row r="2858" spans="1:16" x14ac:dyDescent="0.3">
      <c r="A2858" s="24">
        <v>93</v>
      </c>
      <c r="B2858" s="106">
        <v>46115</v>
      </c>
      <c r="C2858" s="25" t="s">
        <v>358</v>
      </c>
      <c r="D2858" s="107" t="s">
        <v>131</v>
      </c>
      <c r="E2858" s="26">
        <v>8.6</v>
      </c>
      <c r="F2858" s="26" t="s">
        <v>295</v>
      </c>
      <c r="K2858" s="24">
        <v>111</v>
      </c>
      <c r="L2858" s="106">
        <v>46176</v>
      </c>
      <c r="M2858" s="25" t="s">
        <v>359</v>
      </c>
      <c r="N2858" s="107" t="s">
        <v>131</v>
      </c>
      <c r="O2858" s="26">
        <v>11.8</v>
      </c>
      <c r="P2858" s="26" t="s">
        <v>295</v>
      </c>
    </row>
    <row r="2859" spans="1:16" x14ac:dyDescent="0.3">
      <c r="A2859" s="24">
        <v>93</v>
      </c>
      <c r="B2859" s="106">
        <v>46115</v>
      </c>
      <c r="C2859" s="25" t="s">
        <v>358</v>
      </c>
      <c r="D2859" s="107" t="s">
        <v>344</v>
      </c>
      <c r="E2859" s="26">
        <v>317</v>
      </c>
      <c r="F2859" s="26" t="s">
        <v>295</v>
      </c>
      <c r="K2859" s="24">
        <v>111</v>
      </c>
      <c r="L2859" s="106">
        <v>46176</v>
      </c>
      <c r="M2859" s="25" t="s">
        <v>359</v>
      </c>
      <c r="N2859" s="107" t="s">
        <v>344</v>
      </c>
      <c r="O2859" s="26">
        <v>180</v>
      </c>
      <c r="P2859" s="26" t="s">
        <v>295</v>
      </c>
    </row>
    <row r="2860" spans="1:16" x14ac:dyDescent="0.3">
      <c r="A2860" s="24">
        <v>93</v>
      </c>
      <c r="B2860" s="106">
        <v>46115</v>
      </c>
      <c r="C2860" s="25" t="s">
        <v>358</v>
      </c>
      <c r="D2860" s="107" t="s">
        <v>119</v>
      </c>
      <c r="E2860" s="26">
        <v>247</v>
      </c>
      <c r="F2860" s="26" t="s">
        <v>295</v>
      </c>
      <c r="K2860" s="24">
        <v>111</v>
      </c>
      <c r="L2860" s="106">
        <v>46176</v>
      </c>
      <c r="M2860" s="25" t="s">
        <v>359</v>
      </c>
      <c r="N2860" s="107" t="s">
        <v>119</v>
      </c>
      <c r="O2860" s="26">
        <v>92</v>
      </c>
      <c r="P2860" s="26" t="s">
        <v>295</v>
      </c>
    </row>
    <row r="2861" spans="1:16" x14ac:dyDescent="0.3">
      <c r="A2861" s="24">
        <v>93</v>
      </c>
      <c r="B2861" s="106">
        <v>46115</v>
      </c>
      <c r="C2861" s="25" t="s">
        <v>358</v>
      </c>
      <c r="D2861" s="107" t="s">
        <v>120</v>
      </c>
      <c r="E2861" s="26">
        <v>77</v>
      </c>
      <c r="F2861" s="26" t="s">
        <v>295</v>
      </c>
      <c r="K2861" s="24">
        <v>111</v>
      </c>
      <c r="L2861" s="106">
        <v>46176</v>
      </c>
      <c r="M2861" s="25" t="s">
        <v>359</v>
      </c>
      <c r="N2861" s="107" t="s">
        <v>120</v>
      </c>
      <c r="O2861" s="26">
        <v>27</v>
      </c>
      <c r="P2861" s="26" t="s">
        <v>295</v>
      </c>
    </row>
    <row r="2862" spans="1:16" x14ac:dyDescent="0.3">
      <c r="A2862" s="24">
        <v>93</v>
      </c>
      <c r="B2862" s="106">
        <v>46115</v>
      </c>
      <c r="C2862" s="25" t="s">
        <v>358</v>
      </c>
      <c r="D2862" s="107" t="s">
        <v>117</v>
      </c>
      <c r="E2862" s="26">
        <v>2.67</v>
      </c>
      <c r="F2862" s="26" t="s">
        <v>295</v>
      </c>
      <c r="K2862" s="24">
        <v>111</v>
      </c>
      <c r="L2862" s="106">
        <v>46176</v>
      </c>
      <c r="M2862" s="25" t="s">
        <v>359</v>
      </c>
      <c r="N2862" s="107" t="s">
        <v>117</v>
      </c>
      <c r="O2862" s="26">
        <v>6.25</v>
      </c>
      <c r="P2862" s="26" t="s">
        <v>295</v>
      </c>
    </row>
    <row r="2863" spans="1:16" x14ac:dyDescent="0.3">
      <c r="A2863" s="24">
        <v>93</v>
      </c>
      <c r="B2863" s="106">
        <v>46115</v>
      </c>
      <c r="C2863" s="25" t="s">
        <v>358</v>
      </c>
      <c r="D2863" s="107" t="s">
        <v>346</v>
      </c>
      <c r="E2863" s="26">
        <v>232</v>
      </c>
      <c r="F2863" s="26" t="s">
        <v>295</v>
      </c>
      <c r="K2863" s="24">
        <v>111</v>
      </c>
      <c r="L2863" s="106">
        <v>46176</v>
      </c>
      <c r="M2863" s="25" t="s">
        <v>359</v>
      </c>
      <c r="N2863" s="107" t="s">
        <v>346</v>
      </c>
      <c r="O2863" s="26">
        <v>70</v>
      </c>
      <c r="P2863" s="26" t="s">
        <v>295</v>
      </c>
    </row>
    <row r="2864" spans="1:16" x14ac:dyDescent="0.3">
      <c r="A2864" s="24">
        <v>93</v>
      </c>
      <c r="B2864" s="106">
        <v>46115</v>
      </c>
      <c r="C2864" s="25" t="s">
        <v>358</v>
      </c>
      <c r="D2864" s="107" t="s">
        <v>132</v>
      </c>
      <c r="E2864" s="26">
        <v>3.4</v>
      </c>
      <c r="F2864" s="26" t="s">
        <v>295</v>
      </c>
      <c r="K2864" s="24">
        <v>111</v>
      </c>
      <c r="L2864" s="106">
        <v>46176</v>
      </c>
      <c r="M2864" s="25" t="s">
        <v>359</v>
      </c>
      <c r="N2864" s="107" t="s">
        <v>132</v>
      </c>
      <c r="O2864" s="26">
        <v>7.02</v>
      </c>
      <c r="P2864" s="26" t="s">
        <v>295</v>
      </c>
    </row>
    <row r="2865" spans="1:16" x14ac:dyDescent="0.3">
      <c r="A2865" s="24">
        <v>93</v>
      </c>
      <c r="B2865" s="106">
        <v>46115</v>
      </c>
      <c r="C2865" s="25" t="s">
        <v>358</v>
      </c>
      <c r="D2865" s="107" t="s">
        <v>111</v>
      </c>
      <c r="E2865" s="26">
        <v>85</v>
      </c>
      <c r="F2865" s="26" t="s">
        <v>295</v>
      </c>
      <c r="K2865" s="24">
        <v>111</v>
      </c>
      <c r="L2865" s="106">
        <v>46176</v>
      </c>
      <c r="M2865" s="25" t="s">
        <v>359</v>
      </c>
      <c r="N2865" s="107" t="s">
        <v>111</v>
      </c>
      <c r="O2865" s="26">
        <v>281</v>
      </c>
      <c r="P2865" s="26" t="s">
        <v>295</v>
      </c>
    </row>
    <row r="2866" spans="1:16" x14ac:dyDescent="0.3">
      <c r="A2866" s="24">
        <v>93</v>
      </c>
      <c r="B2866" s="106">
        <v>46115</v>
      </c>
      <c r="C2866" s="25" t="s">
        <v>358</v>
      </c>
      <c r="D2866" s="107" t="s">
        <v>347</v>
      </c>
      <c r="E2866" s="26">
        <v>5.12</v>
      </c>
      <c r="F2866" s="26" t="s">
        <v>295</v>
      </c>
      <c r="K2866" s="24">
        <v>111</v>
      </c>
      <c r="L2866" s="106">
        <v>46176</v>
      </c>
      <c r="M2866" s="25" t="s">
        <v>359</v>
      </c>
      <c r="N2866" s="107" t="s">
        <v>347</v>
      </c>
      <c r="O2866" s="26">
        <v>9.6999999999999993</v>
      </c>
      <c r="P2866" s="26" t="s">
        <v>295</v>
      </c>
    </row>
    <row r="2867" spans="1:16" x14ac:dyDescent="0.3">
      <c r="A2867" s="24">
        <v>93</v>
      </c>
      <c r="B2867" s="106">
        <v>46115</v>
      </c>
      <c r="C2867" s="25" t="s">
        <v>358</v>
      </c>
      <c r="D2867" s="107" t="s">
        <v>349</v>
      </c>
      <c r="E2867" s="26">
        <v>2.23</v>
      </c>
      <c r="F2867" s="26" t="s">
        <v>295</v>
      </c>
      <c r="K2867" s="24">
        <v>111</v>
      </c>
      <c r="L2867" s="106">
        <v>46176</v>
      </c>
      <c r="M2867" s="25" t="s">
        <v>359</v>
      </c>
      <c r="N2867" s="107" t="s">
        <v>349</v>
      </c>
      <c r="O2867" s="26">
        <v>4.76</v>
      </c>
      <c r="P2867" s="26" t="s">
        <v>295</v>
      </c>
    </row>
    <row r="2868" spans="1:16" x14ac:dyDescent="0.3">
      <c r="A2868" s="24">
        <v>93</v>
      </c>
      <c r="B2868" s="106">
        <v>46115</v>
      </c>
      <c r="C2868" s="25" t="s">
        <v>358</v>
      </c>
      <c r="D2868" s="107" t="s">
        <v>128</v>
      </c>
      <c r="E2868" s="26">
        <v>7.1</v>
      </c>
      <c r="F2868" s="26" t="s">
        <v>295</v>
      </c>
      <c r="K2868" s="24">
        <v>111</v>
      </c>
      <c r="L2868" s="106">
        <v>46176</v>
      </c>
      <c r="M2868" s="25" t="s">
        <v>359</v>
      </c>
      <c r="N2868" s="107" t="s">
        <v>128</v>
      </c>
      <c r="O2868" s="26">
        <v>4.5</v>
      </c>
      <c r="P2868" s="26" t="s">
        <v>295</v>
      </c>
    </row>
    <row r="2869" spans="1:16" x14ac:dyDescent="0.3">
      <c r="A2869" s="24">
        <v>93</v>
      </c>
      <c r="B2869" s="106">
        <v>46115</v>
      </c>
      <c r="C2869" s="25" t="s">
        <v>358</v>
      </c>
      <c r="D2869" s="107" t="s">
        <v>121</v>
      </c>
      <c r="E2869" s="26">
        <v>159</v>
      </c>
      <c r="F2869" s="26" t="s">
        <v>295</v>
      </c>
      <c r="K2869" s="24">
        <v>111</v>
      </c>
      <c r="L2869" s="106">
        <v>46176</v>
      </c>
      <c r="M2869" s="25" t="s">
        <v>359</v>
      </c>
      <c r="N2869" s="107" t="s">
        <v>121</v>
      </c>
      <c r="O2869" s="26">
        <v>79</v>
      </c>
      <c r="P2869" s="26" t="s">
        <v>295</v>
      </c>
    </row>
    <row r="2870" spans="1:16" x14ac:dyDescent="0.3">
      <c r="A2870" s="24">
        <v>93</v>
      </c>
      <c r="B2870" s="106">
        <v>46115</v>
      </c>
      <c r="C2870" s="25" t="s">
        <v>358</v>
      </c>
      <c r="D2870" s="107" t="s">
        <v>115</v>
      </c>
      <c r="E2870" s="26">
        <v>36</v>
      </c>
      <c r="F2870" s="26" t="s">
        <v>295</v>
      </c>
      <c r="K2870" s="24">
        <v>111</v>
      </c>
      <c r="L2870" s="106">
        <v>46176</v>
      </c>
      <c r="M2870" s="25" t="s">
        <v>359</v>
      </c>
      <c r="N2870" s="107" t="s">
        <v>115</v>
      </c>
      <c r="O2870" s="26">
        <v>93</v>
      </c>
      <c r="P2870" s="26" t="s">
        <v>295</v>
      </c>
    </row>
    <row r="2871" spans="1:16" x14ac:dyDescent="0.3">
      <c r="A2871" s="24">
        <v>93</v>
      </c>
      <c r="B2871" s="106">
        <v>46115</v>
      </c>
      <c r="C2871" s="25" t="s">
        <v>358</v>
      </c>
      <c r="D2871" s="107" t="s">
        <v>137</v>
      </c>
      <c r="E2871" s="26">
        <v>75</v>
      </c>
      <c r="F2871" s="26" t="s">
        <v>295</v>
      </c>
      <c r="K2871" s="24">
        <v>111</v>
      </c>
      <c r="L2871" s="106">
        <v>46176</v>
      </c>
      <c r="M2871" s="25" t="s">
        <v>359</v>
      </c>
      <c r="N2871" s="107" t="s">
        <v>137</v>
      </c>
      <c r="O2871" s="26">
        <v>483</v>
      </c>
      <c r="P2871" s="26" t="s">
        <v>295</v>
      </c>
    </row>
    <row r="2872" spans="1:16" x14ac:dyDescent="0.3">
      <c r="A2872" s="24">
        <v>93</v>
      </c>
      <c r="B2872" s="106">
        <v>46115</v>
      </c>
      <c r="C2872" s="25" t="s">
        <v>358</v>
      </c>
      <c r="D2872" s="107" t="s">
        <v>350</v>
      </c>
      <c r="E2872" s="26">
        <v>129</v>
      </c>
      <c r="F2872" s="26" t="s">
        <v>295</v>
      </c>
      <c r="K2872" s="24">
        <v>111</v>
      </c>
      <c r="L2872" s="106">
        <v>46176</v>
      </c>
      <c r="M2872" s="25" t="s">
        <v>359</v>
      </c>
      <c r="N2872" s="107" t="s">
        <v>350</v>
      </c>
      <c r="O2872" s="26">
        <v>415</v>
      </c>
      <c r="P2872" s="26" t="s">
        <v>295</v>
      </c>
    </row>
    <row r="2873" spans="1:16" x14ac:dyDescent="0.3">
      <c r="A2873" s="24">
        <v>93</v>
      </c>
      <c r="B2873" s="106">
        <v>46115</v>
      </c>
      <c r="C2873" s="25" t="s">
        <v>358</v>
      </c>
      <c r="D2873" s="107" t="s">
        <v>125</v>
      </c>
      <c r="E2873" s="26">
        <v>118</v>
      </c>
      <c r="F2873" s="26" t="s">
        <v>295</v>
      </c>
      <c r="K2873" s="24">
        <v>111</v>
      </c>
      <c r="L2873" s="106">
        <v>46176</v>
      </c>
      <c r="M2873" s="25" t="s">
        <v>359</v>
      </c>
      <c r="N2873" s="107" t="s">
        <v>125</v>
      </c>
      <c r="O2873" s="26">
        <v>415</v>
      </c>
      <c r="P2873" s="26" t="s">
        <v>295</v>
      </c>
    </row>
    <row r="2874" spans="1:16" x14ac:dyDescent="0.3">
      <c r="A2874" s="24">
        <v>93</v>
      </c>
      <c r="B2874" s="106">
        <v>46115</v>
      </c>
      <c r="C2874" s="25" t="s">
        <v>358</v>
      </c>
      <c r="D2874" s="107" t="s">
        <v>126</v>
      </c>
      <c r="E2874" s="26">
        <v>82</v>
      </c>
      <c r="F2874" s="26" t="s">
        <v>295</v>
      </c>
      <c r="K2874" s="24">
        <v>111</v>
      </c>
      <c r="L2874" s="106">
        <v>46176</v>
      </c>
      <c r="M2874" s="25" t="s">
        <v>359</v>
      </c>
      <c r="N2874" s="107" t="s">
        <v>126</v>
      </c>
      <c r="O2874" s="26">
        <v>154</v>
      </c>
      <c r="P2874" s="26" t="s">
        <v>295</v>
      </c>
    </row>
    <row r="2875" spans="1:16" x14ac:dyDescent="0.3">
      <c r="A2875" s="24">
        <v>93</v>
      </c>
      <c r="B2875" s="106">
        <v>46115</v>
      </c>
      <c r="C2875" s="25" t="s">
        <v>358</v>
      </c>
      <c r="D2875" s="107" t="s">
        <v>351</v>
      </c>
      <c r="E2875" s="26">
        <v>145</v>
      </c>
      <c r="F2875" s="26" t="s">
        <v>295</v>
      </c>
      <c r="K2875" s="24">
        <v>111</v>
      </c>
      <c r="L2875" s="106">
        <v>46176</v>
      </c>
      <c r="M2875" s="25" t="s">
        <v>359</v>
      </c>
      <c r="N2875" s="107" t="s">
        <v>351</v>
      </c>
      <c r="O2875" s="26">
        <v>360</v>
      </c>
      <c r="P2875" s="26" t="s">
        <v>295</v>
      </c>
    </row>
    <row r="2876" spans="1:16" x14ac:dyDescent="0.3">
      <c r="A2876" s="24">
        <v>93</v>
      </c>
      <c r="B2876" s="106">
        <v>46115</v>
      </c>
      <c r="C2876" s="25" t="s">
        <v>358</v>
      </c>
      <c r="D2876" s="107" t="s">
        <v>352</v>
      </c>
      <c r="E2876" s="26">
        <v>59</v>
      </c>
      <c r="F2876" s="26" t="s">
        <v>295</v>
      </c>
      <c r="K2876" s="24">
        <v>111</v>
      </c>
      <c r="L2876" s="106">
        <v>46176</v>
      </c>
      <c r="M2876" s="25" t="s">
        <v>359</v>
      </c>
      <c r="N2876" s="107" t="s">
        <v>352</v>
      </c>
      <c r="O2876" s="26">
        <v>85</v>
      </c>
      <c r="P2876" s="26" t="s">
        <v>295</v>
      </c>
    </row>
    <row r="2877" spans="1:16" x14ac:dyDescent="0.3">
      <c r="A2877" s="24">
        <v>93</v>
      </c>
      <c r="B2877" s="106">
        <v>46115</v>
      </c>
      <c r="C2877" s="25" t="s">
        <v>358</v>
      </c>
      <c r="D2877" s="107" t="s">
        <v>122</v>
      </c>
      <c r="E2877" s="26">
        <v>45</v>
      </c>
      <c r="F2877" s="26" t="s">
        <v>295</v>
      </c>
      <c r="K2877" s="24">
        <v>111</v>
      </c>
      <c r="L2877" s="106">
        <v>46176</v>
      </c>
      <c r="M2877" s="25" t="s">
        <v>359</v>
      </c>
      <c r="N2877" s="107" t="s">
        <v>122</v>
      </c>
      <c r="O2877" s="26">
        <v>216</v>
      </c>
      <c r="P2877" s="26" t="s">
        <v>295</v>
      </c>
    </row>
    <row r="2878" spans="1:16" x14ac:dyDescent="0.3">
      <c r="A2878" s="24">
        <v>93</v>
      </c>
      <c r="B2878" s="106">
        <v>46115</v>
      </c>
      <c r="C2878" s="25" t="s">
        <v>358</v>
      </c>
      <c r="D2878" s="107" t="s">
        <v>124</v>
      </c>
      <c r="E2878" s="26">
        <v>30</v>
      </c>
      <c r="F2878" s="26" t="s">
        <v>295</v>
      </c>
      <c r="K2878" s="24">
        <v>111</v>
      </c>
      <c r="L2878" s="106">
        <v>46176</v>
      </c>
      <c r="M2878" s="25" t="s">
        <v>359</v>
      </c>
      <c r="N2878" s="107" t="s">
        <v>124</v>
      </c>
      <c r="O2878" s="26">
        <v>101</v>
      </c>
      <c r="P2878" s="26" t="s">
        <v>295</v>
      </c>
    </row>
    <row r="2879" spans="1:16" x14ac:dyDescent="0.3">
      <c r="A2879" s="24">
        <v>93</v>
      </c>
      <c r="B2879" s="106">
        <v>46115</v>
      </c>
      <c r="C2879" s="25" t="s">
        <v>358</v>
      </c>
      <c r="D2879" s="107" t="s">
        <v>353</v>
      </c>
      <c r="E2879" s="26">
        <v>0.93</v>
      </c>
      <c r="F2879" s="26" t="s">
        <v>295</v>
      </c>
      <c r="K2879" s="24">
        <v>111</v>
      </c>
      <c r="L2879" s="106">
        <v>46176</v>
      </c>
      <c r="M2879" s="25" t="s">
        <v>359</v>
      </c>
      <c r="N2879" s="107" t="s">
        <v>353</v>
      </c>
      <c r="O2879" s="26">
        <v>3.51</v>
      </c>
      <c r="P2879" s="26" t="s">
        <v>295</v>
      </c>
    </row>
    <row r="2880" spans="1:16" x14ac:dyDescent="0.3">
      <c r="A2880" s="24">
        <v>93</v>
      </c>
      <c r="B2880" s="106">
        <v>46115</v>
      </c>
      <c r="C2880" s="25" t="s">
        <v>358</v>
      </c>
      <c r="D2880" s="107" t="s">
        <v>355</v>
      </c>
      <c r="E2880" s="26">
        <v>32.4</v>
      </c>
      <c r="F2880" s="26" t="s">
        <v>295</v>
      </c>
      <c r="K2880" s="24">
        <v>111</v>
      </c>
      <c r="L2880" s="106">
        <v>46176</v>
      </c>
      <c r="M2880" s="25" t="s">
        <v>359</v>
      </c>
      <c r="N2880" s="107" t="s">
        <v>355</v>
      </c>
      <c r="O2880" s="26">
        <v>17</v>
      </c>
      <c r="P2880" s="26" t="s">
        <v>295</v>
      </c>
    </row>
    <row r="2881" spans="1:16" x14ac:dyDescent="0.3">
      <c r="A2881" s="24">
        <v>93</v>
      </c>
      <c r="B2881" s="106">
        <v>46115</v>
      </c>
      <c r="C2881" s="25" t="s">
        <v>358</v>
      </c>
      <c r="D2881" s="107" t="s">
        <v>133</v>
      </c>
      <c r="E2881" s="26">
        <v>147</v>
      </c>
      <c r="F2881" s="26" t="s">
        <v>295</v>
      </c>
      <c r="K2881" s="24">
        <v>111</v>
      </c>
      <c r="L2881" s="106">
        <v>46176</v>
      </c>
      <c r="M2881" s="25" t="s">
        <v>359</v>
      </c>
      <c r="N2881" s="107" t="s">
        <v>133</v>
      </c>
      <c r="O2881" s="26">
        <v>127</v>
      </c>
      <c r="P2881" s="26" t="s">
        <v>295</v>
      </c>
    </row>
    <row r="2882" spans="1:16" x14ac:dyDescent="0.3">
      <c r="A2882" s="24">
        <v>93</v>
      </c>
      <c r="B2882" s="106">
        <v>46115</v>
      </c>
      <c r="C2882" s="25" t="s">
        <v>358</v>
      </c>
      <c r="D2882" s="107" t="s">
        <v>135</v>
      </c>
      <c r="E2882" s="26">
        <v>3.9</v>
      </c>
      <c r="F2882" s="26" t="s">
        <v>295</v>
      </c>
      <c r="K2882" s="24">
        <v>111</v>
      </c>
      <c r="L2882" s="106">
        <v>46176</v>
      </c>
      <c r="M2882" s="25" t="s">
        <v>359</v>
      </c>
      <c r="N2882" s="107" t="s">
        <v>135</v>
      </c>
      <c r="O2882" s="26">
        <v>6.5</v>
      </c>
      <c r="P2882" s="26" t="s">
        <v>295</v>
      </c>
    </row>
    <row r="2883" spans="1:16" x14ac:dyDescent="0.3">
      <c r="A2883" s="24">
        <v>93</v>
      </c>
      <c r="B2883" s="106">
        <v>46115</v>
      </c>
      <c r="C2883" s="25" t="s">
        <v>358</v>
      </c>
      <c r="D2883" s="107" t="s">
        <v>136</v>
      </c>
      <c r="E2883" s="26">
        <v>109</v>
      </c>
      <c r="F2883" s="26" t="s">
        <v>295</v>
      </c>
      <c r="K2883" s="24">
        <v>111</v>
      </c>
      <c r="L2883" s="106">
        <v>46176</v>
      </c>
      <c r="M2883" s="25" t="s">
        <v>359</v>
      </c>
      <c r="N2883" s="107" t="s">
        <v>136</v>
      </c>
      <c r="O2883" s="26">
        <v>93</v>
      </c>
      <c r="P2883" s="26" t="s">
        <v>295</v>
      </c>
    </row>
    <row r="2884" spans="1:16" x14ac:dyDescent="0.3">
      <c r="A2884" s="24">
        <v>94</v>
      </c>
      <c r="B2884" s="106">
        <v>46181</v>
      </c>
      <c r="C2884" s="25" t="s">
        <v>358</v>
      </c>
      <c r="D2884" s="107" t="s">
        <v>341</v>
      </c>
      <c r="E2884" s="26">
        <v>4.83</v>
      </c>
      <c r="F2884" s="26" t="s">
        <v>295</v>
      </c>
      <c r="K2884" s="24">
        <v>94</v>
      </c>
      <c r="L2884" s="106">
        <v>46181</v>
      </c>
      <c r="M2884" s="25" t="s">
        <v>359</v>
      </c>
      <c r="N2884" s="107" t="s">
        <v>341</v>
      </c>
      <c r="O2884" s="26">
        <v>1.2</v>
      </c>
      <c r="P2884" s="26" t="s">
        <v>295</v>
      </c>
    </row>
    <row r="2885" spans="1:16" x14ac:dyDescent="0.3">
      <c r="A2885" s="24">
        <v>94</v>
      </c>
      <c r="B2885" s="106">
        <v>46181</v>
      </c>
      <c r="C2885" s="25" t="s">
        <v>358</v>
      </c>
      <c r="D2885" s="107" t="s">
        <v>118</v>
      </c>
      <c r="E2885" s="26">
        <v>4.4000000000000004</v>
      </c>
      <c r="F2885" s="26" t="s">
        <v>295</v>
      </c>
      <c r="K2885" s="24">
        <v>94</v>
      </c>
      <c r="L2885" s="106">
        <v>46181</v>
      </c>
      <c r="M2885" s="25" t="s">
        <v>359</v>
      </c>
      <c r="N2885" s="107" t="s">
        <v>118</v>
      </c>
      <c r="O2885" s="26">
        <v>9.4</v>
      </c>
      <c r="P2885" s="26" t="s">
        <v>295</v>
      </c>
    </row>
    <row r="2886" spans="1:16" x14ac:dyDescent="0.3">
      <c r="A2886" s="24">
        <v>94</v>
      </c>
      <c r="B2886" s="106">
        <v>46181</v>
      </c>
      <c r="C2886" s="25" t="s">
        <v>358</v>
      </c>
      <c r="D2886" s="107" t="s">
        <v>130</v>
      </c>
      <c r="E2886" s="26">
        <v>3.89</v>
      </c>
      <c r="F2886" s="26" t="s">
        <v>295</v>
      </c>
      <c r="K2886" s="24">
        <v>94</v>
      </c>
      <c r="L2886" s="106">
        <v>46181</v>
      </c>
      <c r="M2886" s="25" t="s">
        <v>359</v>
      </c>
      <c r="N2886" s="107" t="s">
        <v>130</v>
      </c>
      <c r="O2886" s="26">
        <v>2.46</v>
      </c>
      <c r="P2886" s="26" t="s">
        <v>295</v>
      </c>
    </row>
    <row r="2887" spans="1:16" x14ac:dyDescent="0.3">
      <c r="A2887" s="24">
        <v>94</v>
      </c>
      <c r="B2887" s="106">
        <v>46181</v>
      </c>
      <c r="C2887" s="25" t="s">
        <v>358</v>
      </c>
      <c r="D2887" s="107" t="s">
        <v>343</v>
      </c>
      <c r="E2887" s="26">
        <v>0.28999999999999998</v>
      </c>
      <c r="F2887" s="26" t="s">
        <v>295</v>
      </c>
      <c r="K2887" s="24">
        <v>94</v>
      </c>
      <c r="L2887" s="106">
        <v>46181</v>
      </c>
      <c r="M2887" s="25" t="s">
        <v>359</v>
      </c>
      <c r="N2887" s="107" t="s">
        <v>343</v>
      </c>
      <c r="O2887" s="26">
        <v>1.21</v>
      </c>
      <c r="P2887" s="26" t="s">
        <v>295</v>
      </c>
    </row>
    <row r="2888" spans="1:16" x14ac:dyDescent="0.3">
      <c r="A2888" s="24">
        <v>94</v>
      </c>
      <c r="B2888" s="106">
        <v>46181</v>
      </c>
      <c r="C2888" s="25" t="s">
        <v>358</v>
      </c>
      <c r="D2888" s="107" t="s">
        <v>127</v>
      </c>
      <c r="E2888" s="26">
        <v>1.21</v>
      </c>
      <c r="F2888" s="26" t="s">
        <v>295</v>
      </c>
      <c r="K2888" s="24">
        <v>94</v>
      </c>
      <c r="L2888" s="106">
        <v>46181</v>
      </c>
      <c r="M2888" s="25" t="s">
        <v>359</v>
      </c>
      <c r="N2888" s="107" t="s">
        <v>127</v>
      </c>
      <c r="O2888" s="26">
        <v>4.6500000000000004</v>
      </c>
      <c r="P2888" s="26" t="s">
        <v>295</v>
      </c>
    </row>
    <row r="2889" spans="1:16" x14ac:dyDescent="0.3">
      <c r="A2889" s="24">
        <v>94</v>
      </c>
      <c r="B2889" s="106">
        <v>46181</v>
      </c>
      <c r="C2889" s="25" t="s">
        <v>358</v>
      </c>
      <c r="D2889" s="107" t="s">
        <v>131</v>
      </c>
      <c r="E2889" s="26">
        <v>8.8000000000000007</v>
      </c>
      <c r="F2889" s="26" t="s">
        <v>295</v>
      </c>
      <c r="K2889" s="24">
        <v>94</v>
      </c>
      <c r="L2889" s="106">
        <v>46181</v>
      </c>
      <c r="M2889" s="25" t="s">
        <v>359</v>
      </c>
      <c r="N2889" s="107" t="s">
        <v>131</v>
      </c>
      <c r="O2889" s="26">
        <v>11.82</v>
      </c>
      <c r="P2889" s="26" t="s">
        <v>295</v>
      </c>
    </row>
    <row r="2890" spans="1:16" x14ac:dyDescent="0.3">
      <c r="A2890" s="24">
        <v>94</v>
      </c>
      <c r="B2890" s="106">
        <v>46181</v>
      </c>
      <c r="C2890" s="25" t="s">
        <v>358</v>
      </c>
      <c r="D2890" s="107" t="s">
        <v>344</v>
      </c>
      <c r="E2890" s="26">
        <v>321</v>
      </c>
      <c r="F2890" s="26" t="s">
        <v>295</v>
      </c>
      <c r="K2890" s="24">
        <v>94</v>
      </c>
      <c r="L2890" s="106">
        <v>46181</v>
      </c>
      <c r="M2890" s="25" t="s">
        <v>359</v>
      </c>
      <c r="N2890" s="107" t="s">
        <v>344</v>
      </c>
      <c r="O2890" s="26">
        <v>187</v>
      </c>
      <c r="P2890" s="26" t="s">
        <v>295</v>
      </c>
    </row>
    <row r="2891" spans="1:16" x14ac:dyDescent="0.3">
      <c r="A2891" s="24">
        <v>94</v>
      </c>
      <c r="B2891" s="106">
        <v>46181</v>
      </c>
      <c r="C2891" s="25" t="s">
        <v>358</v>
      </c>
      <c r="D2891" s="107" t="s">
        <v>119</v>
      </c>
      <c r="E2891" s="26">
        <v>248</v>
      </c>
      <c r="F2891" s="26" t="s">
        <v>295</v>
      </c>
      <c r="K2891" s="24">
        <v>94</v>
      </c>
      <c r="L2891" s="106">
        <v>46181</v>
      </c>
      <c r="M2891" s="25" t="s">
        <v>359</v>
      </c>
      <c r="N2891" s="107" t="s">
        <v>119</v>
      </c>
      <c r="O2891" s="26">
        <v>95</v>
      </c>
      <c r="P2891" s="26" t="s">
        <v>295</v>
      </c>
    </row>
    <row r="2892" spans="1:16" x14ac:dyDescent="0.3">
      <c r="A2892" s="24">
        <v>94</v>
      </c>
      <c r="B2892" s="106">
        <v>46181</v>
      </c>
      <c r="C2892" s="25" t="s">
        <v>358</v>
      </c>
      <c r="D2892" s="107" t="s">
        <v>120</v>
      </c>
      <c r="E2892" s="26">
        <v>76</v>
      </c>
      <c r="F2892" s="26" t="s">
        <v>295</v>
      </c>
      <c r="K2892" s="24">
        <v>94</v>
      </c>
      <c r="L2892" s="106">
        <v>46181</v>
      </c>
      <c r="M2892" s="25" t="s">
        <v>359</v>
      </c>
      <c r="N2892" s="107" t="s">
        <v>120</v>
      </c>
      <c r="O2892" s="26">
        <v>27</v>
      </c>
      <c r="P2892" s="26" t="s">
        <v>295</v>
      </c>
    </row>
    <row r="2893" spans="1:16" x14ac:dyDescent="0.3">
      <c r="A2893" s="24">
        <v>94</v>
      </c>
      <c r="B2893" s="106">
        <v>46181</v>
      </c>
      <c r="C2893" s="25" t="s">
        <v>358</v>
      </c>
      <c r="D2893" s="107" t="s">
        <v>117</v>
      </c>
      <c r="E2893" s="26">
        <v>2.87</v>
      </c>
      <c r="F2893" s="26" t="s">
        <v>295</v>
      </c>
      <c r="K2893" s="24">
        <v>94</v>
      </c>
      <c r="L2893" s="106">
        <v>46181</v>
      </c>
      <c r="M2893" s="25" t="s">
        <v>359</v>
      </c>
      <c r="N2893" s="107" t="s">
        <v>117</v>
      </c>
      <c r="O2893" s="26">
        <v>6.56</v>
      </c>
      <c r="P2893" s="26" t="s">
        <v>295</v>
      </c>
    </row>
    <row r="2894" spans="1:16" x14ac:dyDescent="0.3">
      <c r="A2894" s="24">
        <v>94</v>
      </c>
      <c r="B2894" s="106">
        <v>46181</v>
      </c>
      <c r="C2894" s="25" t="s">
        <v>358</v>
      </c>
      <c r="D2894" s="107" t="s">
        <v>346</v>
      </c>
      <c r="E2894" s="26">
        <v>234</v>
      </c>
      <c r="F2894" s="26" t="s">
        <v>295</v>
      </c>
      <c r="K2894" s="24">
        <v>94</v>
      </c>
      <c r="L2894" s="106">
        <v>46181</v>
      </c>
      <c r="M2894" s="25" t="s">
        <v>359</v>
      </c>
      <c r="N2894" s="107" t="s">
        <v>346</v>
      </c>
      <c r="O2894" s="26">
        <v>71</v>
      </c>
      <c r="P2894" s="26" t="s">
        <v>295</v>
      </c>
    </row>
    <row r="2895" spans="1:16" x14ac:dyDescent="0.3">
      <c r="A2895" s="24">
        <v>94</v>
      </c>
      <c r="B2895" s="106">
        <v>46181</v>
      </c>
      <c r="C2895" s="25" t="s">
        <v>358</v>
      </c>
      <c r="D2895" s="107" t="s">
        <v>132</v>
      </c>
      <c r="E2895" s="26">
        <v>3.51</v>
      </c>
      <c r="F2895" s="26" t="s">
        <v>295</v>
      </c>
      <c r="K2895" s="24">
        <v>94</v>
      </c>
      <c r="L2895" s="106">
        <v>46181</v>
      </c>
      <c r="M2895" s="25" t="s">
        <v>359</v>
      </c>
      <c r="N2895" s="107" t="s">
        <v>132</v>
      </c>
      <c r="O2895" s="26">
        <v>7.22</v>
      </c>
      <c r="P2895" s="26" t="s">
        <v>295</v>
      </c>
    </row>
    <row r="2896" spans="1:16" x14ac:dyDescent="0.3">
      <c r="A2896" s="24">
        <v>94</v>
      </c>
      <c r="B2896" s="106">
        <v>46181</v>
      </c>
      <c r="C2896" s="25" t="s">
        <v>358</v>
      </c>
      <c r="D2896" s="107" t="s">
        <v>111</v>
      </c>
      <c r="E2896" s="26">
        <v>87</v>
      </c>
      <c r="F2896" s="26" t="s">
        <v>295</v>
      </c>
      <c r="K2896" s="24">
        <v>94</v>
      </c>
      <c r="L2896" s="106">
        <v>46181</v>
      </c>
      <c r="M2896" s="25" t="s">
        <v>359</v>
      </c>
      <c r="N2896" s="107" t="s">
        <v>111</v>
      </c>
      <c r="O2896" s="26">
        <v>284</v>
      </c>
      <c r="P2896" s="26" t="s">
        <v>295</v>
      </c>
    </row>
    <row r="2897" spans="1:16" x14ac:dyDescent="0.3">
      <c r="A2897" s="24">
        <v>94</v>
      </c>
      <c r="B2897" s="106">
        <v>46181</v>
      </c>
      <c r="C2897" s="25" t="s">
        <v>358</v>
      </c>
      <c r="D2897" s="107" t="s">
        <v>347</v>
      </c>
      <c r="E2897" s="26">
        <v>5.0999999999999996</v>
      </c>
      <c r="F2897" s="26" t="s">
        <v>295</v>
      </c>
      <c r="K2897" s="24">
        <v>94</v>
      </c>
      <c r="L2897" s="106">
        <v>46181</v>
      </c>
      <c r="M2897" s="25" t="s">
        <v>359</v>
      </c>
      <c r="N2897" s="107" t="s">
        <v>347</v>
      </c>
      <c r="O2897" s="26">
        <v>9.6</v>
      </c>
      <c r="P2897" s="26" t="s">
        <v>295</v>
      </c>
    </row>
    <row r="2898" spans="1:16" x14ac:dyDescent="0.3">
      <c r="A2898" s="24">
        <v>94</v>
      </c>
      <c r="B2898" s="106">
        <v>46181</v>
      </c>
      <c r="C2898" s="25" t="s">
        <v>358</v>
      </c>
      <c r="D2898" s="107" t="s">
        <v>349</v>
      </c>
      <c r="E2898" s="26">
        <v>2.2599999999999998</v>
      </c>
      <c r="F2898" s="26" t="s">
        <v>295</v>
      </c>
      <c r="K2898" s="24">
        <v>94</v>
      </c>
      <c r="L2898" s="106">
        <v>46181</v>
      </c>
      <c r="M2898" s="25" t="s">
        <v>359</v>
      </c>
      <c r="N2898" s="107" t="s">
        <v>349</v>
      </c>
      <c r="O2898" s="26">
        <v>4.88</v>
      </c>
      <c r="P2898" s="26" t="s">
        <v>295</v>
      </c>
    </row>
    <row r="2899" spans="1:16" x14ac:dyDescent="0.3">
      <c r="A2899" s="24">
        <v>94</v>
      </c>
      <c r="B2899" s="106">
        <v>46181</v>
      </c>
      <c r="C2899" s="25" t="s">
        <v>358</v>
      </c>
      <c r="D2899" s="107" t="s">
        <v>128</v>
      </c>
      <c r="E2899" s="26">
        <v>7.2</v>
      </c>
      <c r="F2899" s="26" t="s">
        <v>295</v>
      </c>
      <c r="K2899" s="24">
        <v>94</v>
      </c>
      <c r="L2899" s="106">
        <v>46181</v>
      </c>
      <c r="M2899" s="25" t="s">
        <v>359</v>
      </c>
      <c r="N2899" s="107" t="s">
        <v>128</v>
      </c>
      <c r="O2899" s="26">
        <v>4.7</v>
      </c>
      <c r="P2899" s="26" t="s">
        <v>295</v>
      </c>
    </row>
    <row r="2900" spans="1:16" x14ac:dyDescent="0.3">
      <c r="A2900" s="24">
        <v>94</v>
      </c>
      <c r="B2900" s="106">
        <v>46181</v>
      </c>
      <c r="C2900" s="25" t="s">
        <v>358</v>
      </c>
      <c r="D2900" s="107" t="s">
        <v>121</v>
      </c>
      <c r="E2900" s="26">
        <v>159</v>
      </c>
      <c r="F2900" s="26" t="s">
        <v>295</v>
      </c>
      <c r="K2900" s="24">
        <v>94</v>
      </c>
      <c r="L2900" s="106">
        <v>46181</v>
      </c>
      <c r="M2900" s="25" t="s">
        <v>359</v>
      </c>
      <c r="N2900" s="107" t="s">
        <v>121</v>
      </c>
      <c r="O2900" s="26">
        <v>81</v>
      </c>
      <c r="P2900" s="26" t="s">
        <v>295</v>
      </c>
    </row>
    <row r="2901" spans="1:16" x14ac:dyDescent="0.3">
      <c r="A2901" s="24">
        <v>94</v>
      </c>
      <c r="B2901" s="106">
        <v>46181</v>
      </c>
      <c r="C2901" s="25" t="s">
        <v>358</v>
      </c>
      <c r="D2901" s="107" t="s">
        <v>115</v>
      </c>
      <c r="E2901" s="26">
        <v>37</v>
      </c>
      <c r="F2901" s="26" t="s">
        <v>295</v>
      </c>
      <c r="K2901" s="24">
        <v>94</v>
      </c>
      <c r="L2901" s="106">
        <v>46181</v>
      </c>
      <c r="M2901" s="25" t="s">
        <v>359</v>
      </c>
      <c r="N2901" s="107" t="s">
        <v>115</v>
      </c>
      <c r="O2901" s="26">
        <v>96</v>
      </c>
      <c r="P2901" s="26" t="s">
        <v>295</v>
      </c>
    </row>
    <row r="2902" spans="1:16" x14ac:dyDescent="0.3">
      <c r="A2902" s="24">
        <v>94</v>
      </c>
      <c r="B2902" s="106">
        <v>46181</v>
      </c>
      <c r="C2902" s="25" t="s">
        <v>358</v>
      </c>
      <c r="D2902" s="107" t="s">
        <v>137</v>
      </c>
      <c r="E2902" s="26">
        <v>76</v>
      </c>
      <c r="F2902" s="26" t="s">
        <v>295</v>
      </c>
      <c r="K2902" s="24">
        <v>94</v>
      </c>
      <c r="L2902" s="106">
        <v>46181</v>
      </c>
      <c r="M2902" s="25" t="s">
        <v>359</v>
      </c>
      <c r="N2902" s="107" t="s">
        <v>137</v>
      </c>
      <c r="O2902" s="26">
        <v>484</v>
      </c>
      <c r="P2902" s="26" t="s">
        <v>295</v>
      </c>
    </row>
    <row r="2903" spans="1:16" x14ac:dyDescent="0.3">
      <c r="A2903" s="24">
        <v>94</v>
      </c>
      <c r="B2903" s="106">
        <v>46181</v>
      </c>
      <c r="C2903" s="25" t="s">
        <v>358</v>
      </c>
      <c r="D2903" s="107" t="s">
        <v>350</v>
      </c>
      <c r="E2903" s="26">
        <v>129</v>
      </c>
      <c r="F2903" s="26" t="s">
        <v>295</v>
      </c>
      <c r="K2903" s="24">
        <v>94</v>
      </c>
      <c r="L2903" s="106">
        <v>46181</v>
      </c>
      <c r="M2903" s="25" t="s">
        <v>359</v>
      </c>
      <c r="N2903" s="107" t="s">
        <v>350</v>
      </c>
      <c r="O2903" s="26">
        <v>410</v>
      </c>
      <c r="P2903" s="26" t="s">
        <v>295</v>
      </c>
    </row>
    <row r="2904" spans="1:16" x14ac:dyDescent="0.3">
      <c r="A2904" s="24">
        <v>94</v>
      </c>
      <c r="B2904" s="106">
        <v>46181</v>
      </c>
      <c r="C2904" s="25" t="s">
        <v>358</v>
      </c>
      <c r="D2904" s="107" t="s">
        <v>125</v>
      </c>
      <c r="E2904" s="26">
        <v>124</v>
      </c>
      <c r="F2904" s="26" t="s">
        <v>295</v>
      </c>
      <c r="K2904" s="24">
        <v>94</v>
      </c>
      <c r="L2904" s="106">
        <v>46181</v>
      </c>
      <c r="M2904" s="25" t="s">
        <v>359</v>
      </c>
      <c r="N2904" s="107" t="s">
        <v>125</v>
      </c>
      <c r="O2904" s="26">
        <v>427</v>
      </c>
      <c r="P2904" s="26" t="s">
        <v>295</v>
      </c>
    </row>
    <row r="2905" spans="1:16" x14ac:dyDescent="0.3">
      <c r="A2905" s="24">
        <v>94</v>
      </c>
      <c r="B2905" s="106">
        <v>46181</v>
      </c>
      <c r="C2905" s="25" t="s">
        <v>358</v>
      </c>
      <c r="D2905" s="107" t="s">
        <v>126</v>
      </c>
      <c r="E2905" s="26">
        <v>82</v>
      </c>
      <c r="F2905" s="26" t="s">
        <v>295</v>
      </c>
      <c r="K2905" s="24">
        <v>94</v>
      </c>
      <c r="L2905" s="106">
        <v>46181</v>
      </c>
      <c r="M2905" s="25" t="s">
        <v>359</v>
      </c>
      <c r="N2905" s="107" t="s">
        <v>126</v>
      </c>
      <c r="O2905" s="26">
        <v>156</v>
      </c>
      <c r="P2905" s="26" t="s">
        <v>295</v>
      </c>
    </row>
    <row r="2906" spans="1:16" x14ac:dyDescent="0.3">
      <c r="A2906" s="24">
        <v>94</v>
      </c>
      <c r="B2906" s="106">
        <v>46181</v>
      </c>
      <c r="C2906" s="25" t="s">
        <v>358</v>
      </c>
      <c r="D2906" s="107" t="s">
        <v>351</v>
      </c>
      <c r="E2906" s="26">
        <v>153</v>
      </c>
      <c r="F2906" s="26" t="s">
        <v>295</v>
      </c>
      <c r="K2906" s="24">
        <v>94</v>
      </c>
      <c r="L2906" s="106">
        <v>46181</v>
      </c>
      <c r="M2906" s="25" t="s">
        <v>359</v>
      </c>
      <c r="N2906" s="107" t="s">
        <v>351</v>
      </c>
      <c r="O2906" s="26">
        <v>355</v>
      </c>
      <c r="P2906" s="26" t="s">
        <v>295</v>
      </c>
    </row>
    <row r="2907" spans="1:16" x14ac:dyDescent="0.3">
      <c r="A2907" s="24">
        <v>94</v>
      </c>
      <c r="B2907" s="106">
        <v>46181</v>
      </c>
      <c r="C2907" s="25" t="s">
        <v>358</v>
      </c>
      <c r="D2907" s="107" t="s">
        <v>352</v>
      </c>
      <c r="E2907" s="26">
        <v>58</v>
      </c>
      <c r="F2907" s="26" t="s">
        <v>295</v>
      </c>
      <c r="K2907" s="24">
        <v>94</v>
      </c>
      <c r="L2907" s="106">
        <v>46181</v>
      </c>
      <c r="M2907" s="25" t="s">
        <v>359</v>
      </c>
      <c r="N2907" s="107" t="s">
        <v>352</v>
      </c>
      <c r="O2907" s="26">
        <v>86</v>
      </c>
      <c r="P2907" s="26" t="s">
        <v>295</v>
      </c>
    </row>
    <row r="2908" spans="1:16" x14ac:dyDescent="0.3">
      <c r="A2908" s="24">
        <v>94</v>
      </c>
      <c r="B2908" s="106">
        <v>46181</v>
      </c>
      <c r="C2908" s="25" t="s">
        <v>358</v>
      </c>
      <c r="D2908" s="107" t="s">
        <v>122</v>
      </c>
      <c r="E2908" s="26">
        <v>47</v>
      </c>
      <c r="F2908" s="26" t="s">
        <v>295</v>
      </c>
      <c r="K2908" s="24">
        <v>94</v>
      </c>
      <c r="L2908" s="106">
        <v>46181</v>
      </c>
      <c r="M2908" s="25" t="s">
        <v>359</v>
      </c>
      <c r="N2908" s="107" t="s">
        <v>122</v>
      </c>
      <c r="O2908" s="26">
        <v>218</v>
      </c>
      <c r="P2908" s="26" t="s">
        <v>295</v>
      </c>
    </row>
    <row r="2909" spans="1:16" x14ac:dyDescent="0.3">
      <c r="A2909" s="24">
        <v>94</v>
      </c>
      <c r="B2909" s="106">
        <v>46181</v>
      </c>
      <c r="C2909" s="25" t="s">
        <v>358</v>
      </c>
      <c r="D2909" s="107" t="s">
        <v>124</v>
      </c>
      <c r="E2909" s="26">
        <v>28</v>
      </c>
      <c r="F2909" s="26" t="s">
        <v>295</v>
      </c>
      <c r="K2909" s="24">
        <v>94</v>
      </c>
      <c r="L2909" s="106">
        <v>46181</v>
      </c>
      <c r="M2909" s="25" t="s">
        <v>359</v>
      </c>
      <c r="N2909" s="107" t="s">
        <v>124</v>
      </c>
      <c r="O2909" s="26">
        <v>100</v>
      </c>
      <c r="P2909" s="26" t="s">
        <v>295</v>
      </c>
    </row>
    <row r="2910" spans="1:16" x14ac:dyDescent="0.3">
      <c r="A2910" s="24">
        <v>94</v>
      </c>
      <c r="B2910" s="106">
        <v>46181</v>
      </c>
      <c r="C2910" s="25" t="s">
        <v>358</v>
      </c>
      <c r="D2910" s="107" t="s">
        <v>353</v>
      </c>
      <c r="E2910" s="26">
        <v>0.95</v>
      </c>
      <c r="F2910" s="26" t="s">
        <v>295</v>
      </c>
      <c r="K2910" s="24">
        <v>94</v>
      </c>
      <c r="L2910" s="106">
        <v>46181</v>
      </c>
      <c r="M2910" s="25" t="s">
        <v>359</v>
      </c>
      <c r="N2910" s="107" t="s">
        <v>353</v>
      </c>
      <c r="O2910" s="26">
        <v>3.53</v>
      </c>
      <c r="P2910" s="26" t="s">
        <v>295</v>
      </c>
    </row>
    <row r="2911" spans="1:16" x14ac:dyDescent="0.3">
      <c r="A2911" s="24">
        <v>94</v>
      </c>
      <c r="B2911" s="106">
        <v>46181</v>
      </c>
      <c r="C2911" s="25" t="s">
        <v>358</v>
      </c>
      <c r="D2911" s="107" t="s">
        <v>355</v>
      </c>
      <c r="E2911" s="26">
        <v>32</v>
      </c>
      <c r="F2911" s="26" t="s">
        <v>295</v>
      </c>
      <c r="K2911" s="24">
        <v>94</v>
      </c>
      <c r="L2911" s="106">
        <v>46181</v>
      </c>
      <c r="M2911" s="25" t="s">
        <v>359</v>
      </c>
      <c r="N2911" s="107" t="s">
        <v>355</v>
      </c>
      <c r="O2911" s="26">
        <v>14.7</v>
      </c>
      <c r="P2911" s="26" t="s">
        <v>295</v>
      </c>
    </row>
    <row r="2912" spans="1:16" x14ac:dyDescent="0.3">
      <c r="A2912" s="24">
        <v>94</v>
      </c>
      <c r="B2912" s="106">
        <v>46181</v>
      </c>
      <c r="C2912" s="25" t="s">
        <v>358</v>
      </c>
      <c r="D2912" s="107" t="s">
        <v>133</v>
      </c>
      <c r="E2912" s="26">
        <v>146</v>
      </c>
      <c r="F2912" s="26" t="s">
        <v>295</v>
      </c>
      <c r="K2912" s="24">
        <v>94</v>
      </c>
      <c r="L2912" s="106">
        <v>46181</v>
      </c>
      <c r="M2912" s="25" t="s">
        <v>359</v>
      </c>
      <c r="N2912" s="107" t="s">
        <v>133</v>
      </c>
      <c r="O2912" s="26">
        <v>128</v>
      </c>
      <c r="P2912" s="26" t="s">
        <v>295</v>
      </c>
    </row>
    <row r="2913" spans="1:16" x14ac:dyDescent="0.3">
      <c r="A2913" s="24">
        <v>94</v>
      </c>
      <c r="B2913" s="106">
        <v>46181</v>
      </c>
      <c r="C2913" s="25" t="s">
        <v>358</v>
      </c>
      <c r="D2913" s="107" t="s">
        <v>135</v>
      </c>
      <c r="E2913" s="26">
        <v>3.7</v>
      </c>
      <c r="F2913" s="26" t="s">
        <v>295</v>
      </c>
      <c r="K2913" s="24">
        <v>94</v>
      </c>
      <c r="L2913" s="106">
        <v>46181</v>
      </c>
      <c r="M2913" s="25" t="s">
        <v>359</v>
      </c>
      <c r="N2913" s="107" t="s">
        <v>135</v>
      </c>
      <c r="O2913" s="26">
        <v>6.5</v>
      </c>
      <c r="P2913" s="26" t="s">
        <v>295</v>
      </c>
    </row>
    <row r="2914" spans="1:16" x14ac:dyDescent="0.3">
      <c r="A2914" s="24">
        <v>94</v>
      </c>
      <c r="B2914" s="106">
        <v>46181</v>
      </c>
      <c r="C2914" s="25" t="s">
        <v>358</v>
      </c>
      <c r="D2914" s="107" t="s">
        <v>136</v>
      </c>
      <c r="E2914" s="26">
        <v>110</v>
      </c>
      <c r="F2914" s="26" t="s">
        <v>295</v>
      </c>
      <c r="K2914" s="24">
        <v>94</v>
      </c>
      <c r="L2914" s="106">
        <v>46181</v>
      </c>
      <c r="M2914" s="25" t="s">
        <v>359</v>
      </c>
      <c r="N2914" s="107" t="s">
        <v>136</v>
      </c>
      <c r="O2914" s="26">
        <v>94</v>
      </c>
      <c r="P2914" s="26" t="s">
        <v>295</v>
      </c>
    </row>
    <row r="2915" spans="1:16" x14ac:dyDescent="0.3">
      <c r="A2915" s="24">
        <v>95</v>
      </c>
      <c r="B2915" s="106">
        <v>46182</v>
      </c>
      <c r="C2915" s="25" t="s">
        <v>358</v>
      </c>
      <c r="D2915" s="107" t="s">
        <v>341</v>
      </c>
      <c r="E2915" s="26">
        <v>4.5999999999999996</v>
      </c>
      <c r="F2915" s="26" t="s">
        <v>295</v>
      </c>
      <c r="K2915" s="24">
        <v>95</v>
      </c>
      <c r="L2915" s="106">
        <v>46182</v>
      </c>
      <c r="M2915" s="25" t="s">
        <v>359</v>
      </c>
      <c r="N2915" s="107" t="s">
        <v>341</v>
      </c>
      <c r="O2915" s="26">
        <v>1.28</v>
      </c>
      <c r="P2915" s="26" t="s">
        <v>295</v>
      </c>
    </row>
    <row r="2916" spans="1:16" x14ac:dyDescent="0.3">
      <c r="A2916" s="24">
        <v>95</v>
      </c>
      <c r="B2916" s="106">
        <v>46182</v>
      </c>
      <c r="C2916" s="25" t="s">
        <v>358</v>
      </c>
      <c r="D2916" s="107" t="s">
        <v>118</v>
      </c>
      <c r="E2916" s="26">
        <v>4.5999999999999996</v>
      </c>
      <c r="F2916" s="26" t="s">
        <v>295</v>
      </c>
      <c r="K2916" s="24">
        <v>95</v>
      </c>
      <c r="L2916" s="106">
        <v>46182</v>
      </c>
      <c r="M2916" s="25" t="s">
        <v>359</v>
      </c>
      <c r="N2916" s="107" t="s">
        <v>118</v>
      </c>
      <c r="O2916" s="26">
        <v>9.6</v>
      </c>
      <c r="P2916" s="26" t="s">
        <v>295</v>
      </c>
    </row>
    <row r="2917" spans="1:16" x14ac:dyDescent="0.3">
      <c r="A2917" s="24">
        <v>95</v>
      </c>
      <c r="B2917" s="106">
        <v>46182</v>
      </c>
      <c r="C2917" s="25" t="s">
        <v>358</v>
      </c>
      <c r="D2917" s="107" t="s">
        <v>130</v>
      </c>
      <c r="E2917" s="26">
        <v>3.82</v>
      </c>
      <c r="F2917" s="26" t="s">
        <v>295</v>
      </c>
      <c r="K2917" s="24">
        <v>95</v>
      </c>
      <c r="L2917" s="106">
        <v>46182</v>
      </c>
      <c r="M2917" s="25" t="s">
        <v>359</v>
      </c>
      <c r="N2917" s="107" t="s">
        <v>130</v>
      </c>
      <c r="O2917" s="26">
        <v>2.41</v>
      </c>
      <c r="P2917" s="26" t="s">
        <v>295</v>
      </c>
    </row>
    <row r="2918" spans="1:16" x14ac:dyDescent="0.3">
      <c r="A2918" s="24">
        <v>95</v>
      </c>
      <c r="B2918" s="106">
        <v>46182</v>
      </c>
      <c r="C2918" s="25" t="s">
        <v>358</v>
      </c>
      <c r="D2918" s="107" t="s">
        <v>343</v>
      </c>
      <c r="E2918" s="26">
        <v>0.33</v>
      </c>
      <c r="F2918" s="26" t="s">
        <v>295</v>
      </c>
      <c r="K2918" s="24">
        <v>95</v>
      </c>
      <c r="L2918" s="106">
        <v>46182</v>
      </c>
      <c r="M2918" s="25" t="s">
        <v>359</v>
      </c>
      <c r="N2918" s="107" t="s">
        <v>343</v>
      </c>
      <c r="O2918" s="26">
        <v>1.24</v>
      </c>
      <c r="P2918" s="26" t="s">
        <v>295</v>
      </c>
    </row>
    <row r="2919" spans="1:16" x14ac:dyDescent="0.3">
      <c r="A2919" s="24">
        <v>95</v>
      </c>
      <c r="B2919" s="106">
        <v>46182</v>
      </c>
      <c r="C2919" s="25" t="s">
        <v>358</v>
      </c>
      <c r="D2919" s="107" t="s">
        <v>127</v>
      </c>
      <c r="E2919" s="26">
        <v>1.24</v>
      </c>
      <c r="F2919" s="26" t="s">
        <v>295</v>
      </c>
      <c r="K2919" s="24">
        <v>95</v>
      </c>
      <c r="L2919" s="106">
        <v>46182</v>
      </c>
      <c r="M2919" s="25" t="s">
        <v>359</v>
      </c>
      <c r="N2919" s="107" t="s">
        <v>127</v>
      </c>
      <c r="O2919" s="26">
        <v>4.75</v>
      </c>
      <c r="P2919" s="26" t="s">
        <v>295</v>
      </c>
    </row>
    <row r="2920" spans="1:16" x14ac:dyDescent="0.3">
      <c r="A2920" s="24">
        <v>95</v>
      </c>
      <c r="B2920" s="106">
        <v>46182</v>
      </c>
      <c r="C2920" s="25" t="s">
        <v>358</v>
      </c>
      <c r="D2920" s="107" t="s">
        <v>131</v>
      </c>
      <c r="E2920" s="26">
        <v>8.6</v>
      </c>
      <c r="F2920" s="26" t="s">
        <v>295</v>
      </c>
      <c r="K2920" s="24">
        <v>95</v>
      </c>
      <c r="L2920" s="106">
        <v>46182</v>
      </c>
      <c r="M2920" s="25" t="s">
        <v>359</v>
      </c>
      <c r="N2920" s="107" t="s">
        <v>131</v>
      </c>
      <c r="O2920" s="26">
        <v>11.8</v>
      </c>
      <c r="P2920" s="26" t="s">
        <v>295</v>
      </c>
    </row>
    <row r="2921" spans="1:16" x14ac:dyDescent="0.3">
      <c r="A2921" s="24">
        <v>95</v>
      </c>
      <c r="B2921" s="106">
        <v>46182</v>
      </c>
      <c r="C2921" s="25" t="s">
        <v>358</v>
      </c>
      <c r="D2921" s="107" t="s">
        <v>344</v>
      </c>
      <c r="E2921" s="26">
        <v>319</v>
      </c>
      <c r="F2921" s="26" t="s">
        <v>295</v>
      </c>
      <c r="K2921" s="24">
        <v>95</v>
      </c>
      <c r="L2921" s="106">
        <v>46182</v>
      </c>
      <c r="M2921" s="25" t="s">
        <v>359</v>
      </c>
      <c r="N2921" s="107" t="s">
        <v>344</v>
      </c>
      <c r="O2921" s="26">
        <v>178</v>
      </c>
      <c r="P2921" s="26" t="s">
        <v>295</v>
      </c>
    </row>
    <row r="2922" spans="1:16" x14ac:dyDescent="0.3">
      <c r="A2922" s="24">
        <v>95</v>
      </c>
      <c r="B2922" s="106">
        <v>46182</v>
      </c>
      <c r="C2922" s="25" t="s">
        <v>358</v>
      </c>
      <c r="D2922" s="107" t="s">
        <v>119</v>
      </c>
      <c r="E2922" s="26">
        <v>250</v>
      </c>
      <c r="F2922" s="26" t="s">
        <v>295</v>
      </c>
      <c r="K2922" s="24">
        <v>95</v>
      </c>
      <c r="L2922" s="106">
        <v>46182</v>
      </c>
      <c r="M2922" s="25" t="s">
        <v>359</v>
      </c>
      <c r="N2922" s="107" t="s">
        <v>119</v>
      </c>
      <c r="O2922" s="26">
        <v>93</v>
      </c>
      <c r="P2922" s="26" t="s">
        <v>295</v>
      </c>
    </row>
    <row r="2923" spans="1:16" x14ac:dyDescent="0.3">
      <c r="A2923" s="24">
        <v>95</v>
      </c>
      <c r="B2923" s="106">
        <v>46182</v>
      </c>
      <c r="C2923" s="25" t="s">
        <v>358</v>
      </c>
      <c r="D2923" s="107" t="s">
        <v>120</v>
      </c>
      <c r="E2923" s="26">
        <v>80</v>
      </c>
      <c r="F2923" s="26" t="s">
        <v>295</v>
      </c>
      <c r="K2923" s="24">
        <v>95</v>
      </c>
      <c r="L2923" s="106">
        <v>46182</v>
      </c>
      <c r="M2923" s="25" t="s">
        <v>359</v>
      </c>
      <c r="N2923" s="107" t="s">
        <v>120</v>
      </c>
      <c r="O2923" s="26">
        <v>27</v>
      </c>
      <c r="P2923" s="26" t="s">
        <v>295</v>
      </c>
    </row>
    <row r="2924" spans="1:16" x14ac:dyDescent="0.3">
      <c r="A2924" s="24">
        <v>95</v>
      </c>
      <c r="B2924" s="106">
        <v>46182</v>
      </c>
      <c r="C2924" s="25" t="s">
        <v>358</v>
      </c>
      <c r="D2924" s="107" t="s">
        <v>117</v>
      </c>
      <c r="E2924" s="26">
        <v>2.72</v>
      </c>
      <c r="F2924" s="26" t="s">
        <v>295</v>
      </c>
      <c r="K2924" s="24">
        <v>95</v>
      </c>
      <c r="L2924" s="106">
        <v>46182</v>
      </c>
      <c r="M2924" s="25" t="s">
        <v>359</v>
      </c>
      <c r="N2924" s="107" t="s">
        <v>117</v>
      </c>
      <c r="O2924" s="26">
        <v>6.33</v>
      </c>
      <c r="P2924" s="26" t="s">
        <v>295</v>
      </c>
    </row>
    <row r="2925" spans="1:16" x14ac:dyDescent="0.3">
      <c r="A2925" s="24">
        <v>95</v>
      </c>
      <c r="B2925" s="106">
        <v>46182</v>
      </c>
      <c r="C2925" s="25" t="s">
        <v>358</v>
      </c>
      <c r="D2925" s="107" t="s">
        <v>346</v>
      </c>
      <c r="E2925" s="26">
        <v>230</v>
      </c>
      <c r="F2925" s="26" t="s">
        <v>295</v>
      </c>
      <c r="K2925" s="24">
        <v>95</v>
      </c>
      <c r="L2925" s="106">
        <v>46182</v>
      </c>
      <c r="M2925" s="25" t="s">
        <v>359</v>
      </c>
      <c r="N2925" s="107" t="s">
        <v>346</v>
      </c>
      <c r="O2925" s="26">
        <v>69</v>
      </c>
      <c r="P2925" s="26" t="s">
        <v>295</v>
      </c>
    </row>
    <row r="2926" spans="1:16" x14ac:dyDescent="0.3">
      <c r="A2926" s="24">
        <v>95</v>
      </c>
      <c r="B2926" s="106">
        <v>46182</v>
      </c>
      <c r="C2926" s="25" t="s">
        <v>358</v>
      </c>
      <c r="D2926" s="107" t="s">
        <v>132</v>
      </c>
      <c r="E2926" s="26">
        <v>3.41</v>
      </c>
      <c r="F2926" s="26" t="s">
        <v>295</v>
      </c>
      <c r="K2926" s="24">
        <v>95</v>
      </c>
      <c r="L2926" s="106">
        <v>46182</v>
      </c>
      <c r="M2926" s="25" t="s">
        <v>359</v>
      </c>
      <c r="N2926" s="107" t="s">
        <v>132</v>
      </c>
      <c r="O2926" s="26">
        <v>7.1</v>
      </c>
      <c r="P2926" s="26" t="s">
        <v>295</v>
      </c>
    </row>
    <row r="2927" spans="1:16" x14ac:dyDescent="0.3">
      <c r="A2927" s="24">
        <v>95</v>
      </c>
      <c r="B2927" s="106">
        <v>46182</v>
      </c>
      <c r="C2927" s="25" t="s">
        <v>358</v>
      </c>
      <c r="D2927" s="107" t="s">
        <v>111</v>
      </c>
      <c r="E2927" s="26">
        <v>84</v>
      </c>
      <c r="F2927" s="26" t="s">
        <v>295</v>
      </c>
      <c r="K2927" s="24">
        <v>95</v>
      </c>
      <c r="L2927" s="106">
        <v>46182</v>
      </c>
      <c r="M2927" s="25" t="s">
        <v>359</v>
      </c>
      <c r="N2927" s="107" t="s">
        <v>111</v>
      </c>
      <c r="O2927" s="26">
        <v>280</v>
      </c>
      <c r="P2927" s="26" t="s">
        <v>295</v>
      </c>
    </row>
    <row r="2928" spans="1:16" x14ac:dyDescent="0.3">
      <c r="A2928" s="24">
        <v>95</v>
      </c>
      <c r="B2928" s="106">
        <v>46182</v>
      </c>
      <c r="C2928" s="25" t="s">
        <v>358</v>
      </c>
      <c r="D2928" s="107" t="s">
        <v>347</v>
      </c>
      <c r="E2928" s="26">
        <v>5.14</v>
      </c>
      <c r="F2928" s="26" t="s">
        <v>295</v>
      </c>
      <c r="K2928" s="24">
        <v>95</v>
      </c>
      <c r="L2928" s="106">
        <v>46182</v>
      </c>
      <c r="M2928" s="25" t="s">
        <v>359</v>
      </c>
      <c r="N2928" s="107" t="s">
        <v>347</v>
      </c>
      <c r="O2928" s="26">
        <v>9.6999999999999993</v>
      </c>
      <c r="P2928" s="26" t="s">
        <v>295</v>
      </c>
    </row>
    <row r="2929" spans="1:16" x14ac:dyDescent="0.3">
      <c r="A2929" s="24">
        <v>95</v>
      </c>
      <c r="B2929" s="106">
        <v>46182</v>
      </c>
      <c r="C2929" s="25" t="s">
        <v>358</v>
      </c>
      <c r="D2929" s="107" t="s">
        <v>349</v>
      </c>
      <c r="E2929" s="26">
        <v>2.2400000000000002</v>
      </c>
      <c r="F2929" s="26" t="s">
        <v>295</v>
      </c>
      <c r="K2929" s="24">
        <v>95</v>
      </c>
      <c r="L2929" s="106">
        <v>46182</v>
      </c>
      <c r="M2929" s="25" t="s">
        <v>359</v>
      </c>
      <c r="N2929" s="107" t="s">
        <v>349</v>
      </c>
      <c r="O2929" s="26">
        <v>4.7</v>
      </c>
      <c r="P2929" s="26" t="s">
        <v>295</v>
      </c>
    </row>
    <row r="2930" spans="1:16" x14ac:dyDescent="0.3">
      <c r="A2930" s="24">
        <v>95</v>
      </c>
      <c r="B2930" s="106">
        <v>46182</v>
      </c>
      <c r="C2930" s="25" t="s">
        <v>358</v>
      </c>
      <c r="D2930" s="107" t="s">
        <v>128</v>
      </c>
      <c r="E2930" s="26">
        <v>7.1</v>
      </c>
      <c r="F2930" s="26" t="s">
        <v>295</v>
      </c>
      <c r="K2930" s="24">
        <v>95</v>
      </c>
      <c r="L2930" s="106">
        <v>46182</v>
      </c>
      <c r="M2930" s="25" t="s">
        <v>359</v>
      </c>
      <c r="N2930" s="107" t="s">
        <v>128</v>
      </c>
      <c r="O2930" s="26">
        <v>4.5999999999999996</v>
      </c>
      <c r="P2930" s="26" t="s">
        <v>295</v>
      </c>
    </row>
    <row r="2931" spans="1:16" x14ac:dyDescent="0.3">
      <c r="A2931" s="24">
        <v>95</v>
      </c>
      <c r="B2931" s="106">
        <v>46182</v>
      </c>
      <c r="C2931" s="25" t="s">
        <v>358</v>
      </c>
      <c r="D2931" s="107" t="s">
        <v>121</v>
      </c>
      <c r="E2931" s="26">
        <v>162</v>
      </c>
      <c r="F2931" s="26" t="s">
        <v>295</v>
      </c>
      <c r="K2931" s="24">
        <v>95</v>
      </c>
      <c r="L2931" s="106">
        <v>46182</v>
      </c>
      <c r="M2931" s="25" t="s">
        <v>359</v>
      </c>
      <c r="N2931" s="107" t="s">
        <v>121</v>
      </c>
      <c r="O2931" s="26">
        <v>81</v>
      </c>
      <c r="P2931" s="26" t="s">
        <v>295</v>
      </c>
    </row>
    <row r="2932" spans="1:16" x14ac:dyDescent="0.3">
      <c r="A2932" s="24">
        <v>95</v>
      </c>
      <c r="B2932" s="106">
        <v>46182</v>
      </c>
      <c r="C2932" s="25" t="s">
        <v>358</v>
      </c>
      <c r="D2932" s="107" t="s">
        <v>115</v>
      </c>
      <c r="E2932" s="26">
        <v>36</v>
      </c>
      <c r="F2932" s="26" t="s">
        <v>295</v>
      </c>
      <c r="K2932" s="24">
        <v>95</v>
      </c>
      <c r="L2932" s="106">
        <v>46182</v>
      </c>
      <c r="M2932" s="25" t="s">
        <v>359</v>
      </c>
      <c r="N2932" s="107" t="s">
        <v>115</v>
      </c>
      <c r="O2932" s="26">
        <v>99</v>
      </c>
      <c r="P2932" s="26" t="s">
        <v>295</v>
      </c>
    </row>
    <row r="2933" spans="1:16" x14ac:dyDescent="0.3">
      <c r="A2933" s="24">
        <v>95</v>
      </c>
      <c r="B2933" s="106">
        <v>46182</v>
      </c>
      <c r="C2933" s="25" t="s">
        <v>358</v>
      </c>
      <c r="D2933" s="107" t="s">
        <v>137</v>
      </c>
      <c r="E2933" s="26">
        <v>76</v>
      </c>
      <c r="F2933" s="26" t="s">
        <v>295</v>
      </c>
      <c r="K2933" s="24">
        <v>95</v>
      </c>
      <c r="L2933" s="106">
        <v>46182</v>
      </c>
      <c r="M2933" s="25" t="s">
        <v>359</v>
      </c>
      <c r="N2933" s="107" t="s">
        <v>137</v>
      </c>
      <c r="O2933" s="26">
        <v>487</v>
      </c>
      <c r="P2933" s="26" t="s">
        <v>295</v>
      </c>
    </row>
    <row r="2934" spans="1:16" x14ac:dyDescent="0.3">
      <c r="A2934" s="24">
        <v>95</v>
      </c>
      <c r="B2934" s="106">
        <v>46182</v>
      </c>
      <c r="C2934" s="25" t="s">
        <v>358</v>
      </c>
      <c r="D2934" s="107" t="s">
        <v>350</v>
      </c>
      <c r="E2934" s="26">
        <v>131</v>
      </c>
      <c r="F2934" s="26" t="s">
        <v>295</v>
      </c>
      <c r="K2934" s="24">
        <v>95</v>
      </c>
      <c r="L2934" s="106">
        <v>46182</v>
      </c>
      <c r="M2934" s="25" t="s">
        <v>359</v>
      </c>
      <c r="N2934" s="107" t="s">
        <v>350</v>
      </c>
      <c r="O2934" s="26">
        <v>407</v>
      </c>
      <c r="P2934" s="26" t="s">
        <v>295</v>
      </c>
    </row>
    <row r="2935" spans="1:16" x14ac:dyDescent="0.3">
      <c r="A2935" s="24">
        <v>95</v>
      </c>
      <c r="B2935" s="106">
        <v>46182</v>
      </c>
      <c r="C2935" s="25" t="s">
        <v>358</v>
      </c>
      <c r="D2935" s="107" t="s">
        <v>125</v>
      </c>
      <c r="E2935" s="26">
        <v>113</v>
      </c>
      <c r="F2935" s="26" t="s">
        <v>295</v>
      </c>
      <c r="K2935" s="24">
        <v>95</v>
      </c>
      <c r="L2935" s="106">
        <v>46182</v>
      </c>
      <c r="M2935" s="25" t="s">
        <v>359</v>
      </c>
      <c r="N2935" s="107" t="s">
        <v>125</v>
      </c>
      <c r="O2935" s="26">
        <v>412</v>
      </c>
      <c r="P2935" s="26" t="s">
        <v>295</v>
      </c>
    </row>
    <row r="2936" spans="1:16" x14ac:dyDescent="0.3">
      <c r="A2936" s="24">
        <v>95</v>
      </c>
      <c r="B2936" s="106">
        <v>46182</v>
      </c>
      <c r="C2936" s="25" t="s">
        <v>358</v>
      </c>
      <c r="D2936" s="107" t="s">
        <v>126</v>
      </c>
      <c r="E2936" s="26">
        <v>81</v>
      </c>
      <c r="F2936" s="26" t="s">
        <v>295</v>
      </c>
      <c r="K2936" s="24">
        <v>95</v>
      </c>
      <c r="L2936" s="106">
        <v>46182</v>
      </c>
      <c r="M2936" s="25" t="s">
        <v>359</v>
      </c>
      <c r="N2936" s="107" t="s">
        <v>126</v>
      </c>
      <c r="O2936" s="26">
        <v>154</v>
      </c>
      <c r="P2936" s="26" t="s">
        <v>295</v>
      </c>
    </row>
    <row r="2937" spans="1:16" x14ac:dyDescent="0.3">
      <c r="A2937" s="24">
        <v>95</v>
      </c>
      <c r="B2937" s="106">
        <v>46182</v>
      </c>
      <c r="C2937" s="25" t="s">
        <v>358</v>
      </c>
      <c r="D2937" s="107" t="s">
        <v>351</v>
      </c>
      <c r="E2937" s="26">
        <v>151</v>
      </c>
      <c r="F2937" s="26" t="s">
        <v>295</v>
      </c>
      <c r="K2937" s="24">
        <v>95</v>
      </c>
      <c r="L2937" s="106">
        <v>46182</v>
      </c>
      <c r="M2937" s="25" t="s">
        <v>359</v>
      </c>
      <c r="N2937" s="107" t="s">
        <v>351</v>
      </c>
      <c r="O2937" s="26">
        <v>354</v>
      </c>
      <c r="P2937" s="26" t="s">
        <v>295</v>
      </c>
    </row>
    <row r="2938" spans="1:16" x14ac:dyDescent="0.3">
      <c r="A2938" s="24">
        <v>95</v>
      </c>
      <c r="B2938" s="106">
        <v>46182</v>
      </c>
      <c r="C2938" s="25" t="s">
        <v>358</v>
      </c>
      <c r="D2938" s="107" t="s">
        <v>352</v>
      </c>
      <c r="E2938" s="26">
        <v>56</v>
      </c>
      <c r="F2938" s="26" t="s">
        <v>295</v>
      </c>
      <c r="K2938" s="24">
        <v>95</v>
      </c>
      <c r="L2938" s="106">
        <v>46182</v>
      </c>
      <c r="M2938" s="25" t="s">
        <v>359</v>
      </c>
      <c r="N2938" s="107" t="s">
        <v>352</v>
      </c>
      <c r="O2938" s="26">
        <v>83</v>
      </c>
      <c r="P2938" s="26" t="s">
        <v>295</v>
      </c>
    </row>
    <row r="2939" spans="1:16" x14ac:dyDescent="0.3">
      <c r="A2939" s="24">
        <v>95</v>
      </c>
      <c r="B2939" s="106">
        <v>46182</v>
      </c>
      <c r="C2939" s="25" t="s">
        <v>358</v>
      </c>
      <c r="D2939" s="107" t="s">
        <v>122</v>
      </c>
      <c r="E2939" s="26">
        <v>44</v>
      </c>
      <c r="F2939" s="26" t="s">
        <v>295</v>
      </c>
      <c r="K2939" s="24">
        <v>95</v>
      </c>
      <c r="L2939" s="106">
        <v>46182</v>
      </c>
      <c r="M2939" s="25" t="s">
        <v>359</v>
      </c>
      <c r="N2939" s="107" t="s">
        <v>122</v>
      </c>
      <c r="O2939" s="26">
        <v>215</v>
      </c>
      <c r="P2939" s="26" t="s">
        <v>295</v>
      </c>
    </row>
    <row r="2940" spans="1:16" x14ac:dyDescent="0.3">
      <c r="A2940" s="24">
        <v>95</v>
      </c>
      <c r="B2940" s="106">
        <v>46182</v>
      </c>
      <c r="C2940" s="25" t="s">
        <v>358</v>
      </c>
      <c r="D2940" s="107" t="s">
        <v>124</v>
      </c>
      <c r="E2940" s="26">
        <v>28</v>
      </c>
      <c r="F2940" s="26" t="s">
        <v>295</v>
      </c>
      <c r="K2940" s="24">
        <v>95</v>
      </c>
      <c r="L2940" s="106">
        <v>46182</v>
      </c>
      <c r="M2940" s="25" t="s">
        <v>359</v>
      </c>
      <c r="N2940" s="107" t="s">
        <v>124</v>
      </c>
      <c r="O2940" s="26">
        <v>106</v>
      </c>
      <c r="P2940" s="26" t="s">
        <v>295</v>
      </c>
    </row>
    <row r="2941" spans="1:16" x14ac:dyDescent="0.3">
      <c r="A2941" s="24">
        <v>95</v>
      </c>
      <c r="B2941" s="106">
        <v>46182</v>
      </c>
      <c r="C2941" s="25" t="s">
        <v>358</v>
      </c>
      <c r="D2941" s="107" t="s">
        <v>353</v>
      </c>
      <c r="E2941" s="26">
        <v>0.96</v>
      </c>
      <c r="F2941" s="26" t="s">
        <v>295</v>
      </c>
      <c r="K2941" s="24">
        <v>95</v>
      </c>
      <c r="L2941" s="106">
        <v>46182</v>
      </c>
      <c r="M2941" s="25" t="s">
        <v>359</v>
      </c>
      <c r="N2941" s="107" t="s">
        <v>353</v>
      </c>
      <c r="O2941" s="26">
        <v>3.6</v>
      </c>
      <c r="P2941" s="26" t="s">
        <v>295</v>
      </c>
    </row>
    <row r="2942" spans="1:16" x14ac:dyDescent="0.3">
      <c r="A2942" s="24">
        <v>95</v>
      </c>
      <c r="B2942" s="106">
        <v>46182</v>
      </c>
      <c r="C2942" s="25" t="s">
        <v>358</v>
      </c>
      <c r="D2942" s="107" t="s">
        <v>355</v>
      </c>
      <c r="E2942" s="26">
        <v>34.200000000000003</v>
      </c>
      <c r="F2942" s="26" t="s">
        <v>295</v>
      </c>
      <c r="K2942" s="24">
        <v>95</v>
      </c>
      <c r="L2942" s="106">
        <v>46182</v>
      </c>
      <c r="M2942" s="25" t="s">
        <v>359</v>
      </c>
      <c r="N2942" s="107" t="s">
        <v>355</v>
      </c>
      <c r="O2942" s="26">
        <v>16</v>
      </c>
      <c r="P2942" s="26" t="s">
        <v>295</v>
      </c>
    </row>
    <row r="2943" spans="1:16" x14ac:dyDescent="0.3">
      <c r="A2943" s="24">
        <v>95</v>
      </c>
      <c r="B2943" s="106">
        <v>46182</v>
      </c>
      <c r="C2943" s="25" t="s">
        <v>358</v>
      </c>
      <c r="D2943" s="107" t="s">
        <v>133</v>
      </c>
      <c r="E2943" s="26">
        <v>149</v>
      </c>
      <c r="F2943" s="26" t="s">
        <v>295</v>
      </c>
      <c r="K2943" s="24">
        <v>95</v>
      </c>
      <c r="L2943" s="106">
        <v>46182</v>
      </c>
      <c r="M2943" s="25" t="s">
        <v>359</v>
      </c>
      <c r="N2943" s="107" t="s">
        <v>133</v>
      </c>
      <c r="O2943" s="26">
        <v>127</v>
      </c>
      <c r="P2943" s="26" t="s">
        <v>295</v>
      </c>
    </row>
    <row r="2944" spans="1:16" x14ac:dyDescent="0.3">
      <c r="A2944" s="24">
        <v>95</v>
      </c>
      <c r="B2944" s="106">
        <v>46182</v>
      </c>
      <c r="C2944" s="25" t="s">
        <v>358</v>
      </c>
      <c r="D2944" s="107" t="s">
        <v>135</v>
      </c>
      <c r="E2944" s="26">
        <v>3.9</v>
      </c>
      <c r="F2944" s="26" t="s">
        <v>295</v>
      </c>
      <c r="K2944" s="24">
        <v>95</v>
      </c>
      <c r="L2944" s="106">
        <v>46182</v>
      </c>
      <c r="M2944" s="25" t="s">
        <v>359</v>
      </c>
      <c r="N2944" s="107" t="s">
        <v>135</v>
      </c>
      <c r="O2944" s="26">
        <v>6.5</v>
      </c>
      <c r="P2944" s="26" t="s">
        <v>295</v>
      </c>
    </row>
    <row r="2945" spans="1:16" x14ac:dyDescent="0.3">
      <c r="A2945" s="24">
        <v>95</v>
      </c>
      <c r="B2945" s="106">
        <v>46182</v>
      </c>
      <c r="C2945" s="25" t="s">
        <v>358</v>
      </c>
      <c r="D2945" s="107" t="s">
        <v>136</v>
      </c>
      <c r="E2945" s="26">
        <v>110</v>
      </c>
      <c r="F2945" s="26" t="s">
        <v>295</v>
      </c>
      <c r="K2945" s="24">
        <v>95</v>
      </c>
      <c r="L2945" s="106">
        <v>46182</v>
      </c>
      <c r="M2945" s="25" t="s">
        <v>359</v>
      </c>
      <c r="N2945" s="107" t="s">
        <v>136</v>
      </c>
      <c r="O2945" s="26">
        <v>93</v>
      </c>
      <c r="P2945" s="26" t="s">
        <v>295</v>
      </c>
    </row>
    <row r="2946" spans="1:16" x14ac:dyDescent="0.3">
      <c r="A2946" s="24">
        <v>96</v>
      </c>
      <c r="B2946" s="106">
        <v>46183</v>
      </c>
      <c r="C2946" s="25" t="s">
        <v>358</v>
      </c>
      <c r="D2946" s="107" t="s">
        <v>341</v>
      </c>
      <c r="E2946" s="26">
        <v>4.62</v>
      </c>
      <c r="F2946" s="26" t="s">
        <v>295</v>
      </c>
      <c r="K2946" s="24">
        <v>96</v>
      </c>
      <c r="L2946" s="106">
        <v>46183</v>
      </c>
      <c r="M2946" s="25" t="s">
        <v>359</v>
      </c>
      <c r="N2946" s="107" t="s">
        <v>341</v>
      </c>
      <c r="O2946" s="26">
        <v>1.25</v>
      </c>
      <c r="P2946" s="26" t="s">
        <v>295</v>
      </c>
    </row>
    <row r="2947" spans="1:16" x14ac:dyDescent="0.3">
      <c r="A2947" s="24">
        <v>96</v>
      </c>
      <c r="B2947" s="106">
        <v>46183</v>
      </c>
      <c r="C2947" s="25" t="s">
        <v>358</v>
      </c>
      <c r="D2947" s="107" t="s">
        <v>118</v>
      </c>
      <c r="E2947" s="26">
        <v>4.5</v>
      </c>
      <c r="F2947" s="26" t="s">
        <v>295</v>
      </c>
      <c r="K2947" s="24">
        <v>96</v>
      </c>
      <c r="L2947" s="106">
        <v>46183</v>
      </c>
      <c r="M2947" s="25" t="s">
        <v>359</v>
      </c>
      <c r="N2947" s="107" t="s">
        <v>118</v>
      </c>
      <c r="O2947" s="26">
        <v>9.5</v>
      </c>
      <c r="P2947" s="26" t="s">
        <v>295</v>
      </c>
    </row>
    <row r="2948" spans="1:16" x14ac:dyDescent="0.3">
      <c r="A2948" s="24">
        <v>96</v>
      </c>
      <c r="B2948" s="106">
        <v>46183</v>
      </c>
      <c r="C2948" s="25" t="s">
        <v>358</v>
      </c>
      <c r="D2948" s="107" t="s">
        <v>130</v>
      </c>
      <c r="E2948" s="26">
        <v>3.83</v>
      </c>
      <c r="F2948" s="26" t="s">
        <v>295</v>
      </c>
      <c r="K2948" s="24">
        <v>96</v>
      </c>
      <c r="L2948" s="106">
        <v>46183</v>
      </c>
      <c r="M2948" s="25" t="s">
        <v>359</v>
      </c>
      <c r="N2948" s="107" t="s">
        <v>130</v>
      </c>
      <c r="O2948" s="26">
        <v>2.46</v>
      </c>
      <c r="P2948" s="26" t="s">
        <v>295</v>
      </c>
    </row>
    <row r="2949" spans="1:16" x14ac:dyDescent="0.3">
      <c r="A2949" s="24">
        <v>96</v>
      </c>
      <c r="B2949" s="106">
        <v>46183</v>
      </c>
      <c r="C2949" s="25" t="s">
        <v>358</v>
      </c>
      <c r="D2949" s="107" t="s">
        <v>343</v>
      </c>
      <c r="E2949" s="26">
        <v>0.33</v>
      </c>
      <c r="F2949" s="26" t="s">
        <v>295</v>
      </c>
      <c r="K2949" s="24">
        <v>96</v>
      </c>
      <c r="L2949" s="106">
        <v>46183</v>
      </c>
      <c r="M2949" s="25" t="s">
        <v>359</v>
      </c>
      <c r="N2949" s="107" t="s">
        <v>343</v>
      </c>
      <c r="O2949" s="26">
        <v>1.24</v>
      </c>
      <c r="P2949" s="26" t="s">
        <v>295</v>
      </c>
    </row>
    <row r="2950" spans="1:16" x14ac:dyDescent="0.3">
      <c r="A2950" s="24">
        <v>96</v>
      </c>
      <c r="B2950" s="106">
        <v>46183</v>
      </c>
      <c r="C2950" s="25" t="s">
        <v>358</v>
      </c>
      <c r="D2950" s="107" t="s">
        <v>127</v>
      </c>
      <c r="E2950" s="26">
        <v>1.22</v>
      </c>
      <c r="F2950" s="26" t="s">
        <v>295</v>
      </c>
      <c r="K2950" s="24">
        <v>96</v>
      </c>
      <c r="L2950" s="106">
        <v>46183</v>
      </c>
      <c r="M2950" s="25" t="s">
        <v>359</v>
      </c>
      <c r="N2950" s="107" t="s">
        <v>127</v>
      </c>
      <c r="O2950" s="26">
        <v>4.79</v>
      </c>
      <c r="P2950" s="26" t="s">
        <v>295</v>
      </c>
    </row>
    <row r="2951" spans="1:16" x14ac:dyDescent="0.3">
      <c r="A2951" s="24">
        <v>96</v>
      </c>
      <c r="B2951" s="106">
        <v>46183</v>
      </c>
      <c r="C2951" s="25" t="s">
        <v>358</v>
      </c>
      <c r="D2951" s="107" t="s">
        <v>131</v>
      </c>
      <c r="E2951" s="26">
        <v>8.6</v>
      </c>
      <c r="F2951" s="26" t="s">
        <v>295</v>
      </c>
      <c r="K2951" s="24">
        <v>96</v>
      </c>
      <c r="L2951" s="106">
        <v>46183</v>
      </c>
      <c r="M2951" s="25" t="s">
        <v>359</v>
      </c>
      <c r="N2951" s="107" t="s">
        <v>131</v>
      </c>
      <c r="O2951" s="26">
        <v>11.8</v>
      </c>
      <c r="P2951" s="26" t="s">
        <v>295</v>
      </c>
    </row>
    <row r="2952" spans="1:16" x14ac:dyDescent="0.3">
      <c r="A2952" s="24">
        <v>96</v>
      </c>
      <c r="B2952" s="106">
        <v>46183</v>
      </c>
      <c r="C2952" s="25" t="s">
        <v>358</v>
      </c>
      <c r="D2952" s="107" t="s">
        <v>344</v>
      </c>
      <c r="E2952" s="26">
        <v>309</v>
      </c>
      <c r="F2952" s="26" t="s">
        <v>295</v>
      </c>
      <c r="K2952" s="24">
        <v>96</v>
      </c>
      <c r="L2952" s="106">
        <v>46183</v>
      </c>
      <c r="M2952" s="25" t="s">
        <v>359</v>
      </c>
      <c r="N2952" s="107" t="s">
        <v>344</v>
      </c>
      <c r="O2952" s="26">
        <v>198</v>
      </c>
      <c r="P2952" s="26" t="s">
        <v>295</v>
      </c>
    </row>
    <row r="2953" spans="1:16" x14ac:dyDescent="0.3">
      <c r="A2953" s="24">
        <v>96</v>
      </c>
      <c r="B2953" s="106">
        <v>46183</v>
      </c>
      <c r="C2953" s="25" t="s">
        <v>358</v>
      </c>
      <c r="D2953" s="107" t="s">
        <v>119</v>
      </c>
      <c r="E2953" s="26">
        <v>247</v>
      </c>
      <c r="F2953" s="26" t="s">
        <v>295</v>
      </c>
      <c r="K2953" s="24">
        <v>96</v>
      </c>
      <c r="L2953" s="106">
        <v>46183</v>
      </c>
      <c r="M2953" s="25" t="s">
        <v>359</v>
      </c>
      <c r="N2953" s="107" t="s">
        <v>119</v>
      </c>
      <c r="O2953" s="26">
        <v>94</v>
      </c>
      <c r="P2953" s="26" t="s">
        <v>295</v>
      </c>
    </row>
    <row r="2954" spans="1:16" x14ac:dyDescent="0.3">
      <c r="A2954" s="24">
        <v>96</v>
      </c>
      <c r="B2954" s="106">
        <v>46183</v>
      </c>
      <c r="C2954" s="25" t="s">
        <v>358</v>
      </c>
      <c r="D2954" s="107" t="s">
        <v>120</v>
      </c>
      <c r="E2954" s="26">
        <v>77</v>
      </c>
      <c r="F2954" s="26" t="s">
        <v>295</v>
      </c>
      <c r="K2954" s="24">
        <v>96</v>
      </c>
      <c r="L2954" s="106">
        <v>46183</v>
      </c>
      <c r="M2954" s="25" t="s">
        <v>359</v>
      </c>
      <c r="N2954" s="107" t="s">
        <v>120</v>
      </c>
      <c r="O2954" s="26">
        <v>27</v>
      </c>
      <c r="P2954" s="26" t="s">
        <v>295</v>
      </c>
    </row>
    <row r="2955" spans="1:16" x14ac:dyDescent="0.3">
      <c r="A2955" s="24">
        <v>96</v>
      </c>
      <c r="B2955" s="106">
        <v>46183</v>
      </c>
      <c r="C2955" s="25" t="s">
        <v>358</v>
      </c>
      <c r="D2955" s="107" t="s">
        <v>117</v>
      </c>
      <c r="E2955" s="26">
        <v>2.72</v>
      </c>
      <c r="F2955" s="26" t="s">
        <v>295</v>
      </c>
      <c r="K2955" s="24">
        <v>96</v>
      </c>
      <c r="L2955" s="106">
        <v>46183</v>
      </c>
      <c r="M2955" s="25" t="s">
        <v>359</v>
      </c>
      <c r="N2955" s="107" t="s">
        <v>117</v>
      </c>
      <c r="O2955" s="26">
        <v>6.42</v>
      </c>
      <c r="P2955" s="26" t="s">
        <v>295</v>
      </c>
    </row>
    <row r="2956" spans="1:16" x14ac:dyDescent="0.3">
      <c r="A2956" s="24">
        <v>96</v>
      </c>
      <c r="B2956" s="106">
        <v>46183</v>
      </c>
      <c r="C2956" s="25" t="s">
        <v>358</v>
      </c>
      <c r="D2956" s="107" t="s">
        <v>346</v>
      </c>
      <c r="E2956" s="26">
        <v>232</v>
      </c>
      <c r="F2956" s="26" t="s">
        <v>295</v>
      </c>
      <c r="K2956" s="24">
        <v>96</v>
      </c>
      <c r="L2956" s="106">
        <v>46183</v>
      </c>
      <c r="M2956" s="25" t="s">
        <v>359</v>
      </c>
      <c r="N2956" s="107" t="s">
        <v>346</v>
      </c>
      <c r="O2956" s="26">
        <v>69</v>
      </c>
      <c r="P2956" s="26" t="s">
        <v>295</v>
      </c>
    </row>
    <row r="2957" spans="1:16" x14ac:dyDescent="0.3">
      <c r="A2957" s="24">
        <v>96</v>
      </c>
      <c r="B2957" s="106">
        <v>46183</v>
      </c>
      <c r="C2957" s="25" t="s">
        <v>358</v>
      </c>
      <c r="D2957" s="107" t="s">
        <v>132</v>
      </c>
      <c r="E2957" s="26">
        <v>3.49</v>
      </c>
      <c r="F2957" s="26" t="s">
        <v>295</v>
      </c>
      <c r="K2957" s="24">
        <v>96</v>
      </c>
      <c r="L2957" s="106">
        <v>46183</v>
      </c>
      <c r="M2957" s="25" t="s">
        <v>359</v>
      </c>
      <c r="N2957" s="107" t="s">
        <v>132</v>
      </c>
      <c r="O2957" s="26">
        <v>7.08</v>
      </c>
      <c r="P2957" s="26" t="s">
        <v>295</v>
      </c>
    </row>
    <row r="2958" spans="1:16" x14ac:dyDescent="0.3">
      <c r="A2958" s="24">
        <v>96</v>
      </c>
      <c r="B2958" s="106">
        <v>46183</v>
      </c>
      <c r="C2958" s="25" t="s">
        <v>358</v>
      </c>
      <c r="D2958" s="107" t="s">
        <v>111</v>
      </c>
      <c r="E2958" s="26">
        <v>85</v>
      </c>
      <c r="F2958" s="26" t="s">
        <v>295</v>
      </c>
      <c r="K2958" s="24">
        <v>96</v>
      </c>
      <c r="L2958" s="106">
        <v>46183</v>
      </c>
      <c r="M2958" s="25" t="s">
        <v>359</v>
      </c>
      <c r="N2958" s="107" t="s">
        <v>111</v>
      </c>
      <c r="O2958" s="26">
        <v>277</v>
      </c>
      <c r="P2958" s="26" t="s">
        <v>295</v>
      </c>
    </row>
    <row r="2959" spans="1:16" x14ac:dyDescent="0.3">
      <c r="A2959" s="24">
        <v>96</v>
      </c>
      <c r="B2959" s="106">
        <v>46183</v>
      </c>
      <c r="C2959" s="25" t="s">
        <v>358</v>
      </c>
      <c r="D2959" s="107" t="s">
        <v>347</v>
      </c>
      <c r="E2959" s="26">
        <v>5.0999999999999996</v>
      </c>
      <c r="F2959" s="26" t="s">
        <v>295</v>
      </c>
      <c r="K2959" s="24">
        <v>96</v>
      </c>
      <c r="L2959" s="106">
        <v>46183</v>
      </c>
      <c r="M2959" s="25" t="s">
        <v>359</v>
      </c>
      <c r="N2959" s="107" t="s">
        <v>347</v>
      </c>
      <c r="O2959" s="26">
        <v>9.6</v>
      </c>
      <c r="P2959" s="26" t="s">
        <v>295</v>
      </c>
    </row>
    <row r="2960" spans="1:16" x14ac:dyDescent="0.3">
      <c r="A2960" s="24">
        <v>96</v>
      </c>
      <c r="B2960" s="106">
        <v>46183</v>
      </c>
      <c r="C2960" s="25" t="s">
        <v>358</v>
      </c>
      <c r="D2960" s="107" t="s">
        <v>349</v>
      </c>
      <c r="E2960" s="26">
        <v>2.2000000000000002</v>
      </c>
      <c r="F2960" s="26" t="s">
        <v>295</v>
      </c>
      <c r="K2960" s="24">
        <v>96</v>
      </c>
      <c r="L2960" s="106">
        <v>46183</v>
      </c>
      <c r="M2960" s="25" t="s">
        <v>359</v>
      </c>
      <c r="N2960" s="107" t="s">
        <v>349</v>
      </c>
      <c r="O2960" s="26">
        <v>4.7</v>
      </c>
      <c r="P2960" s="26" t="s">
        <v>295</v>
      </c>
    </row>
    <row r="2961" spans="1:16" x14ac:dyDescent="0.3">
      <c r="A2961" s="24">
        <v>96</v>
      </c>
      <c r="B2961" s="106">
        <v>46183</v>
      </c>
      <c r="C2961" s="25" t="s">
        <v>358</v>
      </c>
      <c r="D2961" s="107" t="s">
        <v>128</v>
      </c>
      <c r="E2961" s="26">
        <v>7.1</v>
      </c>
      <c r="F2961" s="26" t="s">
        <v>295</v>
      </c>
      <c r="K2961" s="24">
        <v>96</v>
      </c>
      <c r="L2961" s="106">
        <v>46183</v>
      </c>
      <c r="M2961" s="25" t="s">
        <v>359</v>
      </c>
      <c r="N2961" s="107" t="s">
        <v>128</v>
      </c>
      <c r="O2961" s="26">
        <v>4.5999999999999996</v>
      </c>
      <c r="P2961" s="26" t="s">
        <v>295</v>
      </c>
    </row>
    <row r="2962" spans="1:16" x14ac:dyDescent="0.3">
      <c r="A2962" s="24">
        <v>96</v>
      </c>
      <c r="B2962" s="106">
        <v>46183</v>
      </c>
      <c r="C2962" s="25" t="s">
        <v>358</v>
      </c>
      <c r="D2962" s="107" t="s">
        <v>121</v>
      </c>
      <c r="E2962" s="26">
        <v>161</v>
      </c>
      <c r="F2962" s="26" t="s">
        <v>295</v>
      </c>
      <c r="K2962" s="24">
        <v>96</v>
      </c>
      <c r="L2962" s="106">
        <v>46183</v>
      </c>
      <c r="M2962" s="25" t="s">
        <v>359</v>
      </c>
      <c r="N2962" s="107" t="s">
        <v>121</v>
      </c>
      <c r="O2962" s="26">
        <v>81</v>
      </c>
      <c r="P2962" s="26" t="s">
        <v>295</v>
      </c>
    </row>
    <row r="2963" spans="1:16" x14ac:dyDescent="0.3">
      <c r="A2963" s="24">
        <v>96</v>
      </c>
      <c r="B2963" s="106">
        <v>46183</v>
      </c>
      <c r="C2963" s="25" t="s">
        <v>358</v>
      </c>
      <c r="D2963" s="107" t="s">
        <v>115</v>
      </c>
      <c r="E2963" s="26">
        <v>36</v>
      </c>
      <c r="F2963" s="26" t="s">
        <v>295</v>
      </c>
      <c r="K2963" s="24">
        <v>96</v>
      </c>
      <c r="L2963" s="106">
        <v>46183</v>
      </c>
      <c r="M2963" s="25" t="s">
        <v>359</v>
      </c>
      <c r="N2963" s="107" t="s">
        <v>115</v>
      </c>
      <c r="O2963" s="26">
        <v>98</v>
      </c>
      <c r="P2963" s="26" t="s">
        <v>295</v>
      </c>
    </row>
    <row r="2964" spans="1:16" x14ac:dyDescent="0.3">
      <c r="A2964" s="24">
        <v>96</v>
      </c>
      <c r="B2964" s="106">
        <v>46183</v>
      </c>
      <c r="C2964" s="25" t="s">
        <v>358</v>
      </c>
      <c r="D2964" s="107" t="s">
        <v>137</v>
      </c>
      <c r="E2964" s="26">
        <v>76</v>
      </c>
      <c r="F2964" s="26" t="s">
        <v>295</v>
      </c>
      <c r="K2964" s="24">
        <v>96</v>
      </c>
      <c r="L2964" s="106">
        <v>46183</v>
      </c>
      <c r="M2964" s="25" t="s">
        <v>359</v>
      </c>
      <c r="N2964" s="107" t="s">
        <v>137</v>
      </c>
      <c r="O2964" s="26">
        <v>487</v>
      </c>
      <c r="P2964" s="26" t="s">
        <v>295</v>
      </c>
    </row>
    <row r="2965" spans="1:16" x14ac:dyDescent="0.3">
      <c r="A2965" s="24">
        <v>96</v>
      </c>
      <c r="B2965" s="106">
        <v>46183</v>
      </c>
      <c r="C2965" s="25" t="s">
        <v>358</v>
      </c>
      <c r="D2965" s="107" t="s">
        <v>350</v>
      </c>
      <c r="E2965" s="26">
        <v>131</v>
      </c>
      <c r="F2965" s="26" t="s">
        <v>295</v>
      </c>
      <c r="K2965" s="24">
        <v>96</v>
      </c>
      <c r="L2965" s="106">
        <v>46183</v>
      </c>
      <c r="M2965" s="25" t="s">
        <v>359</v>
      </c>
      <c r="N2965" s="107" t="s">
        <v>350</v>
      </c>
      <c r="O2965" s="26">
        <v>410</v>
      </c>
      <c r="P2965" s="26" t="s">
        <v>295</v>
      </c>
    </row>
    <row r="2966" spans="1:16" x14ac:dyDescent="0.3">
      <c r="A2966" s="24">
        <v>96</v>
      </c>
      <c r="B2966" s="106">
        <v>46183</v>
      </c>
      <c r="C2966" s="25" t="s">
        <v>358</v>
      </c>
      <c r="D2966" s="107" t="s">
        <v>125</v>
      </c>
      <c r="E2966" s="26">
        <v>115</v>
      </c>
      <c r="F2966" s="26" t="s">
        <v>295</v>
      </c>
      <c r="K2966" s="24">
        <v>96</v>
      </c>
      <c r="L2966" s="106">
        <v>46183</v>
      </c>
      <c r="M2966" s="25" t="s">
        <v>359</v>
      </c>
      <c r="N2966" s="107" t="s">
        <v>125</v>
      </c>
      <c r="O2966" s="26">
        <v>420</v>
      </c>
      <c r="P2966" s="26" t="s">
        <v>295</v>
      </c>
    </row>
    <row r="2967" spans="1:16" x14ac:dyDescent="0.3">
      <c r="A2967" s="24">
        <v>96</v>
      </c>
      <c r="B2967" s="106">
        <v>46183</v>
      </c>
      <c r="C2967" s="25" t="s">
        <v>358</v>
      </c>
      <c r="D2967" s="107" t="s">
        <v>126</v>
      </c>
      <c r="E2967" s="26">
        <v>80</v>
      </c>
      <c r="F2967" s="26" t="s">
        <v>295</v>
      </c>
      <c r="K2967" s="24">
        <v>96</v>
      </c>
      <c r="L2967" s="106">
        <v>46183</v>
      </c>
      <c r="M2967" s="25" t="s">
        <v>359</v>
      </c>
      <c r="N2967" s="107" t="s">
        <v>126</v>
      </c>
      <c r="O2967" s="26">
        <v>153</v>
      </c>
      <c r="P2967" s="26" t="s">
        <v>295</v>
      </c>
    </row>
    <row r="2968" spans="1:16" x14ac:dyDescent="0.3">
      <c r="A2968" s="24">
        <v>96</v>
      </c>
      <c r="B2968" s="106">
        <v>46183</v>
      </c>
      <c r="C2968" s="25" t="s">
        <v>358</v>
      </c>
      <c r="D2968" s="107" t="s">
        <v>351</v>
      </c>
      <c r="E2968" s="26">
        <v>148</v>
      </c>
      <c r="F2968" s="26" t="s">
        <v>295</v>
      </c>
      <c r="K2968" s="24">
        <v>96</v>
      </c>
      <c r="L2968" s="106">
        <v>46183</v>
      </c>
      <c r="M2968" s="25" t="s">
        <v>359</v>
      </c>
      <c r="N2968" s="107" t="s">
        <v>351</v>
      </c>
      <c r="O2968" s="26">
        <v>360</v>
      </c>
      <c r="P2968" s="26" t="s">
        <v>295</v>
      </c>
    </row>
    <row r="2969" spans="1:16" x14ac:dyDescent="0.3">
      <c r="A2969" s="24">
        <v>96</v>
      </c>
      <c r="B2969" s="106">
        <v>46183</v>
      </c>
      <c r="C2969" s="25" t="s">
        <v>358</v>
      </c>
      <c r="D2969" s="107" t="s">
        <v>352</v>
      </c>
      <c r="E2969" s="26">
        <v>59</v>
      </c>
      <c r="F2969" s="26" t="s">
        <v>295</v>
      </c>
      <c r="K2969" s="24">
        <v>96</v>
      </c>
      <c r="L2969" s="106">
        <v>46183</v>
      </c>
      <c r="M2969" s="25" t="s">
        <v>359</v>
      </c>
      <c r="N2969" s="107" t="s">
        <v>352</v>
      </c>
      <c r="O2969" s="26">
        <v>84</v>
      </c>
      <c r="P2969" s="26" t="s">
        <v>295</v>
      </c>
    </row>
    <row r="2970" spans="1:16" x14ac:dyDescent="0.3">
      <c r="A2970" s="24">
        <v>96</v>
      </c>
      <c r="B2970" s="106">
        <v>46183</v>
      </c>
      <c r="C2970" s="25" t="s">
        <v>358</v>
      </c>
      <c r="D2970" s="107" t="s">
        <v>122</v>
      </c>
      <c r="E2970" s="26">
        <v>44</v>
      </c>
      <c r="F2970" s="26" t="s">
        <v>295</v>
      </c>
      <c r="K2970" s="24">
        <v>96</v>
      </c>
      <c r="L2970" s="106">
        <v>46183</v>
      </c>
      <c r="M2970" s="25" t="s">
        <v>359</v>
      </c>
      <c r="N2970" s="107" t="s">
        <v>122</v>
      </c>
      <c r="O2970" s="26">
        <v>214</v>
      </c>
      <c r="P2970" s="26" t="s">
        <v>295</v>
      </c>
    </row>
    <row r="2971" spans="1:16" x14ac:dyDescent="0.3">
      <c r="A2971" s="24">
        <v>96</v>
      </c>
      <c r="B2971" s="106">
        <v>46183</v>
      </c>
      <c r="C2971" s="25" t="s">
        <v>358</v>
      </c>
      <c r="D2971" s="107" t="s">
        <v>124</v>
      </c>
      <c r="E2971" s="26">
        <v>29</v>
      </c>
      <c r="F2971" s="26" t="s">
        <v>295</v>
      </c>
      <c r="K2971" s="24">
        <v>96</v>
      </c>
      <c r="L2971" s="106">
        <v>46183</v>
      </c>
      <c r="M2971" s="25" t="s">
        <v>359</v>
      </c>
      <c r="N2971" s="107" t="s">
        <v>124</v>
      </c>
      <c r="O2971" s="26">
        <v>104</v>
      </c>
      <c r="P2971" s="26" t="s">
        <v>295</v>
      </c>
    </row>
    <row r="2972" spans="1:16" x14ac:dyDescent="0.3">
      <c r="A2972" s="24">
        <v>96</v>
      </c>
      <c r="B2972" s="106">
        <v>46183</v>
      </c>
      <c r="C2972" s="25" t="s">
        <v>358</v>
      </c>
      <c r="D2972" s="107" t="s">
        <v>353</v>
      </c>
      <c r="E2972" s="26">
        <v>0.97</v>
      </c>
      <c r="F2972" s="26" t="s">
        <v>295</v>
      </c>
      <c r="K2972" s="24">
        <v>96</v>
      </c>
      <c r="L2972" s="106">
        <v>46183</v>
      </c>
      <c r="M2972" s="25" t="s">
        <v>359</v>
      </c>
      <c r="N2972" s="107" t="s">
        <v>353</v>
      </c>
      <c r="O2972" s="26">
        <v>3.51</v>
      </c>
      <c r="P2972" s="26" t="s">
        <v>295</v>
      </c>
    </row>
    <row r="2973" spans="1:16" x14ac:dyDescent="0.3">
      <c r="A2973" s="24">
        <v>96</v>
      </c>
      <c r="B2973" s="106">
        <v>46183</v>
      </c>
      <c r="C2973" s="25" t="s">
        <v>358</v>
      </c>
      <c r="D2973" s="107" t="s">
        <v>355</v>
      </c>
      <c r="E2973" s="26">
        <v>33.5</v>
      </c>
      <c r="F2973" s="26" t="s">
        <v>295</v>
      </c>
      <c r="K2973" s="24">
        <v>96</v>
      </c>
      <c r="L2973" s="106">
        <v>46183</v>
      </c>
      <c r="M2973" s="25" t="s">
        <v>359</v>
      </c>
      <c r="N2973" s="107" t="s">
        <v>355</v>
      </c>
      <c r="O2973" s="26">
        <v>17.5</v>
      </c>
      <c r="P2973" s="26" t="s">
        <v>295</v>
      </c>
    </row>
    <row r="2974" spans="1:16" x14ac:dyDescent="0.3">
      <c r="A2974" s="24">
        <v>96</v>
      </c>
      <c r="B2974" s="106">
        <v>46183</v>
      </c>
      <c r="C2974" s="25" t="s">
        <v>358</v>
      </c>
      <c r="D2974" s="107" t="s">
        <v>133</v>
      </c>
      <c r="E2974" s="26">
        <v>146</v>
      </c>
      <c r="F2974" s="26" t="s">
        <v>295</v>
      </c>
      <c r="K2974" s="24">
        <v>96</v>
      </c>
      <c r="L2974" s="106">
        <v>46183</v>
      </c>
      <c r="M2974" s="25" t="s">
        <v>359</v>
      </c>
      <c r="N2974" s="107" t="s">
        <v>133</v>
      </c>
      <c r="O2974" s="26">
        <v>127</v>
      </c>
      <c r="P2974" s="26" t="s">
        <v>295</v>
      </c>
    </row>
    <row r="2975" spans="1:16" x14ac:dyDescent="0.3">
      <c r="A2975" s="24">
        <v>96</v>
      </c>
      <c r="B2975" s="106">
        <v>46183</v>
      </c>
      <c r="C2975" s="25" t="s">
        <v>358</v>
      </c>
      <c r="D2975" s="107" t="s">
        <v>135</v>
      </c>
      <c r="E2975" s="26">
        <v>3.8</v>
      </c>
      <c r="F2975" s="26" t="s">
        <v>295</v>
      </c>
      <c r="K2975" s="24">
        <v>96</v>
      </c>
      <c r="L2975" s="106">
        <v>46183</v>
      </c>
      <c r="M2975" s="25" t="s">
        <v>359</v>
      </c>
      <c r="N2975" s="107" t="s">
        <v>135</v>
      </c>
      <c r="O2975" s="26">
        <v>6.4</v>
      </c>
      <c r="P2975" s="26" t="s">
        <v>295</v>
      </c>
    </row>
    <row r="2976" spans="1:16" x14ac:dyDescent="0.3">
      <c r="A2976" s="24">
        <v>96</v>
      </c>
      <c r="B2976" s="106">
        <v>46183</v>
      </c>
      <c r="C2976" s="25" t="s">
        <v>358</v>
      </c>
      <c r="D2976" s="107" t="s">
        <v>136</v>
      </c>
      <c r="E2976" s="26">
        <v>113</v>
      </c>
      <c r="F2976" s="26" t="s">
        <v>295</v>
      </c>
      <c r="K2976" s="24">
        <v>96</v>
      </c>
      <c r="L2976" s="106">
        <v>46183</v>
      </c>
      <c r="M2976" s="25" t="s">
        <v>359</v>
      </c>
      <c r="N2976" s="107" t="s">
        <v>136</v>
      </c>
      <c r="O2976" s="26">
        <v>93</v>
      </c>
      <c r="P2976" s="26" t="s">
        <v>295</v>
      </c>
    </row>
    <row r="2977" spans="1:16" x14ac:dyDescent="0.3">
      <c r="A2977" s="24">
        <v>97</v>
      </c>
      <c r="B2977" s="106">
        <v>46184</v>
      </c>
      <c r="C2977" s="25" t="s">
        <v>358</v>
      </c>
      <c r="D2977" s="107" t="s">
        <v>341</v>
      </c>
      <c r="E2977" s="26">
        <v>4.59</v>
      </c>
      <c r="F2977" s="26" t="s">
        <v>295</v>
      </c>
      <c r="K2977" s="24">
        <v>97</v>
      </c>
      <c r="L2977" s="106">
        <v>46184</v>
      </c>
      <c r="M2977" s="25" t="s">
        <v>359</v>
      </c>
      <c r="N2977" s="107" t="s">
        <v>341</v>
      </c>
      <c r="O2977" s="26">
        <v>1.24</v>
      </c>
      <c r="P2977" s="26" t="s">
        <v>295</v>
      </c>
    </row>
    <row r="2978" spans="1:16" x14ac:dyDescent="0.3">
      <c r="A2978" s="24">
        <v>97</v>
      </c>
      <c r="B2978" s="106">
        <v>46184</v>
      </c>
      <c r="C2978" s="25" t="s">
        <v>358</v>
      </c>
      <c r="D2978" s="107" t="s">
        <v>118</v>
      </c>
      <c r="E2978" s="26">
        <v>4.4000000000000004</v>
      </c>
      <c r="F2978" s="26" t="s">
        <v>295</v>
      </c>
      <c r="K2978" s="24">
        <v>97</v>
      </c>
      <c r="L2978" s="106">
        <v>46184</v>
      </c>
      <c r="M2978" s="25" t="s">
        <v>359</v>
      </c>
      <c r="N2978" s="107" t="s">
        <v>118</v>
      </c>
      <c r="O2978" s="26">
        <v>9.6</v>
      </c>
      <c r="P2978" s="26" t="s">
        <v>295</v>
      </c>
    </row>
    <row r="2979" spans="1:16" x14ac:dyDescent="0.3">
      <c r="A2979" s="24">
        <v>97</v>
      </c>
      <c r="B2979" s="106">
        <v>46184</v>
      </c>
      <c r="C2979" s="25" t="s">
        <v>358</v>
      </c>
      <c r="D2979" s="107" t="s">
        <v>130</v>
      </c>
      <c r="E2979" s="26">
        <v>3.91</v>
      </c>
      <c r="F2979" s="26" t="s">
        <v>295</v>
      </c>
      <c r="K2979" s="24">
        <v>97</v>
      </c>
      <c r="L2979" s="106">
        <v>46184</v>
      </c>
      <c r="M2979" s="25" t="s">
        <v>359</v>
      </c>
      <c r="N2979" s="107" t="s">
        <v>130</v>
      </c>
      <c r="O2979" s="26">
        <v>2.46</v>
      </c>
      <c r="P2979" s="26" t="s">
        <v>295</v>
      </c>
    </row>
    <row r="2980" spans="1:16" x14ac:dyDescent="0.3">
      <c r="A2980" s="24">
        <v>97</v>
      </c>
      <c r="B2980" s="106">
        <v>46184</v>
      </c>
      <c r="C2980" s="25" t="s">
        <v>358</v>
      </c>
      <c r="D2980" s="107" t="s">
        <v>343</v>
      </c>
      <c r="E2980" s="26">
        <v>0.33</v>
      </c>
      <c r="F2980" s="26" t="s">
        <v>295</v>
      </c>
      <c r="K2980" s="24">
        <v>97</v>
      </c>
      <c r="L2980" s="106">
        <v>46184</v>
      </c>
      <c r="M2980" s="25" t="s">
        <v>359</v>
      </c>
      <c r="N2980" s="107" t="s">
        <v>343</v>
      </c>
      <c r="O2980" s="26">
        <v>1.22</v>
      </c>
      <c r="P2980" s="26" t="s">
        <v>295</v>
      </c>
    </row>
    <row r="2981" spans="1:16" x14ac:dyDescent="0.3">
      <c r="A2981" s="24">
        <v>97</v>
      </c>
      <c r="B2981" s="106">
        <v>46184</v>
      </c>
      <c r="C2981" s="25" t="s">
        <v>358</v>
      </c>
      <c r="D2981" s="107" t="s">
        <v>127</v>
      </c>
      <c r="E2981" s="26">
        <v>1.25</v>
      </c>
      <c r="F2981" s="26" t="s">
        <v>295</v>
      </c>
      <c r="K2981" s="24">
        <v>97</v>
      </c>
      <c r="L2981" s="106">
        <v>46184</v>
      </c>
      <c r="M2981" s="25" t="s">
        <v>359</v>
      </c>
      <c r="N2981" s="107" t="s">
        <v>127</v>
      </c>
      <c r="O2981" s="26">
        <v>4.79</v>
      </c>
      <c r="P2981" s="26" t="s">
        <v>295</v>
      </c>
    </row>
    <row r="2982" spans="1:16" x14ac:dyDescent="0.3">
      <c r="A2982" s="24">
        <v>97</v>
      </c>
      <c r="B2982" s="106">
        <v>46184</v>
      </c>
      <c r="C2982" s="25" t="s">
        <v>358</v>
      </c>
      <c r="D2982" s="107" t="s">
        <v>131</v>
      </c>
      <c r="E2982" s="26">
        <v>8.6999999999999993</v>
      </c>
      <c r="F2982" s="26" t="s">
        <v>295</v>
      </c>
      <c r="K2982" s="24">
        <v>97</v>
      </c>
      <c r="L2982" s="106">
        <v>46184</v>
      </c>
      <c r="M2982" s="25" t="s">
        <v>359</v>
      </c>
      <c r="N2982" s="107" t="s">
        <v>131</v>
      </c>
      <c r="O2982" s="26">
        <v>12</v>
      </c>
      <c r="P2982" s="26" t="s">
        <v>295</v>
      </c>
    </row>
    <row r="2983" spans="1:16" x14ac:dyDescent="0.3">
      <c r="A2983" s="24">
        <v>97</v>
      </c>
      <c r="B2983" s="106">
        <v>46184</v>
      </c>
      <c r="C2983" s="25" t="s">
        <v>358</v>
      </c>
      <c r="D2983" s="107" t="s">
        <v>344</v>
      </c>
      <c r="E2983" s="26">
        <v>317</v>
      </c>
      <c r="F2983" s="26" t="s">
        <v>295</v>
      </c>
      <c r="K2983" s="24">
        <v>97</v>
      </c>
      <c r="L2983" s="106">
        <v>46184</v>
      </c>
      <c r="M2983" s="25" t="s">
        <v>359</v>
      </c>
      <c r="N2983" s="107" t="s">
        <v>344</v>
      </c>
      <c r="O2983" s="26">
        <v>174</v>
      </c>
      <c r="P2983" s="26" t="s">
        <v>295</v>
      </c>
    </row>
    <row r="2984" spans="1:16" x14ac:dyDescent="0.3">
      <c r="A2984" s="24">
        <v>97</v>
      </c>
      <c r="B2984" s="106">
        <v>46184</v>
      </c>
      <c r="C2984" s="25" t="s">
        <v>358</v>
      </c>
      <c r="D2984" s="107" t="s">
        <v>119</v>
      </c>
      <c r="E2984" s="26">
        <v>248</v>
      </c>
      <c r="F2984" s="26" t="s">
        <v>295</v>
      </c>
      <c r="K2984" s="24">
        <v>97</v>
      </c>
      <c r="L2984" s="106">
        <v>46184</v>
      </c>
      <c r="M2984" s="25" t="s">
        <v>359</v>
      </c>
      <c r="N2984" s="107" t="s">
        <v>119</v>
      </c>
      <c r="O2984" s="26">
        <v>93</v>
      </c>
      <c r="P2984" s="26" t="s">
        <v>295</v>
      </c>
    </row>
    <row r="2985" spans="1:16" x14ac:dyDescent="0.3">
      <c r="A2985" s="24">
        <v>97</v>
      </c>
      <c r="B2985" s="106">
        <v>46184</v>
      </c>
      <c r="C2985" s="25" t="s">
        <v>358</v>
      </c>
      <c r="D2985" s="107" t="s">
        <v>120</v>
      </c>
      <c r="E2985" s="26">
        <v>77</v>
      </c>
      <c r="F2985" s="26" t="s">
        <v>295</v>
      </c>
      <c r="K2985" s="24">
        <v>97</v>
      </c>
      <c r="L2985" s="106">
        <v>46184</v>
      </c>
      <c r="M2985" s="25" t="s">
        <v>359</v>
      </c>
      <c r="N2985" s="107" t="s">
        <v>120</v>
      </c>
      <c r="O2985" s="26">
        <v>28</v>
      </c>
      <c r="P2985" s="26" t="s">
        <v>295</v>
      </c>
    </row>
    <row r="2986" spans="1:16" x14ac:dyDescent="0.3">
      <c r="A2986" s="24">
        <v>97</v>
      </c>
      <c r="B2986" s="106">
        <v>46184</v>
      </c>
      <c r="C2986" s="25" t="s">
        <v>358</v>
      </c>
      <c r="D2986" s="107" t="s">
        <v>117</v>
      </c>
      <c r="E2986" s="26">
        <v>2.82</v>
      </c>
      <c r="F2986" s="26" t="s">
        <v>295</v>
      </c>
      <c r="K2986" s="24">
        <v>97</v>
      </c>
      <c r="L2986" s="106">
        <v>46184</v>
      </c>
      <c r="M2986" s="25" t="s">
        <v>359</v>
      </c>
      <c r="N2986" s="107" t="s">
        <v>117</v>
      </c>
      <c r="O2986" s="26">
        <v>6.43</v>
      </c>
      <c r="P2986" s="26" t="s">
        <v>295</v>
      </c>
    </row>
    <row r="2987" spans="1:16" x14ac:dyDescent="0.3">
      <c r="A2987" s="24">
        <v>97</v>
      </c>
      <c r="B2987" s="106">
        <v>46184</v>
      </c>
      <c r="C2987" s="25" t="s">
        <v>358</v>
      </c>
      <c r="D2987" s="107" t="s">
        <v>346</v>
      </c>
      <c r="E2987" s="26">
        <v>231</v>
      </c>
      <c r="F2987" s="26" t="s">
        <v>295</v>
      </c>
      <c r="K2987" s="24">
        <v>97</v>
      </c>
      <c r="L2987" s="106">
        <v>46184</v>
      </c>
      <c r="M2987" s="25" t="s">
        <v>359</v>
      </c>
      <c r="N2987" s="107" t="s">
        <v>346</v>
      </c>
      <c r="O2987" s="26">
        <v>71</v>
      </c>
      <c r="P2987" s="26" t="s">
        <v>295</v>
      </c>
    </row>
    <row r="2988" spans="1:16" x14ac:dyDescent="0.3">
      <c r="A2988" s="24">
        <v>97</v>
      </c>
      <c r="B2988" s="106">
        <v>46184</v>
      </c>
      <c r="C2988" s="25" t="s">
        <v>358</v>
      </c>
      <c r="D2988" s="107" t="s">
        <v>132</v>
      </c>
      <c r="E2988" s="26">
        <v>3.5</v>
      </c>
      <c r="F2988" s="26" t="s">
        <v>295</v>
      </c>
      <c r="K2988" s="24">
        <v>97</v>
      </c>
      <c r="L2988" s="106">
        <v>46184</v>
      </c>
      <c r="M2988" s="25" t="s">
        <v>359</v>
      </c>
      <c r="N2988" s="107" t="s">
        <v>132</v>
      </c>
      <c r="O2988" s="26">
        <v>7.11</v>
      </c>
      <c r="P2988" s="26" t="s">
        <v>295</v>
      </c>
    </row>
    <row r="2989" spans="1:16" x14ac:dyDescent="0.3">
      <c r="A2989" s="24">
        <v>97</v>
      </c>
      <c r="B2989" s="106">
        <v>46184</v>
      </c>
      <c r="C2989" s="25" t="s">
        <v>358</v>
      </c>
      <c r="D2989" s="107" t="s">
        <v>111</v>
      </c>
      <c r="E2989" s="26">
        <v>85</v>
      </c>
      <c r="F2989" s="26" t="s">
        <v>295</v>
      </c>
      <c r="K2989" s="24">
        <v>97</v>
      </c>
      <c r="L2989" s="106">
        <v>46184</v>
      </c>
      <c r="M2989" s="25" t="s">
        <v>359</v>
      </c>
      <c r="N2989" s="107" t="s">
        <v>111</v>
      </c>
      <c r="O2989" s="26">
        <v>285</v>
      </c>
      <c r="P2989" s="26" t="s">
        <v>295</v>
      </c>
    </row>
    <row r="2990" spans="1:16" x14ac:dyDescent="0.3">
      <c r="A2990" s="24">
        <v>97</v>
      </c>
      <c r="B2990" s="106">
        <v>46184</v>
      </c>
      <c r="C2990" s="25" t="s">
        <v>358</v>
      </c>
      <c r="D2990" s="107" t="s">
        <v>347</v>
      </c>
      <c r="E2990" s="26">
        <v>5.12</v>
      </c>
      <c r="F2990" s="26" t="s">
        <v>295</v>
      </c>
      <c r="K2990" s="24">
        <v>97</v>
      </c>
      <c r="L2990" s="106">
        <v>46184</v>
      </c>
      <c r="M2990" s="25" t="s">
        <v>359</v>
      </c>
      <c r="N2990" s="107" t="s">
        <v>347</v>
      </c>
      <c r="O2990" s="26">
        <v>9.6</v>
      </c>
      <c r="P2990" s="26" t="s">
        <v>295</v>
      </c>
    </row>
    <row r="2991" spans="1:16" x14ac:dyDescent="0.3">
      <c r="A2991" s="24">
        <v>97</v>
      </c>
      <c r="B2991" s="106">
        <v>46184</v>
      </c>
      <c r="C2991" s="25" t="s">
        <v>358</v>
      </c>
      <c r="D2991" s="107" t="s">
        <v>349</v>
      </c>
      <c r="E2991" s="26">
        <v>2.2200000000000002</v>
      </c>
      <c r="F2991" s="26" t="s">
        <v>295</v>
      </c>
      <c r="K2991" s="24">
        <v>97</v>
      </c>
      <c r="L2991" s="106">
        <v>46184</v>
      </c>
      <c r="M2991" s="25" t="s">
        <v>359</v>
      </c>
      <c r="N2991" s="107" t="s">
        <v>349</v>
      </c>
      <c r="O2991" s="26">
        <v>4.7699999999999996</v>
      </c>
      <c r="P2991" s="26" t="s">
        <v>295</v>
      </c>
    </row>
    <row r="2992" spans="1:16" x14ac:dyDescent="0.3">
      <c r="A2992" s="24">
        <v>97</v>
      </c>
      <c r="B2992" s="106">
        <v>46184</v>
      </c>
      <c r="C2992" s="25" t="s">
        <v>358</v>
      </c>
      <c r="D2992" s="107" t="s">
        <v>128</v>
      </c>
      <c r="E2992" s="26">
        <v>7.1</v>
      </c>
      <c r="F2992" s="26" t="s">
        <v>295</v>
      </c>
      <c r="K2992" s="24">
        <v>97</v>
      </c>
      <c r="L2992" s="106">
        <v>46184</v>
      </c>
      <c r="M2992" s="25" t="s">
        <v>359</v>
      </c>
      <c r="N2992" s="107" t="s">
        <v>128</v>
      </c>
      <c r="O2992" s="26">
        <v>4.5999999999999996</v>
      </c>
      <c r="P2992" s="26" t="s">
        <v>295</v>
      </c>
    </row>
    <row r="2993" spans="1:16" x14ac:dyDescent="0.3">
      <c r="A2993" s="24">
        <v>97</v>
      </c>
      <c r="B2993" s="106">
        <v>46184</v>
      </c>
      <c r="C2993" s="25" t="s">
        <v>358</v>
      </c>
      <c r="D2993" s="107" t="s">
        <v>121</v>
      </c>
      <c r="E2993" s="26">
        <v>159</v>
      </c>
      <c r="F2993" s="26" t="s">
        <v>295</v>
      </c>
      <c r="K2993" s="24">
        <v>97</v>
      </c>
      <c r="L2993" s="106">
        <v>46184</v>
      </c>
      <c r="M2993" s="25" t="s">
        <v>359</v>
      </c>
      <c r="N2993" s="107" t="s">
        <v>121</v>
      </c>
      <c r="O2993" s="26">
        <v>80</v>
      </c>
      <c r="P2993" s="26" t="s">
        <v>295</v>
      </c>
    </row>
    <row r="2994" spans="1:16" x14ac:dyDescent="0.3">
      <c r="A2994" s="24">
        <v>97</v>
      </c>
      <c r="B2994" s="106">
        <v>46184</v>
      </c>
      <c r="C2994" s="25" t="s">
        <v>358</v>
      </c>
      <c r="D2994" s="107" t="s">
        <v>115</v>
      </c>
      <c r="E2994" s="26">
        <v>36</v>
      </c>
      <c r="F2994" s="26" t="s">
        <v>295</v>
      </c>
      <c r="K2994" s="24">
        <v>97</v>
      </c>
      <c r="L2994" s="106">
        <v>46184</v>
      </c>
      <c r="M2994" s="25" t="s">
        <v>359</v>
      </c>
      <c r="N2994" s="107" t="s">
        <v>115</v>
      </c>
      <c r="O2994" s="26">
        <v>99</v>
      </c>
      <c r="P2994" s="26" t="s">
        <v>295</v>
      </c>
    </row>
    <row r="2995" spans="1:16" x14ac:dyDescent="0.3">
      <c r="A2995" s="24">
        <v>97</v>
      </c>
      <c r="B2995" s="106">
        <v>46184</v>
      </c>
      <c r="C2995" s="25" t="s">
        <v>358</v>
      </c>
      <c r="D2995" s="107" t="s">
        <v>137</v>
      </c>
      <c r="E2995" s="26">
        <v>76</v>
      </c>
      <c r="F2995" s="26" t="s">
        <v>295</v>
      </c>
      <c r="K2995" s="24">
        <v>97</v>
      </c>
      <c r="L2995" s="106">
        <v>46184</v>
      </c>
      <c r="M2995" s="25" t="s">
        <v>359</v>
      </c>
      <c r="N2995" s="107" t="s">
        <v>137</v>
      </c>
      <c r="O2995" s="26">
        <v>485</v>
      </c>
      <c r="P2995" s="26" t="s">
        <v>295</v>
      </c>
    </row>
    <row r="2996" spans="1:16" x14ac:dyDescent="0.3">
      <c r="A2996" s="24">
        <v>97</v>
      </c>
      <c r="B2996" s="106">
        <v>46184</v>
      </c>
      <c r="C2996" s="25" t="s">
        <v>358</v>
      </c>
      <c r="D2996" s="107" t="s">
        <v>350</v>
      </c>
      <c r="E2996" s="26">
        <v>132</v>
      </c>
      <c r="F2996" s="26" t="s">
        <v>295</v>
      </c>
      <c r="K2996" s="24">
        <v>97</v>
      </c>
      <c r="L2996" s="106">
        <v>46184</v>
      </c>
      <c r="M2996" s="25" t="s">
        <v>359</v>
      </c>
      <c r="N2996" s="107" t="s">
        <v>350</v>
      </c>
      <c r="O2996" s="26">
        <v>405</v>
      </c>
      <c r="P2996" s="26" t="s">
        <v>295</v>
      </c>
    </row>
    <row r="2997" spans="1:16" x14ac:dyDescent="0.3">
      <c r="A2997" s="24">
        <v>97</v>
      </c>
      <c r="B2997" s="106">
        <v>46184</v>
      </c>
      <c r="C2997" s="25" t="s">
        <v>358</v>
      </c>
      <c r="D2997" s="107" t="s">
        <v>125</v>
      </c>
      <c r="E2997" s="26">
        <v>115</v>
      </c>
      <c r="F2997" s="26" t="s">
        <v>295</v>
      </c>
      <c r="K2997" s="24">
        <v>97</v>
      </c>
      <c r="L2997" s="106">
        <v>46184</v>
      </c>
      <c r="M2997" s="25" t="s">
        <v>359</v>
      </c>
      <c r="N2997" s="107" t="s">
        <v>125</v>
      </c>
      <c r="O2997" s="26">
        <v>419</v>
      </c>
      <c r="P2997" s="26" t="s">
        <v>295</v>
      </c>
    </row>
    <row r="2998" spans="1:16" x14ac:dyDescent="0.3">
      <c r="A2998" s="24">
        <v>97</v>
      </c>
      <c r="B2998" s="106">
        <v>46184</v>
      </c>
      <c r="C2998" s="25" t="s">
        <v>358</v>
      </c>
      <c r="D2998" s="107" t="s">
        <v>126</v>
      </c>
      <c r="E2998" s="26">
        <v>81</v>
      </c>
      <c r="F2998" s="26" t="s">
        <v>295</v>
      </c>
      <c r="K2998" s="24">
        <v>97</v>
      </c>
      <c r="L2998" s="106">
        <v>46184</v>
      </c>
      <c r="M2998" s="25" t="s">
        <v>359</v>
      </c>
      <c r="N2998" s="107" t="s">
        <v>126</v>
      </c>
      <c r="O2998" s="26">
        <v>156</v>
      </c>
      <c r="P2998" s="26" t="s">
        <v>295</v>
      </c>
    </row>
    <row r="2999" spans="1:16" x14ac:dyDescent="0.3">
      <c r="A2999" s="24">
        <v>97</v>
      </c>
      <c r="B2999" s="106">
        <v>46184</v>
      </c>
      <c r="C2999" s="25" t="s">
        <v>358</v>
      </c>
      <c r="D2999" s="107" t="s">
        <v>351</v>
      </c>
      <c r="E2999" s="26">
        <v>145</v>
      </c>
      <c r="F2999" s="26" t="s">
        <v>295</v>
      </c>
      <c r="K2999" s="24">
        <v>97</v>
      </c>
      <c r="L2999" s="106">
        <v>46184</v>
      </c>
      <c r="M2999" s="25" t="s">
        <v>359</v>
      </c>
      <c r="N2999" s="107" t="s">
        <v>351</v>
      </c>
      <c r="O2999" s="26">
        <v>341</v>
      </c>
      <c r="P2999" s="26" t="s">
        <v>295</v>
      </c>
    </row>
    <row r="3000" spans="1:16" x14ac:dyDescent="0.3">
      <c r="A3000" s="24">
        <v>97</v>
      </c>
      <c r="B3000" s="106">
        <v>46184</v>
      </c>
      <c r="C3000" s="25" t="s">
        <v>358</v>
      </c>
      <c r="D3000" s="107" t="s">
        <v>352</v>
      </c>
      <c r="E3000" s="26">
        <v>59</v>
      </c>
      <c r="F3000" s="26" t="s">
        <v>295</v>
      </c>
      <c r="K3000" s="24">
        <v>97</v>
      </c>
      <c r="L3000" s="106">
        <v>46184</v>
      </c>
      <c r="M3000" s="25" t="s">
        <v>359</v>
      </c>
      <c r="N3000" s="107" t="s">
        <v>352</v>
      </c>
      <c r="O3000" s="26">
        <v>89</v>
      </c>
      <c r="P3000" s="26" t="s">
        <v>295</v>
      </c>
    </row>
    <row r="3001" spans="1:16" x14ac:dyDescent="0.3">
      <c r="A3001" s="24">
        <v>97</v>
      </c>
      <c r="B3001" s="106">
        <v>46184</v>
      </c>
      <c r="C3001" s="25" t="s">
        <v>358</v>
      </c>
      <c r="D3001" s="107" t="s">
        <v>122</v>
      </c>
      <c r="E3001" s="26">
        <v>45</v>
      </c>
      <c r="F3001" s="26" t="s">
        <v>295</v>
      </c>
      <c r="K3001" s="24">
        <v>97</v>
      </c>
      <c r="L3001" s="106">
        <v>46184</v>
      </c>
      <c r="M3001" s="25" t="s">
        <v>359</v>
      </c>
      <c r="N3001" s="107" t="s">
        <v>122</v>
      </c>
      <c r="O3001" s="26">
        <v>216</v>
      </c>
      <c r="P3001" s="26" t="s">
        <v>295</v>
      </c>
    </row>
    <row r="3002" spans="1:16" x14ac:dyDescent="0.3">
      <c r="A3002" s="24">
        <v>97</v>
      </c>
      <c r="B3002" s="106">
        <v>46184</v>
      </c>
      <c r="C3002" s="25" t="s">
        <v>358</v>
      </c>
      <c r="D3002" s="107" t="s">
        <v>124</v>
      </c>
      <c r="E3002" s="26">
        <v>26</v>
      </c>
      <c r="F3002" s="26" t="s">
        <v>295</v>
      </c>
      <c r="K3002" s="24">
        <v>97</v>
      </c>
      <c r="L3002" s="106">
        <v>46184</v>
      </c>
      <c r="M3002" s="25" t="s">
        <v>359</v>
      </c>
      <c r="N3002" s="107" t="s">
        <v>124</v>
      </c>
      <c r="O3002" s="26">
        <v>103</v>
      </c>
      <c r="P3002" s="26" t="s">
        <v>295</v>
      </c>
    </row>
    <row r="3003" spans="1:16" x14ac:dyDescent="0.3">
      <c r="A3003" s="24">
        <v>97</v>
      </c>
      <c r="B3003" s="106">
        <v>46184</v>
      </c>
      <c r="C3003" s="25" t="s">
        <v>358</v>
      </c>
      <c r="D3003" s="107" t="s">
        <v>353</v>
      </c>
      <c r="E3003" s="26">
        <v>0.96</v>
      </c>
      <c r="F3003" s="26" t="s">
        <v>295</v>
      </c>
      <c r="K3003" s="24">
        <v>97</v>
      </c>
      <c r="L3003" s="106">
        <v>46184</v>
      </c>
      <c r="M3003" s="25" t="s">
        <v>359</v>
      </c>
      <c r="N3003" s="107" t="s">
        <v>353</v>
      </c>
      <c r="O3003" s="26">
        <v>3.54</v>
      </c>
      <c r="P3003" s="26" t="s">
        <v>295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2" t="s">
        <v>292</v>
      </c>
      <c r="D8" s="135"/>
      <c r="E8" s="135"/>
      <c r="F8" s="135"/>
      <c r="G8" s="135"/>
      <c r="H8" s="135"/>
      <c r="I8" s="135"/>
    </row>
    <row r="9" spans="3:9" ht="18" customHeight="1" x14ac:dyDescent="0.3">
      <c r="C9" s="135"/>
      <c r="D9" s="135"/>
      <c r="E9" s="135"/>
      <c r="F9" s="135"/>
      <c r="G9" s="135"/>
      <c r="H9" s="135"/>
      <c r="I9" s="135"/>
    </row>
    <row r="10" spans="3:9" ht="18" customHeight="1" x14ac:dyDescent="0.3">
      <c r="C10" s="178" t="s">
        <v>293</v>
      </c>
      <c r="D10" s="135"/>
      <c r="E10" s="135"/>
      <c r="F10" s="135"/>
      <c r="G10" s="135"/>
      <c r="H10" s="135"/>
      <c r="I10" s="135"/>
    </row>
    <row r="11" spans="3:9" ht="18" customHeight="1" x14ac:dyDescent="0.3"/>
    <row r="12" spans="3:9" ht="18" customHeight="1" x14ac:dyDescent="0.3"/>
    <row r="13" spans="3:9" ht="18" customHeight="1" x14ac:dyDescent="0.3">
      <c r="C13" s="173" t="s">
        <v>294</v>
      </c>
      <c r="D13" s="135"/>
      <c r="E13" s="179" t="s">
        <v>269</v>
      </c>
      <c r="F13" s="176"/>
      <c r="G13" s="176"/>
      <c r="H13" s="177"/>
    </row>
    <row r="14" spans="3:9" ht="18" customHeight="1" x14ac:dyDescent="0.3"/>
    <row r="15" spans="3:9" ht="18" customHeight="1" x14ac:dyDescent="0.3">
      <c r="C15" s="173" t="s">
        <v>278</v>
      </c>
      <c r="D15" s="135"/>
      <c r="E15" s="175"/>
      <c r="F15" s="176"/>
      <c r="G15" s="176"/>
      <c r="H15" s="177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4"/>
      <c r="D20" s="135"/>
      <c r="E20" s="135"/>
      <c r="F20" s="135"/>
      <c r="G20" s="135"/>
      <c r="H20" s="135"/>
      <c r="I20" s="135"/>
    </row>
    <row r="21" spans="3:9" ht="18" customHeight="1" x14ac:dyDescent="0.3"/>
    <row r="22" spans="3:9" ht="18" customHeight="1" x14ac:dyDescent="0.3">
      <c r="C22" s="143"/>
      <c r="D22" s="135"/>
      <c r="E22" s="135"/>
      <c r="F22" s="135"/>
      <c r="G22" s="135"/>
      <c r="H22" s="135"/>
      <c r="I22" s="13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8" t="s">
        <v>306</v>
      </c>
    </row>
    <row r="2" spans="2:37" s="1" customFormat="1" x14ac:dyDescent="0.3">
      <c r="B2" s="109" t="s">
        <v>307</v>
      </c>
    </row>
    <row r="3" spans="2:37" s="1" customFormat="1" hidden="1" x14ac:dyDescent="0.3">
      <c r="E3" s="1" t="s">
        <v>341</v>
      </c>
      <c r="F3" s="1" t="s">
        <v>118</v>
      </c>
      <c r="G3" s="1" t="s">
        <v>130</v>
      </c>
      <c r="H3" s="1" t="s">
        <v>343</v>
      </c>
      <c r="I3" s="1" t="s">
        <v>127</v>
      </c>
      <c r="J3" s="1" t="s">
        <v>131</v>
      </c>
      <c r="K3" s="1" t="s">
        <v>344</v>
      </c>
      <c r="L3" s="1" t="s">
        <v>119</v>
      </c>
      <c r="M3" s="1" t="s">
        <v>120</v>
      </c>
      <c r="N3" s="1" t="s">
        <v>117</v>
      </c>
      <c r="O3" s="1" t="s">
        <v>346</v>
      </c>
      <c r="P3" s="1" t="s">
        <v>132</v>
      </c>
      <c r="Q3" s="1" t="s">
        <v>111</v>
      </c>
      <c r="R3" s="1" t="s">
        <v>347</v>
      </c>
      <c r="S3" s="1" t="s">
        <v>349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350</v>
      </c>
      <c r="Y3" s="1" t="s">
        <v>125</v>
      </c>
      <c r="Z3" s="1" t="s">
        <v>126</v>
      </c>
      <c r="AA3" s="1" t="s">
        <v>351</v>
      </c>
      <c r="AB3" s="1" t="s">
        <v>352</v>
      </c>
      <c r="AC3" s="1" t="s">
        <v>122</v>
      </c>
      <c r="AD3" s="1" t="s">
        <v>124</v>
      </c>
      <c r="AE3" s="1" t="s">
        <v>353</v>
      </c>
      <c r="AF3" s="1" t="s">
        <v>355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10" t="s">
        <v>308</v>
      </c>
      <c r="C4" s="110" t="s">
        <v>309</v>
      </c>
      <c r="D4" s="110" t="s">
        <v>310</v>
      </c>
      <c r="E4" s="111" t="s">
        <v>311</v>
      </c>
      <c r="F4" s="111" t="s">
        <v>312</v>
      </c>
      <c r="G4" s="111" t="s">
        <v>313</v>
      </c>
      <c r="H4" s="111" t="s">
        <v>314</v>
      </c>
      <c r="I4" s="111" t="s">
        <v>315</v>
      </c>
      <c r="J4" s="111" t="s">
        <v>316</v>
      </c>
      <c r="K4" s="111" t="s">
        <v>317</v>
      </c>
      <c r="L4" s="111" t="s">
        <v>318</v>
      </c>
      <c r="M4" s="111" t="s">
        <v>319</v>
      </c>
      <c r="N4" s="111" t="s">
        <v>320</v>
      </c>
      <c r="O4" s="111" t="s">
        <v>321</v>
      </c>
      <c r="P4" s="111" t="s">
        <v>322</v>
      </c>
      <c r="Q4" s="111" t="s">
        <v>323</v>
      </c>
      <c r="R4" s="111" t="s">
        <v>324</v>
      </c>
      <c r="S4" s="111" t="s">
        <v>325</v>
      </c>
      <c r="T4" s="111" t="s">
        <v>326</v>
      </c>
      <c r="U4" s="111" t="s">
        <v>327</v>
      </c>
      <c r="V4" s="111" t="s">
        <v>328</v>
      </c>
      <c r="W4" s="111" t="s">
        <v>329</v>
      </c>
      <c r="X4" s="111" t="s">
        <v>330</v>
      </c>
      <c r="Y4" s="111" t="s">
        <v>331</v>
      </c>
      <c r="Z4" s="111" t="s">
        <v>126</v>
      </c>
      <c r="AA4" s="111" t="s">
        <v>332</v>
      </c>
      <c r="AB4" s="111" t="s">
        <v>333</v>
      </c>
      <c r="AC4" s="111" t="s">
        <v>334</v>
      </c>
      <c r="AD4" s="111" t="s">
        <v>335</v>
      </c>
      <c r="AE4" s="111" t="s">
        <v>336</v>
      </c>
      <c r="AF4" s="111" t="s">
        <v>337</v>
      </c>
      <c r="AG4" s="111" t="s">
        <v>338</v>
      </c>
      <c r="AH4" s="111" t="s">
        <v>339</v>
      </c>
      <c r="AI4" s="111" t="s">
        <v>340</v>
      </c>
      <c r="AK4" s="100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63</vt:i4>
      </vt:variant>
    </vt:vector>
  </HeadingPairs>
  <TitlesOfParts>
    <vt:vector size="80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2026-08-22T19:38:24Z</dcterms:modified>
</cp:coreProperties>
</file>