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Google drive\SPŠCV\A4\ACV\109\"/>
    </mc:Choice>
  </mc:AlternateContent>
  <xr:revisionPtr revIDLastSave="0" documentId="13_ncr:1_{77DDEBF1-ADB2-42EB-A475-6C8D1A2A88FF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100W žárovka" sheetId="1" r:id="rId1"/>
    <sheet name="topná dlaždice" sheetId="2" r:id="rId2"/>
    <sheet name="M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1" i="2" l="1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30" i="2"/>
  <c r="J81" i="2"/>
  <c r="J82" i="2"/>
  <c r="J83" i="2"/>
  <c r="J84" i="2"/>
  <c r="J85" i="2"/>
  <c r="J86" i="2"/>
  <c r="J87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3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U23" i="1"/>
  <c r="W23" i="1"/>
  <c r="U24" i="1"/>
  <c r="W24" i="1"/>
  <c r="U25" i="1"/>
  <c r="W25" i="1"/>
  <c r="U26" i="1"/>
  <c r="W26" i="1"/>
  <c r="U27" i="1"/>
  <c r="W27" i="1"/>
  <c r="U28" i="1"/>
  <c r="W28" i="1"/>
  <c r="U29" i="1"/>
  <c r="W29" i="1"/>
  <c r="U30" i="1"/>
  <c r="W30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I3" i="1"/>
  <c r="H3" i="1"/>
  <c r="C3" i="1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2" i="3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3" i="2"/>
  <c r="C2" i="2"/>
  <c r="C4" i="1"/>
  <c r="C5" i="1"/>
  <c r="C6" i="1"/>
  <c r="C7" i="1"/>
  <c r="C8" i="1"/>
  <c r="C9" i="1"/>
  <c r="C10" i="1"/>
</calcChain>
</file>

<file path=xl/sharedStrings.xml><?xml version="1.0" encoding="utf-8"?>
<sst xmlns="http://schemas.openxmlformats.org/spreadsheetml/2006/main" count="37" uniqueCount="19">
  <si>
    <t>Luxmetr</t>
  </si>
  <si>
    <t>E (lx)</t>
  </si>
  <si>
    <t>Fotoodpor</t>
  </si>
  <si>
    <t>U (V)</t>
  </si>
  <si>
    <r>
      <rPr>
        <sz val="11"/>
        <color theme="1"/>
        <rFont val="Calibri"/>
        <family val="2"/>
        <charset val="238"/>
      </rPr>
      <t>Δ</t>
    </r>
    <r>
      <rPr>
        <sz val="11"/>
        <color theme="1"/>
        <rFont val="Calibri"/>
        <family val="2"/>
        <scheme val="minor"/>
      </rPr>
      <t>l (cm)</t>
    </r>
  </si>
  <si>
    <r>
      <t>E</t>
    </r>
    <r>
      <rPr>
        <vertAlign val="subscript"/>
        <sz val="11"/>
        <color theme="1"/>
        <rFont val="Calibri"/>
        <family val="2"/>
        <charset val="238"/>
        <scheme val="minor"/>
      </rPr>
      <t>TEOR (lx)</t>
    </r>
  </si>
  <si>
    <t>t (m)</t>
  </si>
  <si>
    <r>
      <t>R (</t>
    </r>
    <r>
      <rPr>
        <sz val="11"/>
        <color theme="1"/>
        <rFont val="Calibri"/>
        <family val="2"/>
        <charset val="238"/>
      </rPr>
      <t>Ω</t>
    </r>
    <r>
      <rPr>
        <sz val="11"/>
        <color theme="1"/>
        <rFont val="Calibri"/>
        <family val="2"/>
      </rPr>
      <t>)</t>
    </r>
  </si>
  <si>
    <t>f (Hz)</t>
  </si>
  <si>
    <r>
      <t xml:space="preserve">Počáteční vzdálenost od zdroje (vlákno žárovky) </t>
    </r>
    <r>
      <rPr>
        <b/>
        <sz val="11"/>
        <color theme="1"/>
        <rFont val="Calibri"/>
        <family val="2"/>
        <charset val="238"/>
      </rPr>
      <t>≈ 4,5cm</t>
    </r>
  </si>
  <si>
    <t>Počáteční vzdálenost od zdroje (vlákno žárovky) ≈ 4,5cm</t>
  </si>
  <si>
    <t>Fotorezistor</t>
  </si>
  <si>
    <r>
      <t>E</t>
    </r>
    <r>
      <rPr>
        <vertAlign val="subscript"/>
        <sz val="11"/>
        <color theme="1"/>
        <rFont val="Calibri"/>
        <family val="2"/>
        <charset val="238"/>
        <scheme val="minor"/>
      </rPr>
      <t>TEOR</t>
    </r>
    <r>
      <rPr>
        <sz val="11"/>
        <color theme="1"/>
        <rFont val="Calibri"/>
        <family val="2"/>
        <scheme val="minor"/>
      </rPr>
      <t xml:space="preserve"> (lx)</t>
    </r>
  </si>
  <si>
    <r>
      <t>E</t>
    </r>
    <r>
      <rPr>
        <vertAlign val="subscript"/>
        <sz val="11"/>
        <color theme="1"/>
        <rFont val="Calibri"/>
        <family val="2"/>
        <charset val="238"/>
        <scheme val="minor"/>
      </rPr>
      <t>TEOR</t>
    </r>
    <r>
      <rPr>
        <sz val="11"/>
        <color theme="1"/>
        <rFont val="Calibri"/>
        <family val="2"/>
        <charset val="238"/>
        <scheme val="minor"/>
      </rPr>
      <t xml:space="preserve"> (lx)</t>
    </r>
  </si>
  <si>
    <t>ϑ (°C)</t>
  </si>
  <si>
    <t>x</t>
  </si>
  <si>
    <t>y</t>
  </si>
  <si>
    <t>t (ms)</t>
  </si>
  <si>
    <t>n (ot/min)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</si>
</sst>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11"/>
      <color theme="1"/>
      <name val="Calibri"/>
      <family val="2"/>
    </font>
    <font>
      <b/>
      <sz val="11"/>
      <color theme="1"/>
      <name val="Calibri"/>
      <family val="2"/>
      <charset val="238"/>
    </font>
    <font>
      <vertAlign val="subscript"/>
      <sz val="11"/>
      <color theme="1"/>
      <name val="Calibri"/>
      <family val="2"/>
      <charset val="238"/>
      <scheme val="minor"/>
    </font>
    <font>
      <b/>
      <sz val="11"/>
      <color theme="1"/>
      <name val="Technika"/>
      <family val="3"/>
    </font>
    <font>
      <b/>
      <sz val="11"/>
      <color theme="1"/>
      <name val="Calibri Light"/>
      <family val="2"/>
      <charset val="238"/>
      <scheme val="maj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1" fontId="0" fillId="0" borderId="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" fontId="0" fillId="0" borderId="2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6" xfId="0" applyFon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0" fontId="3" fillId="0" borderId="12" xfId="0" applyFont="1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1" fontId="0" fillId="0" borderId="18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16" xfId="0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1" fontId="0" fillId="0" borderId="19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27" xfId="0" applyBorder="1" applyAlignment="1">
      <alignment horizontal="center"/>
    </xf>
    <xf numFmtId="1" fontId="0" fillId="0" borderId="22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1" fontId="0" fillId="0" borderId="30" xfId="0" applyNumberFormat="1" applyBorder="1" applyAlignment="1">
      <alignment horizontal="center"/>
    </xf>
    <xf numFmtId="1" fontId="0" fillId="0" borderId="31" xfId="0" applyNumberFormat="1" applyBorder="1" applyAlignment="1">
      <alignment horizontal="center"/>
    </xf>
    <xf numFmtId="1" fontId="0" fillId="0" borderId="32" xfId="0" applyNumberFormat="1" applyBorder="1" applyAlignment="1">
      <alignment horizontal="center"/>
    </xf>
    <xf numFmtId="1" fontId="0" fillId="0" borderId="33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 vertical="center"/>
    </xf>
    <xf numFmtId="0" fontId="0" fillId="0" borderId="10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9" fillId="0" borderId="23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E = f(</a:t>
            </a:r>
            <a:r>
              <a:rPr lang="el-GR"/>
              <a:t>Δ</a:t>
            </a:r>
            <a:r>
              <a:rPr lang="cs-CZ"/>
              <a:t>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Luxmetr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8"/>
            <c:spPr>
              <a:noFill/>
              <a:ln w="190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'100W žárovka'!$A$3:$A$10</c:f>
              <c:numCache>
                <c:formatCode>0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'100W žárovka'!$B$3:$B$10</c:f>
              <c:numCache>
                <c:formatCode>0</c:formatCode>
                <c:ptCount val="8"/>
                <c:pt idx="0">
                  <c:v>47500</c:v>
                </c:pt>
                <c:pt idx="1">
                  <c:v>9450</c:v>
                </c:pt>
                <c:pt idx="2">
                  <c:v>3940</c:v>
                </c:pt>
                <c:pt idx="3">
                  <c:v>2345</c:v>
                </c:pt>
                <c:pt idx="4">
                  <c:v>1565</c:v>
                </c:pt>
                <c:pt idx="5">
                  <c:v>1140</c:v>
                </c:pt>
                <c:pt idx="6">
                  <c:v>889</c:v>
                </c:pt>
                <c:pt idx="7">
                  <c:v>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62-4B73-B004-8E2054D2C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68816"/>
        <c:axId val="174810368"/>
      </c:scatterChart>
      <c:valAx>
        <c:axId val="16536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cs-CZ"/>
                  <a:t>l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4810368"/>
        <c:crosses val="autoZero"/>
        <c:crossBetween val="midCat"/>
      </c:valAx>
      <c:valAx>
        <c:axId val="17481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E (lx)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536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E</a:t>
            </a:r>
            <a:r>
              <a:rPr lang="cs-CZ" sz="1400" b="0" i="0" u="none" strike="noStrike" baseline="-25000">
                <a:effectLst/>
              </a:rPr>
              <a:t>TEOR</a:t>
            </a:r>
            <a:r>
              <a:rPr lang="cs-CZ" sz="1400" b="0" i="0" u="none" strike="noStrike" baseline="0"/>
              <a:t> </a:t>
            </a:r>
            <a:r>
              <a:rPr lang="cs-CZ"/>
              <a:t> = f(</a:t>
            </a:r>
            <a:r>
              <a:rPr lang="el-GR"/>
              <a:t>Δ</a:t>
            </a:r>
            <a:r>
              <a:rPr lang="cs-CZ"/>
              <a:t>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Luxmetr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8"/>
            <c:spPr>
              <a:noFill/>
              <a:ln w="190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'100W žárovka'!$A$3:$A$10</c:f>
              <c:numCache>
                <c:formatCode>0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'100W žárovka'!$C$3:$C$10</c:f>
              <c:numCache>
                <c:formatCode>0</c:formatCode>
                <c:ptCount val="8"/>
                <c:pt idx="0">
                  <c:v>47500</c:v>
                </c:pt>
                <c:pt idx="1">
                  <c:v>10657.894736842103</c:v>
                </c:pt>
                <c:pt idx="2">
                  <c:v>4574.9108204518434</c:v>
                </c:pt>
                <c:pt idx="3">
                  <c:v>2529.5857988165685</c:v>
                </c:pt>
                <c:pt idx="4">
                  <c:v>1602.4573094543941</c:v>
                </c:pt>
                <c:pt idx="5">
                  <c:v>1105.2858374030452</c:v>
                </c:pt>
                <c:pt idx="6">
                  <c:v>808.12854442344042</c:v>
                </c:pt>
                <c:pt idx="7">
                  <c:v>616.48774234898247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66-4082-8BC0-55B309FA9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68816"/>
        <c:axId val="174810368"/>
      </c:scatterChart>
      <c:valAx>
        <c:axId val="16536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cs-CZ"/>
                  <a:t>l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4810368"/>
        <c:crosses val="autoZero"/>
        <c:crossBetween val="midCat"/>
      </c:valAx>
      <c:valAx>
        <c:axId val="17481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E (lx)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536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U = f(</a:t>
            </a:r>
            <a:r>
              <a:rPr lang="el-GR" sz="1400" b="0" i="0" baseline="0">
                <a:effectLst/>
              </a:rPr>
              <a:t>Δ</a:t>
            </a:r>
            <a:r>
              <a:rPr lang="cs-CZ" sz="1400" b="0" i="0" baseline="0">
                <a:effectLst/>
              </a:rPr>
              <a:t>l</a:t>
            </a:r>
            <a:r>
              <a:rPr lang="cs-CZ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plus"/>
            <c:size val="8"/>
            <c:spPr>
              <a:noFill/>
              <a:ln w="19050">
                <a:solidFill>
                  <a:schemeClr val="tx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3217605267930439"/>
                  <c:y val="0.138159352816748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cs-CZ" sz="1050" baseline="0"/>
                      <a:t>U</a:t>
                    </a:r>
                    <a:r>
                      <a:rPr lang="en-US" sz="1050" baseline="0"/>
                      <a:t> = -0,038</a:t>
                    </a:r>
                    <a:r>
                      <a:rPr lang="cs-CZ" sz="1050" baseline="0"/>
                      <a:t> × </a:t>
                    </a:r>
                    <a:r>
                      <a:rPr lang="el-GR" sz="1050" baseline="0"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Δ</a:t>
                    </a:r>
                    <a:r>
                      <a:rPr lang="cs-CZ" sz="1050" baseline="0">
                        <a:latin typeface="Calibri" panose="020F0502020204030204" pitchFamily="34" charset="0"/>
                        <a:cs typeface="Calibri" panose="020F0502020204030204" pitchFamily="34" charset="0"/>
                      </a:rPr>
                      <a:t>l</a:t>
                    </a:r>
                    <a:r>
                      <a:rPr lang="en-US" sz="1050" baseline="0"/>
                      <a:t> + 5,264</a:t>
                    </a:r>
                    <a:endParaRPr lang="en-US" sz="1050"/>
                  </a:p>
                </c:rich>
              </c:tx>
              <c:numFmt formatCode="General" sourceLinked="0"/>
              <c:spPr>
                <a:noFill/>
                <a:ln>
                  <a:solidFill>
                    <a:schemeClr val="bg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'100W žárovka'!$F$3:$F$10</c:f>
              <c:numCache>
                <c:formatCode>0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xVal>
          <c:yVal>
            <c:numRef>
              <c:f>'100W žárovka'!$G$3:$G$10</c:f>
              <c:numCache>
                <c:formatCode>0.00</c:formatCode>
                <c:ptCount val="8"/>
                <c:pt idx="0">
                  <c:v>5.35</c:v>
                </c:pt>
                <c:pt idx="1">
                  <c:v>5.08</c:v>
                </c:pt>
                <c:pt idx="2">
                  <c:v>4.8499999999999996</c:v>
                </c:pt>
                <c:pt idx="3">
                  <c:v>4.63</c:v>
                </c:pt>
                <c:pt idx="4">
                  <c:v>4.4400000000000004</c:v>
                </c:pt>
                <c:pt idx="5">
                  <c:v>4.28</c:v>
                </c:pt>
                <c:pt idx="6">
                  <c:v>4.1500000000000004</c:v>
                </c:pt>
                <c:pt idx="7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2D-4188-8E19-08E6C2D9A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19072"/>
        <c:axId val="167393264"/>
      </c:scatterChart>
      <c:valAx>
        <c:axId val="17291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cs-CZ"/>
                  <a:t>l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7393264"/>
        <c:crosses val="autoZero"/>
        <c:crossBetween val="midCat"/>
      </c:valAx>
      <c:valAx>
        <c:axId val="167393264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U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291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U = f(E)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plus"/>
            <c:size val="8"/>
            <c:spPr>
              <a:noFill/>
              <a:ln w="190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'100W žárovka'!$B$3:$B$10</c:f>
              <c:numCache>
                <c:formatCode>0</c:formatCode>
                <c:ptCount val="8"/>
                <c:pt idx="0">
                  <c:v>47500</c:v>
                </c:pt>
                <c:pt idx="1">
                  <c:v>9450</c:v>
                </c:pt>
                <c:pt idx="2">
                  <c:v>3940</c:v>
                </c:pt>
                <c:pt idx="3">
                  <c:v>2345</c:v>
                </c:pt>
                <c:pt idx="4">
                  <c:v>1565</c:v>
                </c:pt>
                <c:pt idx="5">
                  <c:v>1140</c:v>
                </c:pt>
                <c:pt idx="6">
                  <c:v>889</c:v>
                </c:pt>
                <c:pt idx="7">
                  <c:v>719</c:v>
                </c:pt>
              </c:numCache>
            </c:numRef>
          </c:xVal>
          <c:yVal>
            <c:numRef>
              <c:f>'100W žárovka'!$G$3:$G$10</c:f>
              <c:numCache>
                <c:formatCode>0.00</c:formatCode>
                <c:ptCount val="8"/>
                <c:pt idx="0">
                  <c:v>5.35</c:v>
                </c:pt>
                <c:pt idx="1">
                  <c:v>5.08</c:v>
                </c:pt>
                <c:pt idx="2">
                  <c:v>4.8499999999999996</c:v>
                </c:pt>
                <c:pt idx="3">
                  <c:v>4.63</c:v>
                </c:pt>
                <c:pt idx="4">
                  <c:v>4.4400000000000004</c:v>
                </c:pt>
                <c:pt idx="5">
                  <c:v>4.28</c:v>
                </c:pt>
                <c:pt idx="6">
                  <c:v>4.1500000000000004</c:v>
                </c:pt>
                <c:pt idx="7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7E-45CB-BA8C-2C63BED97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806687"/>
        <c:axId val="484437583"/>
      </c:scatterChart>
      <c:valAx>
        <c:axId val="53980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E (lx)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84437583"/>
        <c:crosses val="autoZero"/>
        <c:crossBetween val="midCat"/>
      </c:valAx>
      <c:valAx>
        <c:axId val="484437583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U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39806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baseline="0">
                <a:effectLst/>
              </a:rPr>
              <a:t>log</a:t>
            </a:r>
            <a:r>
              <a:rPr lang="cs-CZ" sz="1400" b="0" i="0" baseline="-25000">
                <a:effectLst/>
              </a:rPr>
              <a:t>10</a:t>
            </a:r>
            <a:r>
              <a:rPr lang="cs-CZ" sz="1400" b="0" i="0" baseline="0">
                <a:effectLst/>
              </a:rPr>
              <a:t> E = f(log</a:t>
            </a:r>
            <a:r>
              <a:rPr lang="cs-CZ" sz="1400" b="0" i="0" baseline="-25000">
                <a:effectLst/>
              </a:rPr>
              <a:t>10 </a:t>
            </a:r>
            <a:r>
              <a:rPr lang="cs-CZ" sz="1400" b="0" i="0" baseline="0">
                <a:effectLst/>
              </a:rPr>
              <a:t>U)</a:t>
            </a:r>
            <a:endParaRPr lang="cs-CZ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13111441944230476"/>
          <c:y val="0.17822029043850296"/>
          <c:w val="0.83216629749115956"/>
          <c:h val="0.6372488779957005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plus"/>
            <c:size val="8"/>
            <c:spPr>
              <a:noFill/>
              <a:ln w="19050">
                <a:solidFill>
                  <a:schemeClr val="tx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39039711150464673"/>
                  <c:y val="0.137435742692902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'100W žárovka'!$I$3:$I$10</c:f>
              <c:numCache>
                <c:formatCode>General</c:formatCode>
                <c:ptCount val="8"/>
                <c:pt idx="0">
                  <c:v>0.72835378202122847</c:v>
                </c:pt>
                <c:pt idx="1">
                  <c:v>0.70586371228391931</c:v>
                </c:pt>
                <c:pt idx="2">
                  <c:v>0.68574173860226362</c:v>
                </c:pt>
                <c:pt idx="3">
                  <c:v>0.66558099101795309</c:v>
                </c:pt>
                <c:pt idx="4">
                  <c:v>0.64738297011461987</c:v>
                </c:pt>
                <c:pt idx="5">
                  <c:v>0.63144376901317201</c:v>
                </c:pt>
                <c:pt idx="6">
                  <c:v>0.61804809671209271</c:v>
                </c:pt>
                <c:pt idx="7">
                  <c:v>0.6020599913279624</c:v>
                </c:pt>
              </c:numCache>
            </c:numRef>
          </c:xVal>
          <c:yVal>
            <c:numRef>
              <c:f>'100W žárovka'!$H$3:$H$10</c:f>
              <c:numCache>
                <c:formatCode>General</c:formatCode>
                <c:ptCount val="8"/>
                <c:pt idx="0">
                  <c:v>4.6766936096248664</c:v>
                </c:pt>
                <c:pt idx="1">
                  <c:v>3.975431808509263</c:v>
                </c:pt>
                <c:pt idx="2">
                  <c:v>3.5954962218255742</c:v>
                </c:pt>
                <c:pt idx="3">
                  <c:v>3.3701428470511021</c:v>
                </c:pt>
                <c:pt idx="4">
                  <c:v>3.1945143418824671</c:v>
                </c:pt>
                <c:pt idx="5">
                  <c:v>3.0569048513364727</c:v>
                </c:pt>
                <c:pt idx="6">
                  <c:v>2.9489017609702137</c:v>
                </c:pt>
                <c:pt idx="7">
                  <c:v>2.8567288903828825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88-4141-A71B-5112484E3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350975"/>
        <c:axId val="1063823359"/>
      </c:scatterChart>
      <c:valAx>
        <c:axId val="1175350975"/>
        <c:scaling>
          <c:orientation val="minMax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00" b="0" i="0" baseline="0">
                    <a:effectLst/>
                  </a:rPr>
                  <a:t>log</a:t>
                </a:r>
                <a:r>
                  <a:rPr lang="cs-CZ" sz="1000" b="0" i="0" baseline="-25000">
                    <a:effectLst/>
                  </a:rPr>
                  <a:t>10 </a:t>
                </a:r>
                <a:r>
                  <a:rPr lang="cs-CZ" sz="1000" b="0" i="0" baseline="0">
                    <a:effectLst/>
                  </a:rPr>
                  <a:t>E</a:t>
                </a:r>
                <a:endParaRPr lang="cs-CZ" sz="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7149862921077234E-2"/>
              <c:y val="0.4230889088825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63823359"/>
        <c:crosses val="autoZero"/>
        <c:crossBetween val="midCat"/>
      </c:valAx>
      <c:valAx>
        <c:axId val="1063823359"/>
        <c:scaling>
          <c:orientation val="minMax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00" b="0" i="0" baseline="0">
                    <a:effectLst/>
                  </a:rPr>
                  <a:t>log</a:t>
                </a:r>
                <a:r>
                  <a:rPr lang="cs-CZ" sz="1000" b="0" i="0" baseline="-25000">
                    <a:effectLst/>
                  </a:rPr>
                  <a:t>10</a:t>
                </a:r>
                <a:r>
                  <a:rPr lang="cs-CZ" sz="1000" b="0" i="0" baseline="0">
                    <a:effectLst/>
                  </a:rPr>
                  <a:t> U</a:t>
                </a:r>
                <a:endParaRPr lang="cs-CZ" sz="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9577219971442882"/>
              <c:y val="0.905460347734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7535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ϑ</a:t>
            </a:r>
            <a:r>
              <a:rPr lang="cs-CZ"/>
              <a:t> = f(t)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log"/>
            <c:forward val="10"/>
            <c:backward val="10"/>
            <c:dispRSqr val="0"/>
            <c:dispEq val="0"/>
          </c:trendline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'topná dlaždice'!$A$2:$A$59</c:f>
              <c:numCache>
                <c:formatCode>0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</c:numCache>
            </c:numRef>
          </c:xVal>
          <c:yVal>
            <c:numRef>
              <c:f>'topná dlaždice'!$C$2:$C$59</c:f>
              <c:numCache>
                <c:formatCode>0.0</c:formatCode>
                <c:ptCount val="58"/>
                <c:pt idx="0">
                  <c:v>21.818930985401973</c:v>
                </c:pt>
                <c:pt idx="1">
                  <c:v>22.076467110005023</c:v>
                </c:pt>
                <c:pt idx="2">
                  <c:v>22.334022965484309</c:v>
                </c:pt>
                <c:pt idx="3">
                  <c:v>23.106808962540711</c:v>
                </c:pt>
                <c:pt idx="4">
                  <c:v>24.395180665488091</c:v>
                </c:pt>
                <c:pt idx="5">
                  <c:v>26.715495734430267</c:v>
                </c:pt>
                <c:pt idx="6">
                  <c:v>29.553616117053359</c:v>
                </c:pt>
                <c:pt idx="7">
                  <c:v>32.394139939267184</c:v>
                </c:pt>
                <c:pt idx="8">
                  <c:v>36.012837778575964</c:v>
                </c:pt>
                <c:pt idx="9">
                  <c:v>40.153287996074177</c:v>
                </c:pt>
                <c:pt idx="10">
                  <c:v>44.039621956981414</c:v>
                </c:pt>
                <c:pt idx="11">
                  <c:v>48.709200558166295</c:v>
                </c:pt>
                <c:pt idx="12">
                  <c:v>53.645303646968891</c:v>
                </c:pt>
                <c:pt idx="13">
                  <c:v>58.068026968007779</c:v>
                </c:pt>
                <c:pt idx="14">
                  <c:v>63.018041208845055</c:v>
                </c:pt>
                <c:pt idx="15">
                  <c:v>67.192204430095117</c:v>
                </c:pt>
                <c:pt idx="16">
                  <c:v>71.371627712155544</c:v>
                </c:pt>
                <c:pt idx="17">
                  <c:v>75.818050715203583</c:v>
                </c:pt>
                <c:pt idx="18">
                  <c:v>78.960304059020686</c:v>
                </c:pt>
                <c:pt idx="19">
                  <c:v>83.154628553147404</c:v>
                </c:pt>
                <c:pt idx="20">
                  <c:v>86.829039588020706</c:v>
                </c:pt>
                <c:pt idx="21">
                  <c:v>90.770458240542268</c:v>
                </c:pt>
                <c:pt idx="22">
                  <c:v>94.453376609739706</c:v>
                </c:pt>
                <c:pt idx="23">
                  <c:v>97.613448962225831</c:v>
                </c:pt>
                <c:pt idx="24">
                  <c:v>101.30404504800904</c:v>
                </c:pt>
                <c:pt idx="25">
                  <c:v>104.20671263684433</c:v>
                </c:pt>
                <c:pt idx="26">
                  <c:v>107.1119515572228</c:v>
                </c:pt>
                <c:pt idx="27">
                  <c:v>109.75531492902526</c:v>
                </c:pt>
                <c:pt idx="28">
                  <c:v>112.13616800156792</c:v>
                </c:pt>
                <c:pt idx="29">
                  <c:v>114.51875492412589</c:v>
                </c:pt>
                <c:pt idx="30">
                  <c:v>116.90307949024087</c:v>
                </c:pt>
                <c:pt idx="31">
                  <c:v>119.28914550730764</c:v>
                </c:pt>
                <c:pt idx="32">
                  <c:v>121.14618104348982</c:v>
                </c:pt>
                <c:pt idx="33">
                  <c:v>122.73876747202559</c:v>
                </c:pt>
                <c:pt idx="34">
                  <c:v>124.59776853518912</c:v>
                </c:pt>
                <c:pt idx="35">
                  <c:v>126.19204237791797</c:v>
                </c:pt>
                <c:pt idx="36">
                  <c:v>127.25532521211804</c:v>
                </c:pt>
                <c:pt idx="37">
                  <c:v>129.11690602191163</c:v>
                </c:pt>
                <c:pt idx="38">
                  <c:v>130.18114469878506</c:v>
                </c:pt>
                <c:pt idx="39">
                  <c:v>130.97955220634032</c:v>
                </c:pt>
                <c:pt idx="40">
                  <c:v>132.04440049056507</c:v>
                </c:pt>
                <c:pt idx="41">
                  <c:v>132.57695541790588</c:v>
                </c:pt>
                <c:pt idx="42">
                  <c:v>133.37595141098123</c:v>
                </c:pt>
                <c:pt idx="43">
                  <c:v>134.44158501755837</c:v>
                </c:pt>
                <c:pt idx="44">
                  <c:v>135.24103962232107</c:v>
                </c:pt>
                <c:pt idx="45">
                  <c:v>136.04069101684274</c:v>
                </c:pt>
                <c:pt idx="46">
                  <c:v>136.84053934651689</c:v>
                </c:pt>
                <c:pt idx="47">
                  <c:v>137.37388104659854</c:v>
                </c:pt>
                <c:pt idx="48">
                  <c:v>137.90731038128754</c:v>
                </c:pt>
                <c:pt idx="49">
                  <c:v>138.44082739379618</c:v>
                </c:pt>
                <c:pt idx="50">
                  <c:v>138.44082739379618</c:v>
                </c:pt>
                <c:pt idx="51">
                  <c:v>139.24126740308569</c:v>
                </c:pt>
                <c:pt idx="52">
                  <c:v>139.7750037994312</c:v>
                </c:pt>
                <c:pt idx="53">
                  <c:v>140.30882802512068</c:v>
                </c:pt>
                <c:pt idx="54">
                  <c:v>140.57577308752144</c:v>
                </c:pt>
                <c:pt idx="55">
                  <c:v>140.57577308752144</c:v>
                </c:pt>
                <c:pt idx="56">
                  <c:v>140.57577308752144</c:v>
                </c:pt>
                <c:pt idx="57">
                  <c:v>140.57577308752144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5A-4A96-947B-372F2202D5E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x"/>
            <c:size val="9"/>
            <c:spPr>
              <a:solidFill>
                <a:schemeClr val="bg1">
                  <a:alpha val="73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'topná dlaždice'!$N$30</c:f>
              <c:numCache>
                <c:formatCode>General</c:formatCode>
                <c:ptCount val="1"/>
                <c:pt idx="0">
                  <c:v>13.6196</c:v>
                </c:pt>
              </c:numCache>
            </c:numRef>
          </c:xVal>
          <c:yVal>
            <c:numRef>
              <c:f>'topná dlaždice'!$O$30</c:f>
              <c:numCache>
                <c:formatCode>General</c:formatCode>
                <c:ptCount val="1"/>
                <c:pt idx="0">
                  <c:v>60.266399999999997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51-42B2-9842-DCCBC1C72A87}"/>
            </c:ext>
          </c:extLst>
        </c:ser>
        <c:ser>
          <c:idx val="2"/>
          <c:order val="2"/>
          <c:tx>
            <c:v>tečna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'topná dlaždice'!$N$33:$N$34</c:f>
              <c:numCache>
                <c:formatCode>General</c:formatCode>
                <c:ptCount val="2"/>
                <c:pt idx="0">
                  <c:v>4.9225599999999998</c:v>
                </c:pt>
                <c:pt idx="1">
                  <c:v>31.7742</c:v>
                </c:pt>
              </c:numCache>
            </c:numRef>
          </c:xVal>
          <c:yVal>
            <c:numRef>
              <c:f>'topná dlaždice'!$O$33:$O$34</c:f>
              <c:numCache>
                <c:formatCode>General</c:formatCode>
                <c:ptCount val="2"/>
                <c:pt idx="0">
                  <c:v>21.8</c:v>
                </c:pt>
                <c:pt idx="1">
                  <c:v>140.6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651-42B2-9842-DCCBC1C72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41216"/>
        <c:axId val="169737664"/>
      </c:scatterChart>
      <c:valAx>
        <c:axId val="17044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9737664"/>
        <c:crosses val="autoZero"/>
        <c:crossBetween val="midCat"/>
      </c:valAx>
      <c:valAx>
        <c:axId val="16973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044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l-GR" sz="1800" b="0" i="0" baseline="0">
                <a:effectLst/>
              </a:rPr>
              <a:t>ϑ</a:t>
            </a:r>
            <a:r>
              <a:rPr lang="cs-CZ" sz="1800" b="0" i="0" baseline="0">
                <a:effectLst/>
              </a:rPr>
              <a:t>'' = f(t)</a:t>
            </a:r>
            <a:endParaRPr lang="cs-CZ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'topná dlaždice'!$I$30:$I$87</c:f>
              <c:numCache>
                <c:formatCode>General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</c:numCache>
            </c:numRef>
          </c:xVal>
          <c:yVal>
            <c:numRef>
              <c:f>'topná dlaždice'!$J$30:$J$87</c:f>
              <c:numCache>
                <c:formatCode>General</c:formatCode>
                <c:ptCount val="58"/>
                <c:pt idx="0">
                  <c:v>0.96642600000000001</c:v>
                </c:pt>
                <c:pt idx="1">
                  <c:v>0.85796404799999992</c:v>
                </c:pt>
                <c:pt idx="2">
                  <c:v>0.75619690399999995</c:v>
                </c:pt>
                <c:pt idx="3">
                  <c:v>0.66093063600000002</c:v>
                </c:pt>
                <c:pt idx="4">
                  <c:v>0.57197131200000007</c:v>
                </c:pt>
                <c:pt idx="5">
                  <c:v>0.48912499999999998</c:v>
                </c:pt>
                <c:pt idx="6">
                  <c:v>0.41219776800000002</c:v>
                </c:pt>
                <c:pt idx="7">
                  <c:v>0.34099568400000002</c:v>
                </c:pt>
                <c:pt idx="8">
                  <c:v>0.27532481600000003</c:v>
                </c:pt>
                <c:pt idx="9">
                  <c:v>0.21499123199999995</c:v>
                </c:pt>
                <c:pt idx="10">
                  <c:v>0.15980099999999994</c:v>
                </c:pt>
                <c:pt idx="11">
                  <c:v>0.10956018799999992</c:v>
                </c:pt>
                <c:pt idx="12">
                  <c:v>6.4074864000000079E-2</c:v>
                </c:pt>
                <c:pt idx="13">
                  <c:v>2.3151096000000079E-2</c:v>
                </c:pt>
                <c:pt idx="14">
                  <c:v>-1.3405047999999975E-2</c:v>
                </c:pt>
                <c:pt idx="15">
                  <c:v>-4.5787499999999967E-2</c:v>
                </c:pt>
                <c:pt idx="16">
                  <c:v>-7.4190192000000016E-2</c:v>
                </c:pt>
                <c:pt idx="17">
                  <c:v>-9.8807056000000004E-2</c:v>
                </c:pt>
                <c:pt idx="18">
                  <c:v>-0.11983202400000015</c:v>
                </c:pt>
                <c:pt idx="19">
                  <c:v>-0.13745902799999979</c:v>
                </c:pt>
                <c:pt idx="20">
                  <c:v>-0.15188200000000013</c:v>
                </c:pt>
                <c:pt idx="21">
                  <c:v>-0.16329487199999992</c:v>
                </c:pt>
                <c:pt idx="22">
                  <c:v>-0.17189157600000016</c:v>
                </c:pt>
                <c:pt idx="23">
                  <c:v>-0.177866044</c:v>
                </c:pt>
                <c:pt idx="24">
                  <c:v>-0.18141220799999991</c:v>
                </c:pt>
                <c:pt idx="25">
                  <c:v>-0.18272400000000011</c:v>
                </c:pt>
                <c:pt idx="26">
                  <c:v>-0.18199535199999983</c:v>
                </c:pt>
                <c:pt idx="27">
                  <c:v>-0.17942019600000036</c:v>
                </c:pt>
                <c:pt idx="28">
                  <c:v>-0.17519246399999977</c:v>
                </c:pt>
                <c:pt idx="29">
                  <c:v>-0.16950608800000011</c:v>
                </c:pt>
                <c:pt idx="30">
                  <c:v>-0.16255500000000012</c:v>
                </c:pt>
                <c:pt idx="31">
                  <c:v>-0.15453313200000063</c:v>
                </c:pt>
                <c:pt idx="32">
                  <c:v>-0.14563441599999982</c:v>
                </c:pt>
                <c:pt idx="33">
                  <c:v>-0.13605278399999987</c:v>
                </c:pt>
                <c:pt idx="34">
                  <c:v>-0.12598216800000017</c:v>
                </c:pt>
                <c:pt idx="35">
                  <c:v>-0.11561649999999957</c:v>
                </c:pt>
                <c:pt idx="36">
                  <c:v>-0.10514971200000023</c:v>
                </c:pt>
                <c:pt idx="37">
                  <c:v>-9.477573600000011E-2</c:v>
                </c:pt>
                <c:pt idx="38">
                  <c:v>-8.4688503999999165E-2</c:v>
                </c:pt>
                <c:pt idx="39">
                  <c:v>-7.5081948000000009E-2</c:v>
                </c:pt>
                <c:pt idx="40">
                  <c:v>-6.6149999999999931E-2</c:v>
                </c:pt>
                <c:pt idx="41">
                  <c:v>-5.8086591999999548E-2</c:v>
                </c:pt>
                <c:pt idx="42">
                  <c:v>-5.1085655999999702E-2</c:v>
                </c:pt>
                <c:pt idx="43">
                  <c:v>-4.5341123999999677E-2</c:v>
                </c:pt>
                <c:pt idx="44">
                  <c:v>-4.1046928000000094E-2</c:v>
                </c:pt>
                <c:pt idx="45">
                  <c:v>-3.8396999999999348E-2</c:v>
                </c:pt>
                <c:pt idx="46">
                  <c:v>-3.7585271999999836E-2</c:v>
                </c:pt>
                <c:pt idx="47">
                  <c:v>-3.8805675999999956E-2</c:v>
                </c:pt>
                <c:pt idx="48">
                  <c:v>-4.225214399999988E-2</c:v>
                </c:pt>
                <c:pt idx="49">
                  <c:v>-4.8118608000000229E-2</c:v>
                </c:pt>
                <c:pt idx="50">
                  <c:v>-5.6599000000000288E-2</c:v>
                </c:pt>
                <c:pt idx="51">
                  <c:v>-6.7887252000000231E-2</c:v>
                </c:pt>
                <c:pt idx="52">
                  <c:v>-8.2177295999999345E-2</c:v>
                </c:pt>
                <c:pt idx="53">
                  <c:v>-9.9663064000000468E-2</c:v>
                </c:pt>
                <c:pt idx="54">
                  <c:v>-0.12053848800000022</c:v>
                </c:pt>
                <c:pt idx="55">
                  <c:v>-0.14499750000000056</c:v>
                </c:pt>
                <c:pt idx="56">
                  <c:v>-0.17323403199999987</c:v>
                </c:pt>
                <c:pt idx="57">
                  <c:v>-0.20544201599999923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50-42BC-8A78-1AE874957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365327"/>
        <c:axId val="1262549631"/>
      </c:scatterChart>
      <c:valAx>
        <c:axId val="122336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62549631"/>
        <c:crosses val="autoZero"/>
        <c:crossBetween val="midCat"/>
      </c:valAx>
      <c:valAx>
        <c:axId val="126254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23365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ϑ</a:t>
            </a:r>
            <a:r>
              <a:rPr lang="cs-CZ"/>
              <a:t> = f(t)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tx1">
                    <a:alpha val="98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log"/>
            <c:forward val="10"/>
            <c:backward val="10"/>
            <c:dispRSqr val="0"/>
            <c:dispEq val="0"/>
          </c:trendline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9.8970919343312536E-2"/>
                  <c:y val="0.52785120918262907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'topná dlaždice'!$A$2:$A$59</c:f>
              <c:numCache>
                <c:formatCode>0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</c:numCache>
            </c:numRef>
          </c:xVal>
          <c:yVal>
            <c:numRef>
              <c:f>'topná dlaždice'!$C$2:$C$59</c:f>
              <c:numCache>
                <c:formatCode>0.0</c:formatCode>
                <c:ptCount val="58"/>
                <c:pt idx="0">
                  <c:v>21.818930985401973</c:v>
                </c:pt>
                <c:pt idx="1">
                  <c:v>22.076467110005023</c:v>
                </c:pt>
                <c:pt idx="2">
                  <c:v>22.334022965484309</c:v>
                </c:pt>
                <c:pt idx="3">
                  <c:v>23.106808962540711</c:v>
                </c:pt>
                <c:pt idx="4">
                  <c:v>24.395180665488091</c:v>
                </c:pt>
                <c:pt idx="5">
                  <c:v>26.715495734430267</c:v>
                </c:pt>
                <c:pt idx="6">
                  <c:v>29.553616117053359</c:v>
                </c:pt>
                <c:pt idx="7">
                  <c:v>32.394139939267184</c:v>
                </c:pt>
                <c:pt idx="8">
                  <c:v>36.012837778575964</c:v>
                </c:pt>
                <c:pt idx="9">
                  <c:v>40.153287996074177</c:v>
                </c:pt>
                <c:pt idx="10">
                  <c:v>44.039621956981414</c:v>
                </c:pt>
                <c:pt idx="11">
                  <c:v>48.709200558166295</c:v>
                </c:pt>
                <c:pt idx="12">
                  <c:v>53.645303646968891</c:v>
                </c:pt>
                <c:pt idx="13">
                  <c:v>58.068026968007779</c:v>
                </c:pt>
                <c:pt idx="14">
                  <c:v>63.018041208845055</c:v>
                </c:pt>
                <c:pt idx="15">
                  <c:v>67.192204430095117</c:v>
                </c:pt>
                <c:pt idx="16">
                  <c:v>71.371627712155544</c:v>
                </c:pt>
                <c:pt idx="17">
                  <c:v>75.818050715203583</c:v>
                </c:pt>
                <c:pt idx="18">
                  <c:v>78.960304059020686</c:v>
                </c:pt>
                <c:pt idx="19">
                  <c:v>83.154628553147404</c:v>
                </c:pt>
                <c:pt idx="20">
                  <c:v>86.829039588020706</c:v>
                </c:pt>
                <c:pt idx="21">
                  <c:v>90.770458240542268</c:v>
                </c:pt>
                <c:pt idx="22">
                  <c:v>94.453376609739706</c:v>
                </c:pt>
                <c:pt idx="23">
                  <c:v>97.613448962225831</c:v>
                </c:pt>
                <c:pt idx="24">
                  <c:v>101.30404504800904</c:v>
                </c:pt>
                <c:pt idx="25">
                  <c:v>104.20671263684433</c:v>
                </c:pt>
                <c:pt idx="26">
                  <c:v>107.1119515572228</c:v>
                </c:pt>
                <c:pt idx="27">
                  <c:v>109.75531492902526</c:v>
                </c:pt>
                <c:pt idx="28">
                  <c:v>112.13616800156792</c:v>
                </c:pt>
                <c:pt idx="29">
                  <c:v>114.51875492412589</c:v>
                </c:pt>
                <c:pt idx="30">
                  <c:v>116.90307949024087</c:v>
                </c:pt>
                <c:pt idx="31">
                  <c:v>119.28914550730764</c:v>
                </c:pt>
                <c:pt idx="32">
                  <c:v>121.14618104348982</c:v>
                </c:pt>
                <c:pt idx="33">
                  <c:v>122.73876747202559</c:v>
                </c:pt>
                <c:pt idx="34">
                  <c:v>124.59776853518912</c:v>
                </c:pt>
                <c:pt idx="35">
                  <c:v>126.19204237791797</c:v>
                </c:pt>
                <c:pt idx="36">
                  <c:v>127.25532521211804</c:v>
                </c:pt>
                <c:pt idx="37">
                  <c:v>129.11690602191163</c:v>
                </c:pt>
                <c:pt idx="38">
                  <c:v>130.18114469878506</c:v>
                </c:pt>
                <c:pt idx="39">
                  <c:v>130.97955220634032</c:v>
                </c:pt>
                <c:pt idx="40">
                  <c:v>132.04440049056507</c:v>
                </c:pt>
                <c:pt idx="41">
                  <c:v>132.57695541790588</c:v>
                </c:pt>
                <c:pt idx="42">
                  <c:v>133.37595141098123</c:v>
                </c:pt>
                <c:pt idx="43">
                  <c:v>134.44158501755837</c:v>
                </c:pt>
                <c:pt idx="44">
                  <c:v>135.24103962232107</c:v>
                </c:pt>
                <c:pt idx="45">
                  <c:v>136.04069101684274</c:v>
                </c:pt>
                <c:pt idx="46">
                  <c:v>136.84053934651689</c:v>
                </c:pt>
                <c:pt idx="47">
                  <c:v>137.37388104659854</c:v>
                </c:pt>
                <c:pt idx="48">
                  <c:v>137.90731038128754</c:v>
                </c:pt>
                <c:pt idx="49">
                  <c:v>138.44082739379618</c:v>
                </c:pt>
                <c:pt idx="50">
                  <c:v>138.44082739379618</c:v>
                </c:pt>
                <c:pt idx="51">
                  <c:v>139.24126740308569</c:v>
                </c:pt>
                <c:pt idx="52">
                  <c:v>139.7750037994312</c:v>
                </c:pt>
                <c:pt idx="53">
                  <c:v>140.30882802512068</c:v>
                </c:pt>
                <c:pt idx="54">
                  <c:v>140.57577308752144</c:v>
                </c:pt>
                <c:pt idx="55">
                  <c:v>140.57577308752144</c:v>
                </c:pt>
                <c:pt idx="56">
                  <c:v>140.57577308752144</c:v>
                </c:pt>
                <c:pt idx="57">
                  <c:v>140.57577308752144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7A-4819-A7F5-87DAD29D6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41216"/>
        <c:axId val="16973766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9"/>
                  <c:spPr>
                    <a:solidFill>
                      <a:schemeClr val="bg1">
                        <a:alpha val="73000"/>
                      </a:schemeClr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'topná dlaždice'!$N$30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13.6196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'topná dlaždice'!$O$30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60.266399999999997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AD7A-4819-A7F5-87DAD29D6F1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tečna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tar"/>
                  <c:size val="7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trendline>
                  <c:spPr>
                    <a:ln w="28575" cap="rnd">
                      <a:solidFill>
                        <a:schemeClr val="tx1"/>
                      </a:solidFill>
                      <a:prstDash val="solid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'topná dlaždice'!$N$33:$N$34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4.9225599999999998</c:v>
                      </c:pt>
                      <c:pt idx="1">
                        <c:v>31.7742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'topná dlaždice'!$O$33:$O$34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21.8</c:v>
                      </c:pt>
                      <c:pt idx="1">
                        <c:v>140.6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AD7A-4819-A7F5-87DAD29D6F1E}"/>
                  </c:ext>
                </c:extLst>
              </c15:ser>
            </c15:filteredScatterSeries>
          </c:ext>
        </c:extLst>
      </c:scatterChart>
      <c:valAx>
        <c:axId val="17044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9737664"/>
        <c:crosses val="autoZero"/>
        <c:crossBetween val="midCat"/>
      </c:valAx>
      <c:valAx>
        <c:axId val="16973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044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n = f(U)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plus"/>
            <c:size val="8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5164343996749367E-2"/>
                  <c:y val="0.4190205997923189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cs-CZ" baseline="0"/>
                      <a:t>n</a:t>
                    </a:r>
                    <a:r>
                      <a:rPr lang="en-US" baseline="0"/>
                      <a:t> = 141,5</a:t>
                    </a:r>
                    <a:r>
                      <a:rPr lang="cs-CZ" baseline="0"/>
                      <a:t> × U</a:t>
                    </a:r>
                    <a:r>
                      <a:rPr lang="en-US" baseline="0"/>
                      <a:t> - 778,58</a:t>
                    </a:r>
                    <a:r>
                      <a:rPr lang="cs-CZ" baseline="0"/>
                      <a:t> </a:t>
                    </a:r>
                    <a:r>
                      <a:rPr lang="en-US" baseline="0"/>
                      <a:t>[</a:t>
                    </a:r>
                    <a:r>
                      <a:rPr lang="cs-CZ" baseline="0"/>
                      <a:t>ot/min; V</a:t>
                    </a:r>
                    <a:r>
                      <a:rPr lang="en-US" baseline="0"/>
                      <a:t>]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'M2'!$A$2:$A$16</c:f>
              <c:numCache>
                <c:formatCode>General</c:formatCode>
                <c:ptCount val="15"/>
                <c:pt idx="0">
                  <c:v>23.8</c:v>
                </c:pt>
                <c:pt idx="1">
                  <c:v>23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16</c:v>
                </c:pt>
                <c:pt idx="9">
                  <c:v>15</c:v>
                </c:pt>
                <c:pt idx="10">
                  <c:v>14</c:v>
                </c:pt>
                <c:pt idx="11">
                  <c:v>13</c:v>
                </c:pt>
                <c:pt idx="12">
                  <c:v>12</c:v>
                </c:pt>
                <c:pt idx="13">
                  <c:v>11</c:v>
                </c:pt>
                <c:pt idx="14">
                  <c:v>10</c:v>
                </c:pt>
              </c:numCache>
            </c:numRef>
          </c:xVal>
          <c:yVal>
            <c:numRef>
              <c:f>'M2'!$D$2:$D$16</c:f>
              <c:numCache>
                <c:formatCode>0</c:formatCode>
                <c:ptCount val="15"/>
                <c:pt idx="0">
                  <c:v>2586.2068965517242</c:v>
                </c:pt>
                <c:pt idx="1">
                  <c:v>2500</c:v>
                </c:pt>
                <c:pt idx="2">
                  <c:v>2325.5813953488368</c:v>
                </c:pt>
                <c:pt idx="3">
                  <c:v>2205.8823529411766</c:v>
                </c:pt>
                <c:pt idx="4">
                  <c:v>2083.3333333333335</c:v>
                </c:pt>
                <c:pt idx="5">
                  <c:v>1910.8280254777071</c:v>
                </c:pt>
                <c:pt idx="6">
                  <c:v>1754.3859649122805</c:v>
                </c:pt>
                <c:pt idx="7">
                  <c:v>1612.9032258064515</c:v>
                </c:pt>
                <c:pt idx="8">
                  <c:v>1428.5714285714287</c:v>
                </c:pt>
                <c:pt idx="9">
                  <c:v>1333.3333333333333</c:v>
                </c:pt>
                <c:pt idx="10">
                  <c:v>1181.1023622047244</c:v>
                </c:pt>
                <c:pt idx="11">
                  <c:v>1063.8297872340427</c:v>
                </c:pt>
                <c:pt idx="12">
                  <c:v>931.67701863354034</c:v>
                </c:pt>
                <c:pt idx="13">
                  <c:v>793.65079365079373</c:v>
                </c:pt>
                <c:pt idx="14">
                  <c:v>663.71681415929197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1D-47EA-B3EC-26B22A40E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488160"/>
        <c:axId val="165383616"/>
      </c:scatterChart>
      <c:valAx>
        <c:axId val="355488160"/>
        <c:scaling>
          <c:orientation val="minMax"/>
          <c:max val="24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U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5383616"/>
        <c:crosses val="autoZero"/>
        <c:crossBetween val="midCat"/>
      </c:valAx>
      <c:valAx>
        <c:axId val="165383616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n (ot/min)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548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525239</xdr:colOff>
      <xdr:row>17</xdr:row>
      <xdr:rowOff>123472</xdr:rowOff>
    </xdr:from>
    <xdr:to>
      <xdr:col>6</xdr:col>
      <xdr:colOff>515714</xdr:colOff>
      <xdr:row>32</xdr:row>
      <xdr:rowOff>8051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B382FAC3-15BE-450C-9252-D17DBE7F8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535781</xdr:colOff>
      <xdr:row>32</xdr:row>
      <xdr:rowOff>84908</xdr:rowOff>
    </xdr:from>
    <xdr:to>
      <xdr:col>6</xdr:col>
      <xdr:colOff>510686</xdr:colOff>
      <xdr:row>46</xdr:row>
      <xdr:rowOff>157400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27B74DCD-773E-40D1-A5DD-5037DE77F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120894</xdr:colOff>
      <xdr:row>3</xdr:row>
      <xdr:rowOff>64477</xdr:rowOff>
    </xdr:from>
    <xdr:to>
      <xdr:col>16</xdr:col>
      <xdr:colOff>435951</xdr:colOff>
      <xdr:row>14</xdr:row>
      <xdr:rowOff>126023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DA6DB4F6-3032-42BD-8FCF-8EC39248D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190500</xdr:colOff>
      <xdr:row>16</xdr:row>
      <xdr:rowOff>100012</xdr:rowOff>
    </xdr:from>
    <xdr:to>
      <xdr:col>16</xdr:col>
      <xdr:colOff>495300</xdr:colOff>
      <xdr:row>30</xdr:row>
      <xdr:rowOff>176212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B34226D6-00EC-40C9-B541-C380571FB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</xdr:col>
      <xdr:colOff>157369</xdr:colOff>
      <xdr:row>14</xdr:row>
      <xdr:rowOff>74993</xdr:rowOff>
    </xdr:from>
    <xdr:ext cx="5461769" cy="4215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ovéPole 2">
              <a:extLst>
                <a:ext uri="{FF2B5EF4-FFF2-40B4-BE49-F238E27FC236}">
                  <a16:creationId xmlns:a16="http://schemas.microsoft.com/office/drawing/2014/main" id="{6284A288-D404-403D-91D2-FA40513AB13E}"/>
                </a:ext>
              </a:extLst>
            </xdr:cNvPr>
            <xdr:cNvSpPr txBox="1"/>
          </xdr:nvSpPr>
          <xdr:spPr>
            <a:xfrm>
              <a:off x="1002195" y="3495710"/>
              <a:ext cx="5461769" cy="4215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cs-CZ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𝑍</m:t>
                    </m:r>
                    <m:r>
                      <a:rPr lang="cs-CZ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á</m:t>
                    </m:r>
                    <m:r>
                      <a:rPr lang="cs-CZ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𝑘𝑜𝑛</m:t>
                    </m:r>
                    <m:r>
                      <a:rPr lang="cs-CZ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cs-CZ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𝑝</m:t>
                    </m:r>
                    <m:r>
                      <a:rPr lang="cs-CZ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ř</m:t>
                    </m:r>
                    <m:r>
                      <a:rPr lang="cs-CZ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𝑒𝑣𝑟</m:t>
                    </m:r>
                    <m:r>
                      <a:rPr lang="cs-CZ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á</m:t>
                    </m:r>
                    <m:r>
                      <a:rPr lang="cs-CZ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𝑐𝑒𝑛</m:t>
                    </m:r>
                    <m:r>
                      <a:rPr lang="cs-CZ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ý</m:t>
                    </m:r>
                    <m:r>
                      <a:rPr lang="cs-CZ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𝑐h</m:t>
                    </m:r>
                    <m:r>
                      <a:rPr lang="cs-CZ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č</m:t>
                    </m:r>
                    <m:r>
                      <a:rPr lang="cs-CZ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𝑡𝑣𝑒𝑟𝑐</m:t>
                    </m:r>
                    <m:r>
                      <a:rPr lang="cs-CZ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ů </m:t>
                    </m:r>
                    <m:f>
                      <m:fPr>
                        <m:ctrlPr>
                          <a:rPr lang="cs-CZ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cs-CZ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cs-CZ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cs-CZ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cs-CZ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cs-CZ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</m:t>
                            </m:r>
                          </m:e>
                          <m:sub>
                            <m:r>
                              <a:rPr lang="cs-CZ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den>
                    </m:f>
                    <m:r>
                      <a:rPr lang="cs-CZ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cs-CZ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cs-CZ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cs-CZ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cs-CZ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cs-CZ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e>
                          <m:sup>
                            <m:r>
                              <a:rPr lang="cs-CZ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cs-CZ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cs-CZ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cs-CZ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cs-CZ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e>
                          <m:sup>
                            <m:r>
                              <a:rPr lang="cs-CZ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cs-CZ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⇒ </m:t>
                    </m:r>
                    <m:r>
                      <a:rPr lang="cs-CZ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cs-CZ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cs-CZ" sz="1100" b="0" i="1">
                        <a:latin typeface="Cambria Math" panose="02040503050406030204" pitchFamily="18" charset="0"/>
                      </a:rPr>
                      <m:t>𝑙𝑥</m:t>
                    </m:r>
                    <m:r>
                      <a:rPr lang="cs-CZ" sz="1100" b="0" i="1">
                        <a:latin typeface="Cambria Math" panose="02040503050406030204" pitchFamily="18" charset="0"/>
                      </a:rPr>
                      <m:t>)= </m:t>
                    </m:r>
                    <m:sSup>
                      <m:sSupPr>
                        <m:ctrlPr>
                          <a:rPr lang="cs-CZ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cs-CZ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cs-CZ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cs-CZ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cs-CZ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cs-CZ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cs-CZ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cs-CZ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𝑙</m:t>
                                    </m:r>
                                  </m:e>
                                  <m:sub>
                                    <m:r>
                                      <a:rPr lang="cs-CZ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sub>
                                </m:sSub>
                                <m:r>
                                  <a:rPr lang="cs-CZ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+∆</m:t>
                                </m:r>
                                <m:r>
                                  <a:rPr lang="cs-CZ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cs-CZ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sSub>
                      <m:sSubPr>
                        <m:ctrlPr>
                          <a:rPr lang="cs-CZ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cs-CZ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cs-CZ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cs-CZ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cs-CZ" sz="1100"/>
            </a:p>
          </xdr:txBody>
        </xdr:sp>
      </mc:Choice>
      <mc:Fallback xmlns="">
        <xdr:sp macro="" textlink="">
          <xdr:nvSpPr>
            <xdr:cNvPr id="3" name="TextovéPole 2">
              <a:extLst>
                <a:ext uri="{FF2B5EF4-FFF2-40B4-BE49-F238E27FC236}">
                  <a16:creationId xmlns:a16="http://schemas.microsoft.com/office/drawing/2014/main" id="{6284A288-D404-403D-91D2-FA40513AB13E}"/>
                </a:ext>
              </a:extLst>
            </xdr:cNvPr>
            <xdr:cNvSpPr txBox="1"/>
          </xdr:nvSpPr>
          <xdr:spPr>
            <a:xfrm>
              <a:off x="1002195" y="3495710"/>
              <a:ext cx="5461769" cy="4215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cs-CZ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𝑍á𝑘𝑜𝑛 𝑝ř𝑒𝑣𝑟á𝑐𝑒𝑛ý𝑐ℎ č𝑡𝑣𝑒𝑟𝑐ů </a:t>
              </a:r>
              <a:r>
                <a:rPr lang="cs-CZ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cs-CZ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𝐸_1/𝐸_2 =〖</a:t>
              </a:r>
              <a:r>
                <a:rPr lang="cs-CZ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</a:t>
              </a:r>
              <a:r>
                <a:rPr lang="cs-CZ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_2〗^2/〖</a:t>
              </a:r>
              <a:r>
                <a:rPr lang="cs-CZ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</a:t>
              </a:r>
              <a:r>
                <a:rPr lang="cs-CZ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_1〗^2 </a:t>
              </a:r>
              <a:r>
                <a:rPr lang="cs-CZ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⇒ </a:t>
              </a:r>
              <a:r>
                <a:rPr lang="cs-CZ" sz="1100" b="0" i="0">
                  <a:latin typeface="Cambria Math" panose="02040503050406030204" pitchFamily="18" charset="0"/>
                </a:rPr>
                <a:t>𝐸(𝑙𝑥)= (</a:t>
              </a:r>
              <a:r>
                <a:rPr lang="cs-CZ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𝑙_0</a:t>
              </a:r>
              <a:r>
                <a:rPr lang="cs-CZ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</a:t>
              </a:r>
              <a:r>
                <a:rPr lang="cs-CZ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𝑙_0</a:t>
              </a:r>
              <a:r>
                <a:rPr lang="cs-CZ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+∆𝑙)</a:t>
              </a:r>
              <a:r>
                <a:rPr lang="cs-CZ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)^</a:t>
              </a:r>
              <a:r>
                <a:rPr lang="cs-CZ" sz="1100" b="0" i="0">
                  <a:latin typeface="Cambria Math" panose="02040503050406030204" pitchFamily="18" charset="0"/>
                </a:rPr>
                <a:t>2</a:t>
              </a:r>
              <a:r>
                <a:rPr lang="cs-CZ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×𝐸_0 </a:t>
              </a:r>
              <a:r>
                <a:rPr lang="cs-CZ" sz="1100" b="0" i="0">
                  <a:latin typeface="Cambria Math" panose="02040503050406030204" pitchFamily="18" charset="0"/>
                </a:rPr>
                <a:t> </a:t>
              </a:r>
              <a:endParaRPr lang="cs-CZ" sz="1100"/>
            </a:p>
          </xdr:txBody>
        </xdr:sp>
      </mc:Fallback>
    </mc:AlternateContent>
    <xdr:clientData/>
  </xdr:oneCellAnchor>
  <xdr:twoCellAnchor>
    <xdr:from>
      <xdr:col>16</xdr:col>
      <xdr:colOff>581105</xdr:colOff>
      <xdr:row>4</xdr:row>
      <xdr:rowOff>141193</xdr:rowOff>
    </xdr:from>
    <xdr:to>
      <xdr:col>24</xdr:col>
      <xdr:colOff>304960</xdr:colOff>
      <xdr:row>15</xdr:row>
      <xdr:rowOff>165379</xdr:rowOff>
    </xdr:to>
    <xdr:graphicFrame macro="">
      <xdr:nvGraphicFramePr>
        <xdr:cNvPr id="8" name="Graf 7">
          <a:extLst>
            <a:ext uri="{FF2B5EF4-FFF2-40B4-BE49-F238E27FC236}">
              <a16:creationId xmlns:a16="http://schemas.microsoft.com/office/drawing/2014/main" id="{BFAC3DD9-4337-401E-90CB-5D6F7006A9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0.15907</cdr:x>
      <cdr:y>0.2003</cdr:y>
    </cdr:from>
    <cdr:to>
      <cdr:x>0.86151</cdr:x>
      <cdr:y>0.78647</cdr:y>
    </cdr:to>
    <cdr:sp macro="" textlink="">
      <cdr:nvSpPr>
        <cdr:cNvPr id="2" name="Volný tvar: obrazec 1">
          <a:extLst xmlns:a="http://schemas.openxmlformats.org/drawingml/2006/main">
            <a:ext uri="{FF2B5EF4-FFF2-40B4-BE49-F238E27FC236}">
              <a16:creationId xmlns:a16="http://schemas.microsoft.com/office/drawing/2014/main" id="{4AF0EF68-7239-4B30-8B5E-0CCD55E05E9C}"/>
            </a:ext>
          </a:extLst>
        </cdr:cNvPr>
        <cdr:cNvSpPr/>
      </cdr:nvSpPr>
      <cdr:spPr>
        <a:xfrm xmlns:a="http://schemas.openxmlformats.org/drawingml/2006/main">
          <a:off x="742776" y="549230"/>
          <a:ext cx="3280171" cy="1607344"/>
        </a:xfrm>
        <a:custGeom xmlns:a="http://schemas.openxmlformats.org/drawingml/2006/main">
          <a:avLst/>
          <a:gdLst>
            <a:gd name="connsiteX0" fmla="*/ 0 w 3393486"/>
            <a:gd name="connsiteY0" fmla="*/ 0 h 1665828"/>
            <a:gd name="connsiteX1" fmla="*/ 351234 w 3393486"/>
            <a:gd name="connsiteY1" fmla="*/ 1250157 h 1665828"/>
            <a:gd name="connsiteX2" fmla="*/ 1577578 w 3393486"/>
            <a:gd name="connsiteY2" fmla="*/ 1649016 h 1665828"/>
            <a:gd name="connsiteX3" fmla="*/ 3274218 w 3393486"/>
            <a:gd name="connsiteY3" fmla="*/ 1589485 h 1665828"/>
            <a:gd name="connsiteX4" fmla="*/ 3256359 w 3393486"/>
            <a:gd name="connsiteY4" fmla="*/ 1571625 h 1665828"/>
            <a:gd name="connsiteX0" fmla="*/ 0 w 3393486"/>
            <a:gd name="connsiteY0" fmla="*/ 0 h 1672630"/>
            <a:gd name="connsiteX1" fmla="*/ 303609 w 3393486"/>
            <a:gd name="connsiteY1" fmla="*/ 1148954 h 1672630"/>
            <a:gd name="connsiteX2" fmla="*/ 1577578 w 3393486"/>
            <a:gd name="connsiteY2" fmla="*/ 1649016 h 1672630"/>
            <a:gd name="connsiteX3" fmla="*/ 3274218 w 3393486"/>
            <a:gd name="connsiteY3" fmla="*/ 1589485 h 1672630"/>
            <a:gd name="connsiteX4" fmla="*/ 3256359 w 3393486"/>
            <a:gd name="connsiteY4" fmla="*/ 1571625 h 1672630"/>
            <a:gd name="connsiteX0" fmla="*/ 0 w 3397008"/>
            <a:gd name="connsiteY0" fmla="*/ 0 h 1591775"/>
            <a:gd name="connsiteX1" fmla="*/ 303609 w 3397008"/>
            <a:gd name="connsiteY1" fmla="*/ 1148954 h 1591775"/>
            <a:gd name="connsiteX2" fmla="*/ 1529953 w 3397008"/>
            <a:gd name="connsiteY2" fmla="*/ 1541859 h 1591775"/>
            <a:gd name="connsiteX3" fmla="*/ 3274218 w 3397008"/>
            <a:gd name="connsiteY3" fmla="*/ 1589485 h 1591775"/>
            <a:gd name="connsiteX4" fmla="*/ 3256359 w 3397008"/>
            <a:gd name="connsiteY4" fmla="*/ 1571625 h 1591775"/>
            <a:gd name="connsiteX0" fmla="*/ 0 w 3397008"/>
            <a:gd name="connsiteY0" fmla="*/ 0 h 1590120"/>
            <a:gd name="connsiteX1" fmla="*/ 303609 w 3397008"/>
            <a:gd name="connsiteY1" fmla="*/ 1148954 h 1590120"/>
            <a:gd name="connsiteX2" fmla="*/ 1529953 w 3397008"/>
            <a:gd name="connsiteY2" fmla="*/ 1541859 h 1590120"/>
            <a:gd name="connsiteX3" fmla="*/ 3274218 w 3397008"/>
            <a:gd name="connsiteY3" fmla="*/ 1589485 h 1590120"/>
            <a:gd name="connsiteX4" fmla="*/ 3256359 w 3397008"/>
            <a:gd name="connsiteY4" fmla="*/ 1571625 h 1590120"/>
            <a:gd name="connsiteX0" fmla="*/ 0 w 3354271"/>
            <a:gd name="connsiteY0" fmla="*/ 0 h 1595424"/>
            <a:gd name="connsiteX1" fmla="*/ 303609 w 3354271"/>
            <a:gd name="connsiteY1" fmla="*/ 1148954 h 1595424"/>
            <a:gd name="connsiteX2" fmla="*/ 1529953 w 3354271"/>
            <a:gd name="connsiteY2" fmla="*/ 1541859 h 1595424"/>
            <a:gd name="connsiteX3" fmla="*/ 3274218 w 3354271"/>
            <a:gd name="connsiteY3" fmla="*/ 1589485 h 1595424"/>
            <a:gd name="connsiteX4" fmla="*/ 3083718 w 3354271"/>
            <a:gd name="connsiteY4" fmla="*/ 1428750 h 1595424"/>
            <a:gd name="connsiteX0" fmla="*/ 0 w 3096244"/>
            <a:gd name="connsiteY0" fmla="*/ 0 h 1602061"/>
            <a:gd name="connsiteX1" fmla="*/ 303609 w 3096244"/>
            <a:gd name="connsiteY1" fmla="*/ 1148954 h 1602061"/>
            <a:gd name="connsiteX2" fmla="*/ 1529953 w 3096244"/>
            <a:gd name="connsiteY2" fmla="*/ 1541859 h 1602061"/>
            <a:gd name="connsiteX3" fmla="*/ 2911077 w 3096244"/>
            <a:gd name="connsiteY3" fmla="*/ 1589485 h 1602061"/>
            <a:gd name="connsiteX4" fmla="*/ 3083718 w 3096244"/>
            <a:gd name="connsiteY4" fmla="*/ 1428750 h 1602061"/>
            <a:gd name="connsiteX0" fmla="*/ 0 w 3083718"/>
            <a:gd name="connsiteY0" fmla="*/ 0 h 1551514"/>
            <a:gd name="connsiteX1" fmla="*/ 303609 w 3083718"/>
            <a:gd name="connsiteY1" fmla="*/ 1148954 h 1551514"/>
            <a:gd name="connsiteX2" fmla="*/ 1529953 w 3083718"/>
            <a:gd name="connsiteY2" fmla="*/ 1541859 h 1551514"/>
            <a:gd name="connsiteX3" fmla="*/ 3083718 w 3083718"/>
            <a:gd name="connsiteY3" fmla="*/ 1428750 h 1551514"/>
            <a:gd name="connsiteX0" fmla="*/ 0 w 3280171"/>
            <a:gd name="connsiteY0" fmla="*/ 0 h 1618037"/>
            <a:gd name="connsiteX1" fmla="*/ 303609 w 3280171"/>
            <a:gd name="connsiteY1" fmla="*/ 1148954 h 1618037"/>
            <a:gd name="connsiteX2" fmla="*/ 1529953 w 3280171"/>
            <a:gd name="connsiteY2" fmla="*/ 1541859 h 1618037"/>
            <a:gd name="connsiteX3" fmla="*/ 3280171 w 3280171"/>
            <a:gd name="connsiteY3" fmla="*/ 1607344 h 1618037"/>
            <a:gd name="connsiteX0" fmla="*/ 0 w 3280171"/>
            <a:gd name="connsiteY0" fmla="*/ 0 h 1607344"/>
            <a:gd name="connsiteX1" fmla="*/ 303609 w 3280171"/>
            <a:gd name="connsiteY1" fmla="*/ 1148954 h 1607344"/>
            <a:gd name="connsiteX2" fmla="*/ 1529953 w 3280171"/>
            <a:gd name="connsiteY2" fmla="*/ 1541859 h 1607344"/>
            <a:gd name="connsiteX3" fmla="*/ 3280171 w 3280171"/>
            <a:gd name="connsiteY3" fmla="*/ 1607344 h 1607344"/>
            <a:gd name="connsiteX0" fmla="*/ 0 w 3280171"/>
            <a:gd name="connsiteY0" fmla="*/ 0 h 1607691"/>
            <a:gd name="connsiteX1" fmla="*/ 303609 w 3280171"/>
            <a:gd name="connsiteY1" fmla="*/ 1148954 h 1607691"/>
            <a:gd name="connsiteX2" fmla="*/ 1410891 w 3280171"/>
            <a:gd name="connsiteY2" fmla="*/ 1559719 h 1607691"/>
            <a:gd name="connsiteX3" fmla="*/ 3280171 w 3280171"/>
            <a:gd name="connsiteY3" fmla="*/ 1607344 h 1607691"/>
            <a:gd name="connsiteX0" fmla="*/ 0 w 3280171"/>
            <a:gd name="connsiteY0" fmla="*/ 0 h 1623376"/>
            <a:gd name="connsiteX1" fmla="*/ 172640 w 3280171"/>
            <a:gd name="connsiteY1" fmla="*/ 910829 h 1623376"/>
            <a:gd name="connsiteX2" fmla="*/ 1410891 w 3280171"/>
            <a:gd name="connsiteY2" fmla="*/ 1559719 h 1623376"/>
            <a:gd name="connsiteX3" fmla="*/ 3280171 w 3280171"/>
            <a:gd name="connsiteY3" fmla="*/ 1607344 h 1623376"/>
            <a:gd name="connsiteX0" fmla="*/ 0 w 3280171"/>
            <a:gd name="connsiteY0" fmla="*/ 0 h 1623376"/>
            <a:gd name="connsiteX1" fmla="*/ 172640 w 3280171"/>
            <a:gd name="connsiteY1" fmla="*/ 910829 h 1623376"/>
            <a:gd name="connsiteX2" fmla="*/ 1410891 w 3280171"/>
            <a:gd name="connsiteY2" fmla="*/ 1559719 h 1623376"/>
            <a:gd name="connsiteX3" fmla="*/ 3280171 w 3280171"/>
            <a:gd name="connsiteY3" fmla="*/ 1607344 h 1623376"/>
            <a:gd name="connsiteX0" fmla="*/ 0 w 3280171"/>
            <a:gd name="connsiteY0" fmla="*/ 0 h 1623376"/>
            <a:gd name="connsiteX1" fmla="*/ 172640 w 3280171"/>
            <a:gd name="connsiteY1" fmla="*/ 910829 h 1623376"/>
            <a:gd name="connsiteX2" fmla="*/ 1410891 w 3280171"/>
            <a:gd name="connsiteY2" fmla="*/ 1559719 h 1623376"/>
            <a:gd name="connsiteX3" fmla="*/ 3280171 w 3280171"/>
            <a:gd name="connsiteY3" fmla="*/ 1607344 h 1623376"/>
            <a:gd name="connsiteX0" fmla="*/ 0 w 3280171"/>
            <a:gd name="connsiteY0" fmla="*/ 0 h 1623376"/>
            <a:gd name="connsiteX1" fmla="*/ 172640 w 3280171"/>
            <a:gd name="connsiteY1" fmla="*/ 910829 h 1623376"/>
            <a:gd name="connsiteX2" fmla="*/ 1410891 w 3280171"/>
            <a:gd name="connsiteY2" fmla="*/ 1559719 h 1623376"/>
            <a:gd name="connsiteX3" fmla="*/ 3280171 w 3280171"/>
            <a:gd name="connsiteY3" fmla="*/ 1607344 h 1623376"/>
            <a:gd name="connsiteX0" fmla="*/ 0 w 3280171"/>
            <a:gd name="connsiteY0" fmla="*/ 0 h 1612505"/>
            <a:gd name="connsiteX1" fmla="*/ 309562 w 3280171"/>
            <a:gd name="connsiteY1" fmla="*/ 1071563 h 1612505"/>
            <a:gd name="connsiteX2" fmla="*/ 1410891 w 3280171"/>
            <a:gd name="connsiteY2" fmla="*/ 1559719 h 1612505"/>
            <a:gd name="connsiteX3" fmla="*/ 3280171 w 3280171"/>
            <a:gd name="connsiteY3" fmla="*/ 1607344 h 1612505"/>
            <a:gd name="connsiteX0" fmla="*/ 0 w 3280171"/>
            <a:gd name="connsiteY0" fmla="*/ 0 h 1612505"/>
            <a:gd name="connsiteX1" fmla="*/ 309562 w 3280171"/>
            <a:gd name="connsiteY1" fmla="*/ 1071563 h 1612505"/>
            <a:gd name="connsiteX2" fmla="*/ 1410891 w 3280171"/>
            <a:gd name="connsiteY2" fmla="*/ 1559719 h 1612505"/>
            <a:gd name="connsiteX3" fmla="*/ 3280171 w 3280171"/>
            <a:gd name="connsiteY3" fmla="*/ 1607344 h 1612505"/>
            <a:gd name="connsiteX0" fmla="*/ 0 w 3280171"/>
            <a:gd name="connsiteY0" fmla="*/ 0 h 1608399"/>
            <a:gd name="connsiteX1" fmla="*/ 327422 w 3280171"/>
            <a:gd name="connsiteY1" fmla="*/ 1137047 h 1608399"/>
            <a:gd name="connsiteX2" fmla="*/ 1410891 w 3280171"/>
            <a:gd name="connsiteY2" fmla="*/ 1559719 h 1608399"/>
            <a:gd name="connsiteX3" fmla="*/ 3280171 w 3280171"/>
            <a:gd name="connsiteY3" fmla="*/ 1607344 h 1608399"/>
            <a:gd name="connsiteX0" fmla="*/ 0 w 3280171"/>
            <a:gd name="connsiteY0" fmla="*/ 0 h 1607344"/>
            <a:gd name="connsiteX1" fmla="*/ 386953 w 3280171"/>
            <a:gd name="connsiteY1" fmla="*/ 1208484 h 1607344"/>
            <a:gd name="connsiteX2" fmla="*/ 1410891 w 3280171"/>
            <a:gd name="connsiteY2" fmla="*/ 1559719 h 1607344"/>
            <a:gd name="connsiteX3" fmla="*/ 3280171 w 3280171"/>
            <a:gd name="connsiteY3" fmla="*/ 1607344 h 1607344"/>
            <a:gd name="connsiteX0" fmla="*/ 0 w 3280171"/>
            <a:gd name="connsiteY0" fmla="*/ 0 h 1607344"/>
            <a:gd name="connsiteX1" fmla="*/ 386953 w 3280171"/>
            <a:gd name="connsiteY1" fmla="*/ 1208484 h 1607344"/>
            <a:gd name="connsiteX2" fmla="*/ 1410891 w 3280171"/>
            <a:gd name="connsiteY2" fmla="*/ 1559719 h 1607344"/>
            <a:gd name="connsiteX3" fmla="*/ 3280171 w 3280171"/>
            <a:gd name="connsiteY3" fmla="*/ 1607344 h 1607344"/>
            <a:gd name="connsiteX0" fmla="*/ 0 w 3280171"/>
            <a:gd name="connsiteY0" fmla="*/ 0 h 1607344"/>
            <a:gd name="connsiteX1" fmla="*/ 452437 w 3280171"/>
            <a:gd name="connsiteY1" fmla="*/ 1268016 h 1607344"/>
            <a:gd name="connsiteX2" fmla="*/ 1410891 w 3280171"/>
            <a:gd name="connsiteY2" fmla="*/ 1559719 h 1607344"/>
            <a:gd name="connsiteX3" fmla="*/ 3280171 w 3280171"/>
            <a:gd name="connsiteY3" fmla="*/ 1607344 h 1607344"/>
            <a:gd name="connsiteX0" fmla="*/ 0 w 3280171"/>
            <a:gd name="connsiteY0" fmla="*/ 0 h 1607344"/>
            <a:gd name="connsiteX1" fmla="*/ 452437 w 3280171"/>
            <a:gd name="connsiteY1" fmla="*/ 1268016 h 1607344"/>
            <a:gd name="connsiteX2" fmla="*/ 1410891 w 3280171"/>
            <a:gd name="connsiteY2" fmla="*/ 1559719 h 1607344"/>
            <a:gd name="connsiteX3" fmla="*/ 3280171 w 3280171"/>
            <a:gd name="connsiteY3" fmla="*/ 1607344 h 1607344"/>
            <a:gd name="connsiteX0" fmla="*/ 0 w 3280171"/>
            <a:gd name="connsiteY0" fmla="*/ 0 h 1607344"/>
            <a:gd name="connsiteX1" fmla="*/ 434578 w 3280171"/>
            <a:gd name="connsiteY1" fmla="*/ 1262063 h 1607344"/>
            <a:gd name="connsiteX2" fmla="*/ 1410891 w 3280171"/>
            <a:gd name="connsiteY2" fmla="*/ 1559719 h 1607344"/>
            <a:gd name="connsiteX3" fmla="*/ 3280171 w 3280171"/>
            <a:gd name="connsiteY3" fmla="*/ 1607344 h 1607344"/>
            <a:gd name="connsiteX0" fmla="*/ 0 w 3280171"/>
            <a:gd name="connsiteY0" fmla="*/ 0 h 1607344"/>
            <a:gd name="connsiteX1" fmla="*/ 434578 w 3280171"/>
            <a:gd name="connsiteY1" fmla="*/ 1262063 h 1607344"/>
            <a:gd name="connsiteX2" fmla="*/ 1410891 w 3280171"/>
            <a:gd name="connsiteY2" fmla="*/ 1559719 h 1607344"/>
            <a:gd name="connsiteX3" fmla="*/ 3280171 w 3280171"/>
            <a:gd name="connsiteY3" fmla="*/ 1607344 h 160734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3280171" h="1607344">
              <a:moveTo>
                <a:pt x="0" y="0"/>
              </a:moveTo>
              <a:cubicBezTo>
                <a:pt x="26293" y="261442"/>
                <a:pt x="92273" y="1025923"/>
                <a:pt x="434578" y="1262063"/>
              </a:cubicBezTo>
              <a:cubicBezTo>
                <a:pt x="776883" y="1498203"/>
                <a:pt x="936626" y="1502172"/>
                <a:pt x="1410891" y="1559719"/>
              </a:cubicBezTo>
              <a:cubicBezTo>
                <a:pt x="1885156" y="1617266"/>
                <a:pt x="2944564" y="1595190"/>
                <a:pt x="3280171" y="1607344"/>
              </a:cubicBezTo>
            </a:path>
          </a:pathLst>
        </a:cu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cs-CZ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0.15981</cdr:x>
      <cdr:y>0.19891</cdr:y>
    </cdr:from>
    <cdr:to>
      <cdr:x>0.8663</cdr:x>
      <cdr:y>0.78564</cdr:y>
    </cdr:to>
    <cdr:sp macro="" textlink="">
      <cdr:nvSpPr>
        <cdr:cNvPr id="2" name="Volný tvar: obrazec 1">
          <a:extLst xmlns:a="http://schemas.openxmlformats.org/drawingml/2006/main">
            <a:ext uri="{FF2B5EF4-FFF2-40B4-BE49-F238E27FC236}">
              <a16:creationId xmlns:a16="http://schemas.microsoft.com/office/drawing/2014/main" id="{B5579EF8-5FB5-45AB-BE65-43F7C522DD0E}"/>
            </a:ext>
          </a:extLst>
        </cdr:cNvPr>
        <cdr:cNvSpPr/>
      </cdr:nvSpPr>
      <cdr:spPr>
        <a:xfrm xmlns:a="http://schemas.openxmlformats.org/drawingml/2006/main">
          <a:off x="743759" y="544910"/>
          <a:ext cx="3288049" cy="1607344"/>
        </a:xfrm>
        <a:custGeom xmlns:a="http://schemas.openxmlformats.org/drawingml/2006/main">
          <a:avLst/>
          <a:gdLst>
            <a:gd name="connsiteX0" fmla="*/ 0 w 3393486"/>
            <a:gd name="connsiteY0" fmla="*/ 0 h 1665828"/>
            <a:gd name="connsiteX1" fmla="*/ 351234 w 3393486"/>
            <a:gd name="connsiteY1" fmla="*/ 1250157 h 1665828"/>
            <a:gd name="connsiteX2" fmla="*/ 1577578 w 3393486"/>
            <a:gd name="connsiteY2" fmla="*/ 1649016 h 1665828"/>
            <a:gd name="connsiteX3" fmla="*/ 3274218 w 3393486"/>
            <a:gd name="connsiteY3" fmla="*/ 1589485 h 1665828"/>
            <a:gd name="connsiteX4" fmla="*/ 3256359 w 3393486"/>
            <a:gd name="connsiteY4" fmla="*/ 1571625 h 1665828"/>
            <a:gd name="connsiteX0" fmla="*/ 0 w 3393486"/>
            <a:gd name="connsiteY0" fmla="*/ 0 h 1672630"/>
            <a:gd name="connsiteX1" fmla="*/ 303609 w 3393486"/>
            <a:gd name="connsiteY1" fmla="*/ 1148954 h 1672630"/>
            <a:gd name="connsiteX2" fmla="*/ 1577578 w 3393486"/>
            <a:gd name="connsiteY2" fmla="*/ 1649016 h 1672630"/>
            <a:gd name="connsiteX3" fmla="*/ 3274218 w 3393486"/>
            <a:gd name="connsiteY3" fmla="*/ 1589485 h 1672630"/>
            <a:gd name="connsiteX4" fmla="*/ 3256359 w 3393486"/>
            <a:gd name="connsiteY4" fmla="*/ 1571625 h 1672630"/>
            <a:gd name="connsiteX0" fmla="*/ 0 w 3397008"/>
            <a:gd name="connsiteY0" fmla="*/ 0 h 1591775"/>
            <a:gd name="connsiteX1" fmla="*/ 303609 w 3397008"/>
            <a:gd name="connsiteY1" fmla="*/ 1148954 h 1591775"/>
            <a:gd name="connsiteX2" fmla="*/ 1529953 w 3397008"/>
            <a:gd name="connsiteY2" fmla="*/ 1541859 h 1591775"/>
            <a:gd name="connsiteX3" fmla="*/ 3274218 w 3397008"/>
            <a:gd name="connsiteY3" fmla="*/ 1589485 h 1591775"/>
            <a:gd name="connsiteX4" fmla="*/ 3256359 w 3397008"/>
            <a:gd name="connsiteY4" fmla="*/ 1571625 h 1591775"/>
            <a:gd name="connsiteX0" fmla="*/ 0 w 3397008"/>
            <a:gd name="connsiteY0" fmla="*/ 0 h 1590120"/>
            <a:gd name="connsiteX1" fmla="*/ 303609 w 3397008"/>
            <a:gd name="connsiteY1" fmla="*/ 1148954 h 1590120"/>
            <a:gd name="connsiteX2" fmla="*/ 1529953 w 3397008"/>
            <a:gd name="connsiteY2" fmla="*/ 1541859 h 1590120"/>
            <a:gd name="connsiteX3" fmla="*/ 3274218 w 3397008"/>
            <a:gd name="connsiteY3" fmla="*/ 1589485 h 1590120"/>
            <a:gd name="connsiteX4" fmla="*/ 3256359 w 3397008"/>
            <a:gd name="connsiteY4" fmla="*/ 1571625 h 1590120"/>
            <a:gd name="connsiteX0" fmla="*/ 0 w 3354271"/>
            <a:gd name="connsiteY0" fmla="*/ 0 h 1595424"/>
            <a:gd name="connsiteX1" fmla="*/ 303609 w 3354271"/>
            <a:gd name="connsiteY1" fmla="*/ 1148954 h 1595424"/>
            <a:gd name="connsiteX2" fmla="*/ 1529953 w 3354271"/>
            <a:gd name="connsiteY2" fmla="*/ 1541859 h 1595424"/>
            <a:gd name="connsiteX3" fmla="*/ 3274218 w 3354271"/>
            <a:gd name="connsiteY3" fmla="*/ 1589485 h 1595424"/>
            <a:gd name="connsiteX4" fmla="*/ 3083718 w 3354271"/>
            <a:gd name="connsiteY4" fmla="*/ 1428750 h 1595424"/>
            <a:gd name="connsiteX0" fmla="*/ 0 w 3096244"/>
            <a:gd name="connsiteY0" fmla="*/ 0 h 1602061"/>
            <a:gd name="connsiteX1" fmla="*/ 303609 w 3096244"/>
            <a:gd name="connsiteY1" fmla="*/ 1148954 h 1602061"/>
            <a:gd name="connsiteX2" fmla="*/ 1529953 w 3096244"/>
            <a:gd name="connsiteY2" fmla="*/ 1541859 h 1602061"/>
            <a:gd name="connsiteX3" fmla="*/ 2911077 w 3096244"/>
            <a:gd name="connsiteY3" fmla="*/ 1589485 h 1602061"/>
            <a:gd name="connsiteX4" fmla="*/ 3083718 w 3096244"/>
            <a:gd name="connsiteY4" fmla="*/ 1428750 h 1602061"/>
            <a:gd name="connsiteX0" fmla="*/ 0 w 3083718"/>
            <a:gd name="connsiteY0" fmla="*/ 0 h 1551514"/>
            <a:gd name="connsiteX1" fmla="*/ 303609 w 3083718"/>
            <a:gd name="connsiteY1" fmla="*/ 1148954 h 1551514"/>
            <a:gd name="connsiteX2" fmla="*/ 1529953 w 3083718"/>
            <a:gd name="connsiteY2" fmla="*/ 1541859 h 1551514"/>
            <a:gd name="connsiteX3" fmla="*/ 3083718 w 3083718"/>
            <a:gd name="connsiteY3" fmla="*/ 1428750 h 1551514"/>
            <a:gd name="connsiteX0" fmla="*/ 0 w 3280171"/>
            <a:gd name="connsiteY0" fmla="*/ 0 h 1618037"/>
            <a:gd name="connsiteX1" fmla="*/ 303609 w 3280171"/>
            <a:gd name="connsiteY1" fmla="*/ 1148954 h 1618037"/>
            <a:gd name="connsiteX2" fmla="*/ 1529953 w 3280171"/>
            <a:gd name="connsiteY2" fmla="*/ 1541859 h 1618037"/>
            <a:gd name="connsiteX3" fmla="*/ 3280171 w 3280171"/>
            <a:gd name="connsiteY3" fmla="*/ 1607344 h 1618037"/>
            <a:gd name="connsiteX0" fmla="*/ 0 w 3280171"/>
            <a:gd name="connsiteY0" fmla="*/ 0 h 1607344"/>
            <a:gd name="connsiteX1" fmla="*/ 303609 w 3280171"/>
            <a:gd name="connsiteY1" fmla="*/ 1148954 h 1607344"/>
            <a:gd name="connsiteX2" fmla="*/ 1529953 w 3280171"/>
            <a:gd name="connsiteY2" fmla="*/ 1541859 h 1607344"/>
            <a:gd name="connsiteX3" fmla="*/ 3280171 w 3280171"/>
            <a:gd name="connsiteY3" fmla="*/ 1607344 h 1607344"/>
            <a:gd name="connsiteX0" fmla="*/ 0 w 3280171"/>
            <a:gd name="connsiteY0" fmla="*/ 0 h 1607691"/>
            <a:gd name="connsiteX1" fmla="*/ 303609 w 3280171"/>
            <a:gd name="connsiteY1" fmla="*/ 1148954 h 1607691"/>
            <a:gd name="connsiteX2" fmla="*/ 1410891 w 3280171"/>
            <a:gd name="connsiteY2" fmla="*/ 1559719 h 1607691"/>
            <a:gd name="connsiteX3" fmla="*/ 3280171 w 3280171"/>
            <a:gd name="connsiteY3" fmla="*/ 1607344 h 1607691"/>
            <a:gd name="connsiteX0" fmla="*/ 0 w 3280171"/>
            <a:gd name="connsiteY0" fmla="*/ 0 h 1623376"/>
            <a:gd name="connsiteX1" fmla="*/ 172640 w 3280171"/>
            <a:gd name="connsiteY1" fmla="*/ 910829 h 1623376"/>
            <a:gd name="connsiteX2" fmla="*/ 1410891 w 3280171"/>
            <a:gd name="connsiteY2" fmla="*/ 1559719 h 1623376"/>
            <a:gd name="connsiteX3" fmla="*/ 3280171 w 3280171"/>
            <a:gd name="connsiteY3" fmla="*/ 1607344 h 1623376"/>
            <a:gd name="connsiteX0" fmla="*/ 0 w 3280171"/>
            <a:gd name="connsiteY0" fmla="*/ 0 h 1623376"/>
            <a:gd name="connsiteX1" fmla="*/ 172640 w 3280171"/>
            <a:gd name="connsiteY1" fmla="*/ 910829 h 1623376"/>
            <a:gd name="connsiteX2" fmla="*/ 1410891 w 3280171"/>
            <a:gd name="connsiteY2" fmla="*/ 1559719 h 1623376"/>
            <a:gd name="connsiteX3" fmla="*/ 3280171 w 3280171"/>
            <a:gd name="connsiteY3" fmla="*/ 1607344 h 1623376"/>
            <a:gd name="connsiteX0" fmla="*/ 0 w 3280171"/>
            <a:gd name="connsiteY0" fmla="*/ 0 h 1623376"/>
            <a:gd name="connsiteX1" fmla="*/ 172640 w 3280171"/>
            <a:gd name="connsiteY1" fmla="*/ 910829 h 1623376"/>
            <a:gd name="connsiteX2" fmla="*/ 1410891 w 3280171"/>
            <a:gd name="connsiteY2" fmla="*/ 1559719 h 1623376"/>
            <a:gd name="connsiteX3" fmla="*/ 3280171 w 3280171"/>
            <a:gd name="connsiteY3" fmla="*/ 1607344 h 1623376"/>
            <a:gd name="connsiteX0" fmla="*/ 0 w 3280171"/>
            <a:gd name="connsiteY0" fmla="*/ 0 h 1623376"/>
            <a:gd name="connsiteX1" fmla="*/ 172640 w 3280171"/>
            <a:gd name="connsiteY1" fmla="*/ 910829 h 1623376"/>
            <a:gd name="connsiteX2" fmla="*/ 1410891 w 3280171"/>
            <a:gd name="connsiteY2" fmla="*/ 1559719 h 1623376"/>
            <a:gd name="connsiteX3" fmla="*/ 3280171 w 3280171"/>
            <a:gd name="connsiteY3" fmla="*/ 1607344 h 1623376"/>
            <a:gd name="connsiteX0" fmla="*/ 0 w 3280171"/>
            <a:gd name="connsiteY0" fmla="*/ 0 h 1612505"/>
            <a:gd name="connsiteX1" fmla="*/ 309562 w 3280171"/>
            <a:gd name="connsiteY1" fmla="*/ 1071563 h 1612505"/>
            <a:gd name="connsiteX2" fmla="*/ 1410891 w 3280171"/>
            <a:gd name="connsiteY2" fmla="*/ 1559719 h 1612505"/>
            <a:gd name="connsiteX3" fmla="*/ 3280171 w 3280171"/>
            <a:gd name="connsiteY3" fmla="*/ 1607344 h 1612505"/>
            <a:gd name="connsiteX0" fmla="*/ 0 w 3280171"/>
            <a:gd name="connsiteY0" fmla="*/ 0 h 1612505"/>
            <a:gd name="connsiteX1" fmla="*/ 309562 w 3280171"/>
            <a:gd name="connsiteY1" fmla="*/ 1071563 h 1612505"/>
            <a:gd name="connsiteX2" fmla="*/ 1410891 w 3280171"/>
            <a:gd name="connsiteY2" fmla="*/ 1559719 h 1612505"/>
            <a:gd name="connsiteX3" fmla="*/ 3280171 w 3280171"/>
            <a:gd name="connsiteY3" fmla="*/ 1607344 h 1612505"/>
            <a:gd name="connsiteX0" fmla="*/ 0 w 3280171"/>
            <a:gd name="connsiteY0" fmla="*/ 0 h 1608399"/>
            <a:gd name="connsiteX1" fmla="*/ 327422 w 3280171"/>
            <a:gd name="connsiteY1" fmla="*/ 1137047 h 1608399"/>
            <a:gd name="connsiteX2" fmla="*/ 1410891 w 3280171"/>
            <a:gd name="connsiteY2" fmla="*/ 1559719 h 1608399"/>
            <a:gd name="connsiteX3" fmla="*/ 3280171 w 3280171"/>
            <a:gd name="connsiteY3" fmla="*/ 1607344 h 1608399"/>
            <a:gd name="connsiteX0" fmla="*/ 0 w 3280171"/>
            <a:gd name="connsiteY0" fmla="*/ 0 h 1607344"/>
            <a:gd name="connsiteX1" fmla="*/ 386953 w 3280171"/>
            <a:gd name="connsiteY1" fmla="*/ 1208484 h 1607344"/>
            <a:gd name="connsiteX2" fmla="*/ 1410891 w 3280171"/>
            <a:gd name="connsiteY2" fmla="*/ 1559719 h 1607344"/>
            <a:gd name="connsiteX3" fmla="*/ 3280171 w 3280171"/>
            <a:gd name="connsiteY3" fmla="*/ 1607344 h 1607344"/>
            <a:gd name="connsiteX0" fmla="*/ 0 w 3280171"/>
            <a:gd name="connsiteY0" fmla="*/ 0 h 1607344"/>
            <a:gd name="connsiteX1" fmla="*/ 386953 w 3280171"/>
            <a:gd name="connsiteY1" fmla="*/ 1208484 h 1607344"/>
            <a:gd name="connsiteX2" fmla="*/ 1410891 w 3280171"/>
            <a:gd name="connsiteY2" fmla="*/ 1559719 h 1607344"/>
            <a:gd name="connsiteX3" fmla="*/ 3280171 w 3280171"/>
            <a:gd name="connsiteY3" fmla="*/ 1607344 h 1607344"/>
            <a:gd name="connsiteX0" fmla="*/ 0 w 3280171"/>
            <a:gd name="connsiteY0" fmla="*/ 0 h 1607344"/>
            <a:gd name="connsiteX1" fmla="*/ 452437 w 3280171"/>
            <a:gd name="connsiteY1" fmla="*/ 1268016 h 1607344"/>
            <a:gd name="connsiteX2" fmla="*/ 1410891 w 3280171"/>
            <a:gd name="connsiteY2" fmla="*/ 1559719 h 1607344"/>
            <a:gd name="connsiteX3" fmla="*/ 3280171 w 3280171"/>
            <a:gd name="connsiteY3" fmla="*/ 1607344 h 1607344"/>
            <a:gd name="connsiteX0" fmla="*/ 0 w 3280171"/>
            <a:gd name="connsiteY0" fmla="*/ 0 h 1607344"/>
            <a:gd name="connsiteX1" fmla="*/ 452437 w 3280171"/>
            <a:gd name="connsiteY1" fmla="*/ 1268016 h 1607344"/>
            <a:gd name="connsiteX2" fmla="*/ 1410891 w 3280171"/>
            <a:gd name="connsiteY2" fmla="*/ 1559719 h 1607344"/>
            <a:gd name="connsiteX3" fmla="*/ 3280171 w 3280171"/>
            <a:gd name="connsiteY3" fmla="*/ 1607344 h 1607344"/>
            <a:gd name="connsiteX0" fmla="*/ 0 w 3280171"/>
            <a:gd name="connsiteY0" fmla="*/ 0 h 1607344"/>
            <a:gd name="connsiteX1" fmla="*/ 434578 w 3280171"/>
            <a:gd name="connsiteY1" fmla="*/ 1262063 h 1607344"/>
            <a:gd name="connsiteX2" fmla="*/ 1410891 w 3280171"/>
            <a:gd name="connsiteY2" fmla="*/ 1559719 h 1607344"/>
            <a:gd name="connsiteX3" fmla="*/ 3280171 w 3280171"/>
            <a:gd name="connsiteY3" fmla="*/ 1607344 h 1607344"/>
            <a:gd name="connsiteX0" fmla="*/ 0 w 3280171"/>
            <a:gd name="connsiteY0" fmla="*/ 0 h 1607344"/>
            <a:gd name="connsiteX1" fmla="*/ 434578 w 3280171"/>
            <a:gd name="connsiteY1" fmla="*/ 1262063 h 1607344"/>
            <a:gd name="connsiteX2" fmla="*/ 1410891 w 3280171"/>
            <a:gd name="connsiteY2" fmla="*/ 1559719 h 1607344"/>
            <a:gd name="connsiteX3" fmla="*/ 3280171 w 3280171"/>
            <a:gd name="connsiteY3" fmla="*/ 1607344 h 160734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3280171" h="1607344">
              <a:moveTo>
                <a:pt x="0" y="0"/>
              </a:moveTo>
              <a:cubicBezTo>
                <a:pt x="26293" y="261442"/>
                <a:pt x="92273" y="1025923"/>
                <a:pt x="434578" y="1262063"/>
              </a:cubicBezTo>
              <a:cubicBezTo>
                <a:pt x="776883" y="1498203"/>
                <a:pt x="936626" y="1502172"/>
                <a:pt x="1410891" y="1559719"/>
              </a:cubicBezTo>
              <a:cubicBezTo>
                <a:pt x="1885156" y="1617266"/>
                <a:pt x="2944564" y="1595190"/>
                <a:pt x="3280171" y="1607344"/>
              </a:cubicBezTo>
            </a:path>
          </a:pathLst>
        </a:cu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cs-CZ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0.15523</cdr:x>
      <cdr:y>0.26873</cdr:y>
    </cdr:from>
    <cdr:to>
      <cdr:x>0.89856</cdr:x>
      <cdr:y>0.79322</cdr:y>
    </cdr:to>
    <cdr:sp macro="" textlink="">
      <cdr:nvSpPr>
        <cdr:cNvPr id="5" name="Volný tvar: obrazec 4">
          <a:extLst xmlns:a="http://schemas.openxmlformats.org/drawingml/2006/main">
            <a:ext uri="{FF2B5EF4-FFF2-40B4-BE49-F238E27FC236}">
              <a16:creationId xmlns:a16="http://schemas.microsoft.com/office/drawing/2014/main" id="{2838B590-A839-4EA1-AA88-8E8DBCB3170F}"/>
            </a:ext>
          </a:extLst>
        </cdr:cNvPr>
        <cdr:cNvSpPr/>
      </cdr:nvSpPr>
      <cdr:spPr>
        <a:xfrm xmlns:a="http://schemas.openxmlformats.org/drawingml/2006/main">
          <a:off x="711868" y="737186"/>
          <a:ext cx="3408948" cy="1438776"/>
        </a:xfrm>
        <a:custGeom xmlns:a="http://schemas.openxmlformats.org/drawingml/2006/main">
          <a:avLst/>
          <a:gdLst>
            <a:gd name="connsiteX0" fmla="*/ 158224 w 3567172"/>
            <a:gd name="connsiteY0" fmla="*/ 1438776 h 1438776"/>
            <a:gd name="connsiteX1" fmla="*/ 393843 w 3567172"/>
            <a:gd name="connsiteY1" fmla="*/ 536408 h 1438776"/>
            <a:gd name="connsiteX2" fmla="*/ 3567172 w 3567172"/>
            <a:gd name="connsiteY2" fmla="*/ 0 h 1438776"/>
            <a:gd name="connsiteX0" fmla="*/ 29910 w 3438858"/>
            <a:gd name="connsiteY0" fmla="*/ 1438776 h 1438776"/>
            <a:gd name="connsiteX1" fmla="*/ 987423 w 3438858"/>
            <a:gd name="connsiteY1" fmla="*/ 315829 h 1438776"/>
            <a:gd name="connsiteX2" fmla="*/ 3438858 w 3438858"/>
            <a:gd name="connsiteY2" fmla="*/ 0 h 1438776"/>
            <a:gd name="connsiteX0" fmla="*/ 0 w 3408948"/>
            <a:gd name="connsiteY0" fmla="*/ 1438776 h 1438776"/>
            <a:gd name="connsiteX1" fmla="*/ 957513 w 3408948"/>
            <a:gd name="connsiteY1" fmla="*/ 315829 h 1438776"/>
            <a:gd name="connsiteX2" fmla="*/ 3408948 w 3408948"/>
            <a:gd name="connsiteY2" fmla="*/ 0 h 1438776"/>
            <a:gd name="connsiteX0" fmla="*/ 0 w 3408948"/>
            <a:gd name="connsiteY0" fmla="*/ 1438776 h 1438776"/>
            <a:gd name="connsiteX1" fmla="*/ 957513 w 3408948"/>
            <a:gd name="connsiteY1" fmla="*/ 315829 h 1438776"/>
            <a:gd name="connsiteX2" fmla="*/ 3408948 w 3408948"/>
            <a:gd name="connsiteY2" fmla="*/ 0 h 1438776"/>
            <a:gd name="connsiteX0" fmla="*/ 0 w 3408948"/>
            <a:gd name="connsiteY0" fmla="*/ 1438776 h 1438776"/>
            <a:gd name="connsiteX1" fmla="*/ 957513 w 3408948"/>
            <a:gd name="connsiteY1" fmla="*/ 315829 h 1438776"/>
            <a:gd name="connsiteX2" fmla="*/ 3408948 w 3408948"/>
            <a:gd name="connsiteY2" fmla="*/ 0 h 1438776"/>
            <a:gd name="connsiteX0" fmla="*/ 0 w 3408948"/>
            <a:gd name="connsiteY0" fmla="*/ 1439191 h 1439191"/>
            <a:gd name="connsiteX1" fmla="*/ 957513 w 3408948"/>
            <a:gd name="connsiteY1" fmla="*/ 316244 h 1439191"/>
            <a:gd name="connsiteX2" fmla="*/ 3408948 w 3408948"/>
            <a:gd name="connsiteY2" fmla="*/ 415 h 1439191"/>
            <a:gd name="connsiteX0" fmla="*/ 0 w 3408948"/>
            <a:gd name="connsiteY0" fmla="*/ 1439380 h 1439380"/>
            <a:gd name="connsiteX1" fmla="*/ 912394 w 3408948"/>
            <a:gd name="connsiteY1" fmla="*/ 286354 h 1439380"/>
            <a:gd name="connsiteX2" fmla="*/ 3408948 w 3408948"/>
            <a:gd name="connsiteY2" fmla="*/ 604 h 1439380"/>
            <a:gd name="connsiteX0" fmla="*/ 0 w 3408948"/>
            <a:gd name="connsiteY0" fmla="*/ 1441606 h 1441606"/>
            <a:gd name="connsiteX1" fmla="*/ 892342 w 3408948"/>
            <a:gd name="connsiteY1" fmla="*/ 223409 h 1441606"/>
            <a:gd name="connsiteX2" fmla="*/ 3408948 w 3408948"/>
            <a:gd name="connsiteY2" fmla="*/ 2830 h 1441606"/>
            <a:gd name="connsiteX0" fmla="*/ 0 w 3408948"/>
            <a:gd name="connsiteY0" fmla="*/ 1439081 h 1439081"/>
            <a:gd name="connsiteX1" fmla="*/ 892342 w 3408948"/>
            <a:gd name="connsiteY1" fmla="*/ 220884 h 1439081"/>
            <a:gd name="connsiteX2" fmla="*/ 3408948 w 3408948"/>
            <a:gd name="connsiteY2" fmla="*/ 305 h 1439081"/>
            <a:gd name="connsiteX0" fmla="*/ 0 w 3408948"/>
            <a:gd name="connsiteY0" fmla="*/ 1438982 h 1438982"/>
            <a:gd name="connsiteX1" fmla="*/ 792079 w 3408948"/>
            <a:gd name="connsiteY1" fmla="*/ 280943 h 1438982"/>
            <a:gd name="connsiteX2" fmla="*/ 3408948 w 3408948"/>
            <a:gd name="connsiteY2" fmla="*/ 206 h 1438982"/>
            <a:gd name="connsiteX0" fmla="*/ 0 w 3408948"/>
            <a:gd name="connsiteY0" fmla="*/ 1439000 h 1439000"/>
            <a:gd name="connsiteX1" fmla="*/ 676777 w 3408948"/>
            <a:gd name="connsiteY1" fmla="*/ 265922 h 1439000"/>
            <a:gd name="connsiteX2" fmla="*/ 3408948 w 3408948"/>
            <a:gd name="connsiteY2" fmla="*/ 224 h 1439000"/>
            <a:gd name="connsiteX0" fmla="*/ 0 w 3408948"/>
            <a:gd name="connsiteY0" fmla="*/ 1438949 h 1438949"/>
            <a:gd name="connsiteX1" fmla="*/ 641685 w 3408948"/>
            <a:gd name="connsiteY1" fmla="*/ 316002 h 1438949"/>
            <a:gd name="connsiteX2" fmla="*/ 3408948 w 3408948"/>
            <a:gd name="connsiteY2" fmla="*/ 173 h 1438949"/>
            <a:gd name="connsiteX0" fmla="*/ 0 w 3408948"/>
            <a:gd name="connsiteY0" fmla="*/ 1438961 h 1438961"/>
            <a:gd name="connsiteX1" fmla="*/ 641685 w 3408948"/>
            <a:gd name="connsiteY1" fmla="*/ 300974 h 1438961"/>
            <a:gd name="connsiteX2" fmla="*/ 3408948 w 3408948"/>
            <a:gd name="connsiteY2" fmla="*/ 185 h 1438961"/>
            <a:gd name="connsiteX0" fmla="*/ 0 w 3408948"/>
            <a:gd name="connsiteY0" fmla="*/ 1438776 h 1438776"/>
            <a:gd name="connsiteX1" fmla="*/ 641685 w 3408948"/>
            <a:gd name="connsiteY1" fmla="*/ 300789 h 1438776"/>
            <a:gd name="connsiteX2" fmla="*/ 3408948 w 3408948"/>
            <a:gd name="connsiteY2" fmla="*/ 0 h 143877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3408948" h="1438776">
              <a:moveTo>
                <a:pt x="0" y="1438776"/>
              </a:moveTo>
              <a:cubicBezTo>
                <a:pt x="59322" y="541002"/>
                <a:pt x="344237" y="410243"/>
                <a:pt x="641685" y="300789"/>
              </a:cubicBezTo>
              <a:cubicBezTo>
                <a:pt x="939133" y="191335"/>
                <a:pt x="2437230" y="48043"/>
                <a:pt x="3408948" y="0"/>
              </a:cubicBezTo>
            </a:path>
          </a:pathLst>
        </a:cu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cs-CZ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193060</xdr:colOff>
      <xdr:row>11</xdr:row>
      <xdr:rowOff>133259</xdr:rowOff>
    </xdr:from>
    <xdr:to>
      <xdr:col>21</xdr:col>
      <xdr:colOff>528291</xdr:colOff>
      <xdr:row>26</xdr:row>
      <xdr:rowOff>21360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2FD280B-26FB-4844-B8C8-13A25E897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435428</xdr:colOff>
      <xdr:row>40</xdr:row>
      <xdr:rowOff>64634</xdr:rowOff>
    </xdr:from>
    <xdr:to>
      <xdr:col>26</xdr:col>
      <xdr:colOff>130628</xdr:colOff>
      <xdr:row>54</xdr:row>
      <xdr:rowOff>140834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7F22433F-CFAE-46A5-8CEA-9E659E544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502228</xdr:colOff>
      <xdr:row>11</xdr:row>
      <xdr:rowOff>34637</xdr:rowOff>
    </xdr:from>
    <xdr:to>
      <xdr:col>30</xdr:col>
      <xdr:colOff>231322</xdr:colOff>
      <xdr:row>25</xdr:row>
      <xdr:rowOff>102414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F94BC73C-AC25-40F3-86C6-2D2FAEA22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0.23478</cdr:x>
      <cdr:y>0.49075</cdr:y>
    </cdr:from>
    <cdr:to>
      <cdr:x>0.29746</cdr:x>
      <cdr:y>0.59106</cdr:y>
    </cdr:to>
    <cdr:sp macro="" textlink="">
      <cdr:nvSpPr>
        <cdr:cNvPr id="2" name="TextovéPole 1">
          <a:extLst xmlns:a="http://schemas.openxmlformats.org/drawingml/2006/main">
            <a:ext uri="{FF2B5EF4-FFF2-40B4-BE49-F238E27FC236}">
              <a16:creationId xmlns:a16="http://schemas.microsoft.com/office/drawing/2014/main" id="{41990CF5-6064-4ADB-86B4-A0F13B35DAE9}"/>
            </a:ext>
          </a:extLst>
        </cdr:cNvPr>
        <cdr:cNvSpPr txBox="1"/>
      </cdr:nvSpPr>
      <cdr:spPr>
        <a:xfrm xmlns:a="http://schemas.openxmlformats.org/drawingml/2006/main">
          <a:off x="1080569" y="1358084"/>
          <a:ext cx="288471" cy="2775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cs-CZ" sz="1100"/>
            <a:t>I</a:t>
          </a:r>
          <a:r>
            <a:rPr lang="cs-CZ" sz="1100" baseline="-25000"/>
            <a:t>B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348343</xdr:colOff>
      <xdr:row>1</xdr:row>
      <xdr:rowOff>46263</xdr:rowOff>
    </xdr:from>
    <xdr:to>
      <xdr:col>13</xdr:col>
      <xdr:colOff>43543</xdr:colOff>
      <xdr:row>15</xdr:row>
      <xdr:rowOff>122463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A349A91-72C0-4016-9130-C4B26A789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2"/>
  <sheetViews>
    <sheetView topLeftCell="E1" zoomScaleNormal="100" workbookViewId="0">
      <selection activeCell="E5" sqref="A5:XFD5"/>
    </sheetView>
  </sheetViews>
  <sheetFormatPr defaultRowHeight="15" x14ac:dyDescent="0.25"/>
  <cols>
    <col min="1" max="3" width="12.7109375" customWidth="1"/>
    <col min="4" max="4" width="10.7109375" customWidth="1"/>
    <col min="5" max="5" width="7.5703125" customWidth="1"/>
    <col min="6" max="7" width="18.7109375" customWidth="1"/>
  </cols>
  <sheetData>
    <row r="1" spans="1:9" ht="20.100000000000001" customHeight="1" thickBot="1" x14ac:dyDescent="0.3">
      <c r="A1" s="65" t="s">
        <v>0</v>
      </c>
      <c r="B1" s="66"/>
      <c r="C1" s="67"/>
      <c r="D1" s="18"/>
      <c r="E1" s="18"/>
      <c r="F1" s="63" t="s">
        <v>2</v>
      </c>
      <c r="G1" s="64"/>
    </row>
    <row r="2" spans="1:9" ht="20.100000000000001" customHeight="1" thickBot="1" x14ac:dyDescent="0.3">
      <c r="A2" s="19" t="s">
        <v>4</v>
      </c>
      <c r="B2" s="16" t="s">
        <v>1</v>
      </c>
      <c r="C2" s="13" t="s">
        <v>5</v>
      </c>
      <c r="D2" s="18"/>
      <c r="E2" s="18"/>
      <c r="F2" s="24" t="s">
        <v>4</v>
      </c>
      <c r="G2" s="25" t="s">
        <v>3</v>
      </c>
    </row>
    <row r="3" spans="1:9" ht="20.100000000000001" customHeight="1" x14ac:dyDescent="0.25">
      <c r="A3" s="8">
        <v>0</v>
      </c>
      <c r="B3" s="8">
        <v>47500</v>
      </c>
      <c r="C3" s="8">
        <f>(4.5/($A3+4.5))^2*$B$3</f>
        <v>47500</v>
      </c>
      <c r="D3" s="18"/>
      <c r="E3" s="18"/>
      <c r="F3" s="8">
        <v>0</v>
      </c>
      <c r="G3" s="20">
        <v>5.35</v>
      </c>
      <c r="H3">
        <f>LOG10(B3)</f>
        <v>4.6766936096248664</v>
      </c>
      <c r="I3">
        <f>LOG10(G3)</f>
        <v>0.72835378202122847</v>
      </c>
    </row>
    <row r="4" spans="1:9" ht="20.100000000000001" customHeight="1" x14ac:dyDescent="0.25">
      <c r="A4" s="17">
        <v>5</v>
      </c>
      <c r="B4" s="17">
        <v>9450</v>
      </c>
      <c r="C4" s="8">
        <f t="shared" ref="C4:C10" si="0">(4.5/($A4+4.5))^2*$B$3</f>
        <v>10657.894736842103</v>
      </c>
      <c r="D4" s="18"/>
      <c r="E4" s="18"/>
      <c r="F4" s="17">
        <v>5</v>
      </c>
      <c r="G4" s="21">
        <v>5.08</v>
      </c>
      <c r="H4">
        <f t="shared" ref="H4:H10" si="1">LOG10(B4)</f>
        <v>3.975431808509263</v>
      </c>
      <c r="I4">
        <f t="shared" ref="I4:I10" si="2">LOG10(G4)</f>
        <v>0.70586371228391931</v>
      </c>
    </row>
    <row r="5" spans="1:9" ht="20.100000000000001" customHeight="1" x14ac:dyDescent="0.25">
      <c r="A5" s="17">
        <v>10</v>
      </c>
      <c r="B5" s="17">
        <v>3940</v>
      </c>
      <c r="C5" s="8">
        <f t="shared" si="0"/>
        <v>4574.9108204518434</v>
      </c>
      <c r="D5" s="18"/>
      <c r="E5" s="18"/>
      <c r="F5" s="17">
        <v>10</v>
      </c>
      <c r="G5" s="21">
        <v>4.8499999999999996</v>
      </c>
      <c r="H5">
        <f t="shared" si="1"/>
        <v>3.5954962218255742</v>
      </c>
      <c r="I5">
        <f t="shared" si="2"/>
        <v>0.68574173860226362</v>
      </c>
    </row>
    <row r="6" spans="1:9" ht="20.100000000000001" customHeight="1" x14ac:dyDescent="0.25">
      <c r="A6" s="17">
        <v>15</v>
      </c>
      <c r="B6" s="17">
        <v>2345</v>
      </c>
      <c r="C6" s="8">
        <f t="shared" si="0"/>
        <v>2529.5857988165685</v>
      </c>
      <c r="D6" s="18"/>
      <c r="E6" s="18"/>
      <c r="F6" s="8">
        <v>15</v>
      </c>
      <c r="G6" s="21">
        <v>4.63</v>
      </c>
      <c r="H6">
        <f t="shared" si="1"/>
        <v>3.3701428470511021</v>
      </c>
      <c r="I6">
        <f t="shared" si="2"/>
        <v>0.66558099101795309</v>
      </c>
    </row>
    <row r="7" spans="1:9" ht="20.100000000000001" customHeight="1" x14ac:dyDescent="0.25">
      <c r="A7" s="17">
        <v>20</v>
      </c>
      <c r="B7" s="17">
        <v>1565</v>
      </c>
      <c r="C7" s="8">
        <f t="shared" si="0"/>
        <v>1602.4573094543941</v>
      </c>
      <c r="D7" s="18"/>
      <c r="E7" s="18"/>
      <c r="F7" s="17">
        <v>20</v>
      </c>
      <c r="G7" s="21">
        <v>4.4400000000000004</v>
      </c>
      <c r="H7">
        <f t="shared" si="1"/>
        <v>3.1945143418824671</v>
      </c>
      <c r="I7">
        <f t="shared" si="2"/>
        <v>0.64738297011461987</v>
      </c>
    </row>
    <row r="8" spans="1:9" ht="20.100000000000001" customHeight="1" x14ac:dyDescent="0.25">
      <c r="A8" s="17">
        <v>25</v>
      </c>
      <c r="B8" s="17">
        <v>1140</v>
      </c>
      <c r="C8" s="8">
        <f t="shared" si="0"/>
        <v>1105.2858374030452</v>
      </c>
      <c r="D8" s="18"/>
      <c r="E8" s="18"/>
      <c r="F8" s="17">
        <v>25</v>
      </c>
      <c r="G8" s="21">
        <v>4.28</v>
      </c>
      <c r="H8">
        <f t="shared" si="1"/>
        <v>3.0569048513364727</v>
      </c>
      <c r="I8">
        <f t="shared" si="2"/>
        <v>0.63144376901317201</v>
      </c>
    </row>
    <row r="9" spans="1:9" ht="20.100000000000001" customHeight="1" x14ac:dyDescent="0.25">
      <c r="A9" s="17">
        <v>30</v>
      </c>
      <c r="B9" s="17">
        <v>889</v>
      </c>
      <c r="C9" s="8">
        <f t="shared" si="0"/>
        <v>808.12854442344042</v>
      </c>
      <c r="D9" s="18"/>
      <c r="E9" s="18"/>
      <c r="F9" s="8">
        <v>30</v>
      </c>
      <c r="G9" s="21">
        <v>4.1500000000000004</v>
      </c>
      <c r="H9">
        <f t="shared" si="1"/>
        <v>2.9489017609702137</v>
      </c>
      <c r="I9">
        <f t="shared" si="2"/>
        <v>0.61804809671209271</v>
      </c>
    </row>
    <row r="10" spans="1:9" ht="20.100000000000001" customHeight="1" thickBot="1" x14ac:dyDescent="0.3">
      <c r="A10" s="22">
        <v>35</v>
      </c>
      <c r="B10" s="22">
        <v>719</v>
      </c>
      <c r="C10" s="8">
        <f t="shared" si="0"/>
        <v>616.48774234898247</v>
      </c>
      <c r="D10" s="18"/>
      <c r="E10" s="18"/>
      <c r="F10" s="22">
        <v>35</v>
      </c>
      <c r="G10" s="23">
        <v>4</v>
      </c>
      <c r="H10">
        <f t="shared" si="1"/>
        <v>2.8567288903828825</v>
      </c>
      <c r="I10">
        <f t="shared" si="2"/>
        <v>0.6020599913279624</v>
      </c>
    </row>
    <row r="11" spans="1:9" ht="20.100000000000001" customHeight="1" x14ac:dyDescent="0.25">
      <c r="A11" s="68" t="s">
        <v>9</v>
      </c>
      <c r="B11" s="72"/>
      <c r="C11" s="69"/>
      <c r="D11" s="18"/>
      <c r="E11" s="18"/>
      <c r="F11" s="68" t="s">
        <v>10</v>
      </c>
      <c r="G11" s="69"/>
    </row>
    <row r="12" spans="1:9" ht="20.100000000000001" customHeight="1" thickBot="1" x14ac:dyDescent="0.3">
      <c r="A12" s="70"/>
      <c r="B12" s="73"/>
      <c r="C12" s="71"/>
      <c r="D12" s="18"/>
      <c r="E12" s="18"/>
      <c r="F12" s="70"/>
      <c r="G12" s="71"/>
    </row>
    <row r="13" spans="1:9" ht="20.100000000000001" customHeight="1" thickBot="1" x14ac:dyDescent="0.3">
      <c r="F13" s="26"/>
      <c r="G13" s="27"/>
    </row>
    <row r="20" spans="19:23" ht="15.75" thickBot="1" x14ac:dyDescent="0.3"/>
    <row r="21" spans="19:23" ht="20.100000000000001" customHeight="1" thickBot="1" x14ac:dyDescent="0.3">
      <c r="S21" s="61" t="s">
        <v>4</v>
      </c>
      <c r="T21" s="60" t="s">
        <v>0</v>
      </c>
      <c r="U21" s="59"/>
      <c r="V21" s="58" t="s">
        <v>11</v>
      </c>
      <c r="W21" s="59"/>
    </row>
    <row r="22" spans="19:23" ht="20.100000000000001" customHeight="1" thickBot="1" x14ac:dyDescent="0.4">
      <c r="S22" s="62"/>
      <c r="T22" s="44" t="s">
        <v>1</v>
      </c>
      <c r="U22" s="4" t="s">
        <v>13</v>
      </c>
      <c r="V22" s="35" t="s">
        <v>3</v>
      </c>
      <c r="W22" s="31" t="s">
        <v>12</v>
      </c>
    </row>
    <row r="23" spans="19:23" ht="20.100000000000001" customHeight="1" x14ac:dyDescent="0.25">
      <c r="S23" s="48">
        <v>0</v>
      </c>
      <c r="T23" s="45">
        <v>47500</v>
      </c>
      <c r="U23" s="36">
        <f>(4.5/($A3+4.5))^2*$B$3</f>
        <v>47500</v>
      </c>
      <c r="V23" s="37">
        <v>5.35</v>
      </c>
      <c r="W23" s="32">
        <f>10^(103.44*LOG10(V23)^2-124.2*LOG10(V23)+40.188)</f>
        <v>39930.137782179292</v>
      </c>
    </row>
    <row r="24" spans="19:23" ht="20.100000000000001" customHeight="1" x14ac:dyDescent="0.25">
      <c r="S24" s="49">
        <v>5</v>
      </c>
      <c r="T24" s="46">
        <v>9450</v>
      </c>
      <c r="U24" s="36">
        <f t="shared" ref="U24:U30" si="3">(4.5/($A4+4.5))^2*$B$3</f>
        <v>10657.894736842103</v>
      </c>
      <c r="V24" s="38">
        <v>5.08</v>
      </c>
      <c r="W24" s="33">
        <f t="shared" ref="W24:W30" si="4">10^(103.44*LOG10(V24)^2-124.2*LOG10(V24)+40.188)</f>
        <v>11429.911890149922</v>
      </c>
    </row>
    <row r="25" spans="19:23" ht="20.100000000000001" customHeight="1" x14ac:dyDescent="0.25">
      <c r="S25" s="49">
        <v>10</v>
      </c>
      <c r="T25" s="46">
        <v>3940</v>
      </c>
      <c r="U25" s="36">
        <f t="shared" si="3"/>
        <v>4574.9108204518434</v>
      </c>
      <c r="V25" s="38">
        <v>4.8499999999999996</v>
      </c>
      <c r="W25" s="33">
        <f t="shared" si="4"/>
        <v>4578.0531458038586</v>
      </c>
    </row>
    <row r="26" spans="19:23" ht="20.100000000000001" customHeight="1" x14ac:dyDescent="0.25">
      <c r="S26" s="49">
        <v>15</v>
      </c>
      <c r="T26" s="46">
        <v>2345</v>
      </c>
      <c r="U26" s="36">
        <f t="shared" si="3"/>
        <v>2529.5857988165685</v>
      </c>
      <c r="V26" s="38">
        <v>4.63</v>
      </c>
      <c r="W26" s="33">
        <f t="shared" si="4"/>
        <v>2221.0574250106197</v>
      </c>
    </row>
    <row r="27" spans="19:23" ht="20.100000000000001" customHeight="1" x14ac:dyDescent="0.25">
      <c r="S27" s="49">
        <v>20</v>
      </c>
      <c r="T27" s="46">
        <v>1565</v>
      </c>
      <c r="U27" s="36">
        <f t="shared" si="3"/>
        <v>1602.4573094543941</v>
      </c>
      <c r="V27" s="38">
        <v>4.4400000000000004</v>
      </c>
      <c r="W27" s="33">
        <f t="shared" si="4"/>
        <v>1365.2944147589601</v>
      </c>
    </row>
    <row r="28" spans="19:23" ht="20.100000000000001" customHeight="1" x14ac:dyDescent="0.25">
      <c r="S28" s="49">
        <v>25</v>
      </c>
      <c r="T28" s="46">
        <v>1140</v>
      </c>
      <c r="U28" s="36">
        <f t="shared" si="3"/>
        <v>1105.2858374030452</v>
      </c>
      <c r="V28" s="38">
        <v>4.28</v>
      </c>
      <c r="W28" s="33">
        <f t="shared" si="4"/>
        <v>1014.8649976677875</v>
      </c>
    </row>
    <row r="29" spans="19:23" ht="20.100000000000001" customHeight="1" x14ac:dyDescent="0.25">
      <c r="S29" s="49">
        <v>30</v>
      </c>
      <c r="T29" s="46">
        <v>889</v>
      </c>
      <c r="U29" s="36">
        <f t="shared" si="3"/>
        <v>808.12854442344042</v>
      </c>
      <c r="V29" s="38">
        <v>4.1500000000000004</v>
      </c>
      <c r="W29" s="33">
        <f t="shared" si="4"/>
        <v>868.54923235457625</v>
      </c>
    </row>
    <row r="30" spans="19:23" ht="20.100000000000001" customHeight="1" thickBot="1" x14ac:dyDescent="0.3">
      <c r="S30" s="50">
        <v>35</v>
      </c>
      <c r="T30" s="47">
        <v>719</v>
      </c>
      <c r="U30" s="39">
        <f t="shared" si="3"/>
        <v>616.48774234898247</v>
      </c>
      <c r="V30" s="40">
        <v>4</v>
      </c>
      <c r="W30" s="34">
        <f t="shared" si="4"/>
        <v>806.66020965862936</v>
      </c>
    </row>
    <row r="31" spans="19:23" x14ac:dyDescent="0.25">
      <c r="S31" s="52" t="s">
        <v>10</v>
      </c>
      <c r="T31" s="53"/>
      <c r="U31" s="53"/>
      <c r="V31" s="53"/>
      <c r="W31" s="54"/>
    </row>
    <row r="32" spans="19:23" ht="15.75" thickBot="1" x14ac:dyDescent="0.3">
      <c r="S32" s="55"/>
      <c r="T32" s="56"/>
      <c r="U32" s="56"/>
      <c r="V32" s="56"/>
      <c r="W32" s="57"/>
    </row>
  </sheetData>
  <mergeCells count="8">
    <mergeCell ref="A1:C1"/>
    <mergeCell ref="F11:G12"/>
    <mergeCell ref="A11:C12"/>
    <mergeCell ref="S31:W32"/>
    <mergeCell ref="V21:W21"/>
    <mergeCell ref="T21:U21"/>
    <mergeCell ref="S21:S22"/>
    <mergeCell ref="F1:G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8DC46-9EE2-4CB1-A588-C36BB5B00FE5}">
  <dimension ref="A1:O87"/>
  <sheetViews>
    <sheetView tabSelected="1" topLeftCell="N17" zoomScale="280" zoomScaleNormal="280" workbookViewId="0">
      <selection activeCell="V30" sqref="V30"/>
    </sheetView>
  </sheetViews>
  <sheetFormatPr defaultRowHeight="15" x14ac:dyDescent="0.25"/>
  <sheetData>
    <row r="1" spans="1:13" ht="15.75" thickBot="1" x14ac:dyDescent="0.3">
      <c r="A1" s="11" t="s">
        <v>6</v>
      </c>
      <c r="B1" s="12" t="s">
        <v>7</v>
      </c>
      <c r="C1" s="13" t="s">
        <v>14</v>
      </c>
      <c r="E1" s="11" t="s">
        <v>6</v>
      </c>
      <c r="F1" s="12" t="s">
        <v>7</v>
      </c>
      <c r="G1" s="13" t="s">
        <v>14</v>
      </c>
      <c r="H1" s="11" t="s">
        <v>6</v>
      </c>
      <c r="I1" s="12" t="s">
        <v>7</v>
      </c>
      <c r="J1" s="13" t="s">
        <v>14</v>
      </c>
      <c r="K1" s="11" t="s">
        <v>6</v>
      </c>
      <c r="L1" s="12" t="s">
        <v>7</v>
      </c>
      <c r="M1" s="13" t="s">
        <v>14</v>
      </c>
    </row>
    <row r="2" spans="1:13" x14ac:dyDescent="0.25">
      <c r="A2" s="8">
        <v>0</v>
      </c>
      <c r="B2" s="6">
        <v>108.5</v>
      </c>
      <c r="C2" s="6">
        <f>(-0.0039083+SQRT((0.0039083)^2-4*(-0.0000005775)*-(B2-100)/100))/(2*(-0.0000005775))</f>
        <v>21.818930985401973</v>
      </c>
      <c r="E2" s="28">
        <v>0</v>
      </c>
      <c r="F2" s="6">
        <v>108.5</v>
      </c>
      <c r="G2" s="41">
        <f>(-0.0039083+SQRT((0.0039083)^2-4*(-0.0000005775)*-(F2-100)/100))/(2*(-0.0000005775))</f>
        <v>21.818930985401973</v>
      </c>
      <c r="H2" s="29">
        <v>20</v>
      </c>
      <c r="I2" s="9">
        <v>133.5</v>
      </c>
      <c r="J2" s="42">
        <f t="shared" ref="J2:J21" si="0">(-0.0039083+SQRT((0.0039083)^2-4*(-0.0000005775)*-(I2-100)/100))/(2*(-0.0000005775))</f>
        <v>86.829039588020706</v>
      </c>
      <c r="K2" s="29">
        <v>40</v>
      </c>
      <c r="L2" s="9">
        <v>150.6</v>
      </c>
      <c r="M2" s="42">
        <f t="shared" ref="M2:M19" si="1">(-0.0039083+SQRT((0.0039083)^2-4*(-0.0000005775)*-(L2-100)/100))/(2*(-0.0000005775))</f>
        <v>132.04440049056507</v>
      </c>
    </row>
    <row r="3" spans="1:13" x14ac:dyDescent="0.25">
      <c r="A3" s="17">
        <v>1</v>
      </c>
      <c r="B3" s="9">
        <v>108.6</v>
      </c>
      <c r="C3" s="9">
        <f>(-0.0039083+SQRT((0.0039083)^2-4*(-0.0000005775)*-(B3-100)/100))/(2*(-0.0000005775))</f>
        <v>22.076467110005023</v>
      </c>
      <c r="E3" s="29">
        <v>1</v>
      </c>
      <c r="F3" s="9">
        <v>108.6</v>
      </c>
      <c r="G3" s="42">
        <f>(-0.0039083+SQRT((0.0039083)^2-4*(-0.0000005775)*-(F3-100)/100))/(2*(-0.0000005775))</f>
        <v>22.076467110005023</v>
      </c>
      <c r="H3" s="29">
        <v>21</v>
      </c>
      <c r="I3" s="9">
        <v>135</v>
      </c>
      <c r="J3" s="42">
        <f t="shared" si="0"/>
        <v>90.770458240542268</v>
      </c>
      <c r="K3" s="29">
        <v>41</v>
      </c>
      <c r="L3" s="9">
        <v>150.80000000000001</v>
      </c>
      <c r="M3" s="42">
        <f t="shared" si="1"/>
        <v>132.57695541790588</v>
      </c>
    </row>
    <row r="4" spans="1:13" x14ac:dyDescent="0.25">
      <c r="A4" s="17">
        <v>2</v>
      </c>
      <c r="B4" s="9">
        <v>108.7</v>
      </c>
      <c r="C4" s="9">
        <f t="shared" ref="C4:C59" si="2">(-0.0039083+SQRT((0.0039083)^2-4*(-0.0000005775)*-(B4-100)/100))/(2*(-0.0000005775))</f>
        <v>22.334022965484309</v>
      </c>
      <c r="E4" s="29">
        <v>2</v>
      </c>
      <c r="F4" s="9">
        <v>108.7</v>
      </c>
      <c r="G4" s="42">
        <f t="shared" ref="G4:G20" si="3">(-0.0039083+SQRT((0.0039083)^2-4*(-0.0000005775)*-(F4-100)/100))/(2*(-0.0000005775))</f>
        <v>22.334022965484309</v>
      </c>
      <c r="H4" s="29">
        <v>22</v>
      </c>
      <c r="I4" s="9">
        <v>136.4</v>
      </c>
      <c r="J4" s="42">
        <f t="shared" si="0"/>
        <v>94.453376609739706</v>
      </c>
      <c r="K4" s="29">
        <v>42</v>
      </c>
      <c r="L4" s="9">
        <v>151.1</v>
      </c>
      <c r="M4" s="42">
        <f t="shared" si="1"/>
        <v>133.37595141098123</v>
      </c>
    </row>
    <row r="5" spans="1:13" x14ac:dyDescent="0.25">
      <c r="A5" s="17">
        <v>3</v>
      </c>
      <c r="B5" s="9">
        <v>109</v>
      </c>
      <c r="C5" s="9">
        <f t="shared" si="2"/>
        <v>23.106808962540711</v>
      </c>
      <c r="E5" s="29">
        <v>3</v>
      </c>
      <c r="F5" s="9">
        <v>109</v>
      </c>
      <c r="G5" s="42">
        <f t="shared" si="3"/>
        <v>23.106808962540711</v>
      </c>
      <c r="H5" s="29">
        <v>23</v>
      </c>
      <c r="I5" s="9">
        <v>137.6</v>
      </c>
      <c r="J5" s="42">
        <f t="shared" si="0"/>
        <v>97.613448962225831</v>
      </c>
      <c r="K5" s="29">
        <v>43</v>
      </c>
      <c r="L5" s="9">
        <v>151.5</v>
      </c>
      <c r="M5" s="42">
        <f t="shared" si="1"/>
        <v>134.44158501755837</v>
      </c>
    </row>
    <row r="6" spans="1:13" x14ac:dyDescent="0.25">
      <c r="A6" s="17">
        <v>4</v>
      </c>
      <c r="B6" s="9">
        <v>109.5</v>
      </c>
      <c r="C6" s="9">
        <f t="shared" si="2"/>
        <v>24.395180665488091</v>
      </c>
      <c r="E6" s="29">
        <v>4</v>
      </c>
      <c r="F6" s="9">
        <v>109.5</v>
      </c>
      <c r="G6" s="42">
        <f t="shared" si="3"/>
        <v>24.395180665488091</v>
      </c>
      <c r="H6" s="29">
        <v>24</v>
      </c>
      <c r="I6" s="9">
        <v>139</v>
      </c>
      <c r="J6" s="42">
        <f t="shared" si="0"/>
        <v>101.30404504800904</v>
      </c>
      <c r="K6" s="29">
        <v>44</v>
      </c>
      <c r="L6" s="9">
        <v>151.80000000000001</v>
      </c>
      <c r="M6" s="42">
        <f t="shared" si="1"/>
        <v>135.24103962232107</v>
      </c>
    </row>
    <row r="7" spans="1:13" x14ac:dyDescent="0.25">
      <c r="A7" s="17">
        <v>5</v>
      </c>
      <c r="B7" s="9">
        <v>110.4</v>
      </c>
      <c r="C7" s="9">
        <f t="shared" si="2"/>
        <v>26.715495734430267</v>
      </c>
      <c r="E7" s="29">
        <v>5</v>
      </c>
      <c r="F7" s="9">
        <v>110.4</v>
      </c>
      <c r="G7" s="42">
        <f t="shared" si="3"/>
        <v>26.715495734430267</v>
      </c>
      <c r="H7" s="29">
        <v>25</v>
      </c>
      <c r="I7" s="9">
        <v>140.1</v>
      </c>
      <c r="J7" s="42">
        <f t="shared" si="0"/>
        <v>104.20671263684433</v>
      </c>
      <c r="K7" s="29">
        <v>45</v>
      </c>
      <c r="L7" s="9">
        <v>152.1</v>
      </c>
      <c r="M7" s="42">
        <f t="shared" si="1"/>
        <v>136.04069101684274</v>
      </c>
    </row>
    <row r="8" spans="1:13" x14ac:dyDescent="0.25">
      <c r="A8" s="17">
        <v>6</v>
      </c>
      <c r="B8" s="9">
        <v>111.5</v>
      </c>
      <c r="C8" s="9">
        <f t="shared" si="2"/>
        <v>29.553616117053359</v>
      </c>
      <c r="E8" s="29">
        <v>6</v>
      </c>
      <c r="F8" s="9">
        <v>111.5</v>
      </c>
      <c r="G8" s="42">
        <f t="shared" si="3"/>
        <v>29.553616117053359</v>
      </c>
      <c r="H8" s="29">
        <v>26</v>
      </c>
      <c r="I8" s="9">
        <v>141.19999999999999</v>
      </c>
      <c r="J8" s="42">
        <f t="shared" si="0"/>
        <v>107.1119515572228</v>
      </c>
      <c r="K8" s="29">
        <v>46</v>
      </c>
      <c r="L8" s="9">
        <v>152.4</v>
      </c>
      <c r="M8" s="42">
        <f t="shared" si="1"/>
        <v>136.84053934651689</v>
      </c>
    </row>
    <row r="9" spans="1:13" x14ac:dyDescent="0.25">
      <c r="A9" s="17">
        <v>7</v>
      </c>
      <c r="B9" s="9">
        <v>112.6</v>
      </c>
      <c r="C9" s="9">
        <f t="shared" si="2"/>
        <v>32.394139939267184</v>
      </c>
      <c r="E9" s="29">
        <v>7</v>
      </c>
      <c r="F9" s="9">
        <v>112.6</v>
      </c>
      <c r="G9" s="42">
        <f t="shared" si="3"/>
        <v>32.394139939267184</v>
      </c>
      <c r="H9" s="29">
        <v>27</v>
      </c>
      <c r="I9" s="9">
        <v>142.19999999999999</v>
      </c>
      <c r="J9" s="42">
        <f t="shared" si="0"/>
        <v>109.75531492902526</v>
      </c>
      <c r="K9" s="29">
        <v>47</v>
      </c>
      <c r="L9" s="9">
        <v>152.6</v>
      </c>
      <c r="M9" s="42">
        <f t="shared" si="1"/>
        <v>137.37388104659854</v>
      </c>
    </row>
    <row r="10" spans="1:13" x14ac:dyDescent="0.25">
      <c r="A10" s="17">
        <v>8</v>
      </c>
      <c r="B10" s="9">
        <v>114</v>
      </c>
      <c r="C10" s="9">
        <f t="shared" si="2"/>
        <v>36.012837778575964</v>
      </c>
      <c r="E10" s="29">
        <v>8</v>
      </c>
      <c r="F10" s="9">
        <v>114</v>
      </c>
      <c r="G10" s="42">
        <f t="shared" si="3"/>
        <v>36.012837778575964</v>
      </c>
      <c r="H10" s="29">
        <v>28</v>
      </c>
      <c r="I10" s="9">
        <v>143.1</v>
      </c>
      <c r="J10" s="42">
        <f t="shared" si="0"/>
        <v>112.13616800156792</v>
      </c>
      <c r="K10" s="29">
        <v>48</v>
      </c>
      <c r="L10" s="9">
        <v>152.80000000000001</v>
      </c>
      <c r="M10" s="42">
        <f t="shared" si="1"/>
        <v>137.90731038128754</v>
      </c>
    </row>
    <row r="11" spans="1:13" x14ac:dyDescent="0.25">
      <c r="A11" s="17">
        <v>9</v>
      </c>
      <c r="B11" s="9">
        <v>115.6</v>
      </c>
      <c r="C11" s="9">
        <f t="shared" si="2"/>
        <v>40.153287996074177</v>
      </c>
      <c r="E11" s="29">
        <v>9</v>
      </c>
      <c r="F11" s="9">
        <v>115.6</v>
      </c>
      <c r="G11" s="42">
        <f t="shared" si="3"/>
        <v>40.153287996074177</v>
      </c>
      <c r="H11" s="29">
        <v>29</v>
      </c>
      <c r="I11" s="9">
        <v>144</v>
      </c>
      <c r="J11" s="42">
        <f t="shared" si="0"/>
        <v>114.51875492412589</v>
      </c>
      <c r="K11" s="29">
        <v>49</v>
      </c>
      <c r="L11" s="9">
        <v>153</v>
      </c>
      <c r="M11" s="42">
        <f t="shared" si="1"/>
        <v>138.44082739379618</v>
      </c>
    </row>
    <row r="12" spans="1:13" x14ac:dyDescent="0.25">
      <c r="A12" s="17">
        <v>10</v>
      </c>
      <c r="B12" s="9">
        <v>117.1</v>
      </c>
      <c r="C12" s="9">
        <f t="shared" si="2"/>
        <v>44.039621956981414</v>
      </c>
      <c r="E12" s="29">
        <v>10</v>
      </c>
      <c r="F12" s="9">
        <v>117.1</v>
      </c>
      <c r="G12" s="42">
        <f t="shared" si="3"/>
        <v>44.039621956981414</v>
      </c>
      <c r="H12" s="29">
        <v>30</v>
      </c>
      <c r="I12" s="9">
        <v>144.9</v>
      </c>
      <c r="J12" s="42">
        <f t="shared" si="0"/>
        <v>116.90307949024087</v>
      </c>
      <c r="K12" s="29">
        <v>50</v>
      </c>
      <c r="L12" s="9">
        <v>153</v>
      </c>
      <c r="M12" s="42">
        <f t="shared" si="1"/>
        <v>138.44082739379618</v>
      </c>
    </row>
    <row r="13" spans="1:13" x14ac:dyDescent="0.25">
      <c r="A13" s="17">
        <v>11</v>
      </c>
      <c r="B13" s="9">
        <v>118.9</v>
      </c>
      <c r="C13" s="9">
        <f t="shared" si="2"/>
        <v>48.709200558166295</v>
      </c>
      <c r="E13" s="29">
        <v>11</v>
      </c>
      <c r="F13" s="9">
        <v>118.9</v>
      </c>
      <c r="G13" s="42">
        <f t="shared" si="3"/>
        <v>48.709200558166295</v>
      </c>
      <c r="H13" s="29">
        <v>31</v>
      </c>
      <c r="I13" s="9">
        <v>145.80000000000001</v>
      </c>
      <c r="J13" s="42">
        <f t="shared" si="0"/>
        <v>119.28914550730764</v>
      </c>
      <c r="K13" s="29">
        <v>51</v>
      </c>
      <c r="L13" s="9">
        <v>153.30000000000001</v>
      </c>
      <c r="M13" s="42">
        <f t="shared" si="1"/>
        <v>139.24126740308569</v>
      </c>
    </row>
    <row r="14" spans="1:13" x14ac:dyDescent="0.25">
      <c r="A14" s="17">
        <v>12</v>
      </c>
      <c r="B14" s="9">
        <v>120.8</v>
      </c>
      <c r="C14" s="9">
        <f t="shared" si="2"/>
        <v>53.645303646968891</v>
      </c>
      <c r="E14" s="29">
        <v>12</v>
      </c>
      <c r="F14" s="9">
        <v>120.8</v>
      </c>
      <c r="G14" s="42">
        <f t="shared" si="3"/>
        <v>53.645303646968891</v>
      </c>
      <c r="H14" s="29">
        <v>32</v>
      </c>
      <c r="I14" s="9">
        <v>146.5</v>
      </c>
      <c r="J14" s="42">
        <f t="shared" si="0"/>
        <v>121.14618104348982</v>
      </c>
      <c r="K14" s="29">
        <v>52</v>
      </c>
      <c r="L14" s="9">
        <v>153.5</v>
      </c>
      <c r="M14" s="42">
        <f t="shared" si="1"/>
        <v>139.7750037994312</v>
      </c>
    </row>
    <row r="15" spans="1:13" x14ac:dyDescent="0.25">
      <c r="A15" s="17">
        <v>13</v>
      </c>
      <c r="B15" s="9">
        <v>122.5</v>
      </c>
      <c r="C15" s="9">
        <f t="shared" si="2"/>
        <v>58.068026968007779</v>
      </c>
      <c r="E15" s="29">
        <v>13</v>
      </c>
      <c r="F15" s="9">
        <v>122.5</v>
      </c>
      <c r="G15" s="42">
        <f t="shared" si="3"/>
        <v>58.068026968007779</v>
      </c>
      <c r="H15" s="29">
        <v>33</v>
      </c>
      <c r="I15" s="9">
        <v>147.1</v>
      </c>
      <c r="J15" s="42">
        <f t="shared" si="0"/>
        <v>122.73876747202559</v>
      </c>
      <c r="K15" s="29">
        <v>53</v>
      </c>
      <c r="L15" s="9">
        <v>153.69999999999999</v>
      </c>
      <c r="M15" s="42">
        <f t="shared" si="1"/>
        <v>140.30882802512068</v>
      </c>
    </row>
    <row r="16" spans="1:13" x14ac:dyDescent="0.25">
      <c r="A16" s="17">
        <v>14</v>
      </c>
      <c r="B16" s="9">
        <v>124.4</v>
      </c>
      <c r="C16" s="9">
        <f t="shared" si="2"/>
        <v>63.018041208845055</v>
      </c>
      <c r="E16" s="29">
        <v>14</v>
      </c>
      <c r="F16" s="9">
        <v>124.4</v>
      </c>
      <c r="G16" s="42">
        <f t="shared" si="3"/>
        <v>63.018041208845055</v>
      </c>
      <c r="H16" s="29">
        <v>34</v>
      </c>
      <c r="I16" s="9">
        <v>147.80000000000001</v>
      </c>
      <c r="J16" s="42">
        <f t="shared" si="0"/>
        <v>124.59776853518912</v>
      </c>
      <c r="K16" s="29">
        <v>54</v>
      </c>
      <c r="L16" s="9">
        <v>153.80000000000001</v>
      </c>
      <c r="M16" s="42">
        <f t="shared" si="1"/>
        <v>140.57577308752144</v>
      </c>
    </row>
    <row r="17" spans="1:15" x14ac:dyDescent="0.25">
      <c r="A17" s="17">
        <v>15</v>
      </c>
      <c r="B17" s="9">
        <v>126</v>
      </c>
      <c r="C17" s="9">
        <f t="shared" si="2"/>
        <v>67.192204430095117</v>
      </c>
      <c r="E17" s="29">
        <v>15</v>
      </c>
      <c r="F17" s="9">
        <v>126</v>
      </c>
      <c r="G17" s="42">
        <f t="shared" si="3"/>
        <v>67.192204430095117</v>
      </c>
      <c r="H17" s="29">
        <v>35</v>
      </c>
      <c r="I17" s="9">
        <v>148.4</v>
      </c>
      <c r="J17" s="42">
        <f t="shared" si="0"/>
        <v>126.19204237791797</v>
      </c>
      <c r="K17" s="29">
        <v>55</v>
      </c>
      <c r="L17" s="9">
        <v>153.80000000000001</v>
      </c>
      <c r="M17" s="42">
        <f t="shared" si="1"/>
        <v>140.57577308752144</v>
      </c>
    </row>
    <row r="18" spans="1:15" x14ac:dyDescent="0.25">
      <c r="A18" s="17">
        <v>16</v>
      </c>
      <c r="B18" s="9">
        <v>127.6</v>
      </c>
      <c r="C18" s="9">
        <f t="shared" si="2"/>
        <v>71.371627712155544</v>
      </c>
      <c r="E18" s="29">
        <v>16</v>
      </c>
      <c r="F18" s="9">
        <v>127.6</v>
      </c>
      <c r="G18" s="42">
        <f t="shared" si="3"/>
        <v>71.371627712155544</v>
      </c>
      <c r="H18" s="29">
        <v>36</v>
      </c>
      <c r="I18" s="9">
        <v>148.80000000000001</v>
      </c>
      <c r="J18" s="42">
        <f t="shared" si="0"/>
        <v>127.25532521211804</v>
      </c>
      <c r="K18" s="29">
        <v>56</v>
      </c>
      <c r="L18" s="9">
        <v>153.80000000000001</v>
      </c>
      <c r="M18" s="42">
        <f t="shared" si="1"/>
        <v>140.57577308752144</v>
      </c>
    </row>
    <row r="19" spans="1:15" ht="15.75" thickBot="1" x14ac:dyDescent="0.3">
      <c r="A19" s="17">
        <v>17</v>
      </c>
      <c r="B19" s="9">
        <v>129.30000000000001</v>
      </c>
      <c r="C19" s="9">
        <f t="shared" si="2"/>
        <v>75.818050715203583</v>
      </c>
      <c r="E19" s="29">
        <v>17</v>
      </c>
      <c r="F19" s="9">
        <v>129.30000000000001</v>
      </c>
      <c r="G19" s="42">
        <f t="shared" si="3"/>
        <v>75.818050715203583</v>
      </c>
      <c r="H19" s="29">
        <v>37</v>
      </c>
      <c r="I19" s="9">
        <v>149.5</v>
      </c>
      <c r="J19" s="42">
        <f t="shared" si="0"/>
        <v>129.11690602191163</v>
      </c>
      <c r="K19" s="30">
        <v>57</v>
      </c>
      <c r="L19" s="51">
        <v>153.80000000000001</v>
      </c>
      <c r="M19" s="43">
        <f t="shared" si="1"/>
        <v>140.57577308752144</v>
      </c>
    </row>
    <row r="20" spans="1:15" x14ac:dyDescent="0.25">
      <c r="A20" s="17">
        <v>18</v>
      </c>
      <c r="B20" s="9">
        <v>130.5</v>
      </c>
      <c r="C20" s="9">
        <f t="shared" si="2"/>
        <v>78.960304059020686</v>
      </c>
      <c r="E20" s="29">
        <v>18</v>
      </c>
      <c r="F20" s="9">
        <v>130.5</v>
      </c>
      <c r="G20" s="42">
        <f t="shared" si="3"/>
        <v>78.960304059020686</v>
      </c>
      <c r="H20" s="29">
        <v>38</v>
      </c>
      <c r="I20" s="9">
        <v>149.9</v>
      </c>
      <c r="J20" s="42">
        <f t="shared" si="0"/>
        <v>130.18114469878506</v>
      </c>
    </row>
    <row r="21" spans="1:15" ht="15.75" thickBot="1" x14ac:dyDescent="0.3">
      <c r="A21" s="17">
        <v>19</v>
      </c>
      <c r="B21" s="9">
        <v>132.1</v>
      </c>
      <c r="C21" s="9">
        <f t="shared" si="2"/>
        <v>83.154628553147404</v>
      </c>
      <c r="E21" s="30">
        <v>19</v>
      </c>
      <c r="F21" s="51">
        <v>132.1</v>
      </c>
      <c r="G21" s="43">
        <f>(-0.0039083+SQRT((0.0039083)^2-4*(-0.0000005775)*-(F21-100)/100))/(2*(-0.0000005775))</f>
        <v>83.154628553147404</v>
      </c>
      <c r="H21" s="30">
        <v>39</v>
      </c>
      <c r="I21" s="51">
        <v>150.19999999999999</v>
      </c>
      <c r="J21" s="43">
        <f t="shared" si="0"/>
        <v>130.97955220634032</v>
      </c>
    </row>
    <row r="22" spans="1:15" x14ac:dyDescent="0.25">
      <c r="A22" s="17">
        <v>20</v>
      </c>
      <c r="B22" s="9">
        <v>133.5</v>
      </c>
      <c r="C22" s="9">
        <f t="shared" si="2"/>
        <v>86.829039588020706</v>
      </c>
    </row>
    <row r="23" spans="1:15" x14ac:dyDescent="0.25">
      <c r="A23" s="17">
        <v>21</v>
      </c>
      <c r="B23" s="9">
        <v>135</v>
      </c>
      <c r="C23" s="9">
        <f t="shared" si="2"/>
        <v>90.770458240542268</v>
      </c>
    </row>
    <row r="24" spans="1:15" x14ac:dyDescent="0.25">
      <c r="A24" s="17">
        <v>22</v>
      </c>
      <c r="B24" s="9">
        <v>136.4</v>
      </c>
      <c r="C24" s="9">
        <f t="shared" si="2"/>
        <v>94.453376609739706</v>
      </c>
    </row>
    <row r="25" spans="1:15" x14ac:dyDescent="0.25">
      <c r="A25" s="17">
        <v>23</v>
      </c>
      <c r="B25" s="9">
        <v>137.6</v>
      </c>
      <c r="C25" s="9">
        <f t="shared" si="2"/>
        <v>97.613448962225831</v>
      </c>
    </row>
    <row r="26" spans="1:15" x14ac:dyDescent="0.25">
      <c r="A26" s="17">
        <v>24</v>
      </c>
      <c r="B26" s="9">
        <v>139</v>
      </c>
      <c r="C26" s="9">
        <f t="shared" si="2"/>
        <v>101.30404504800904</v>
      </c>
    </row>
    <row r="27" spans="1:15" x14ac:dyDescent="0.25">
      <c r="A27" s="17">
        <v>25</v>
      </c>
      <c r="B27" s="9">
        <v>140.1</v>
      </c>
      <c r="C27" s="9">
        <f t="shared" si="2"/>
        <v>104.20671263684433</v>
      </c>
    </row>
    <row r="28" spans="1:15" x14ac:dyDescent="0.25">
      <c r="A28" s="17">
        <v>26</v>
      </c>
      <c r="B28" s="9">
        <v>141.19999999999999</v>
      </c>
      <c r="C28" s="9">
        <f t="shared" si="2"/>
        <v>107.1119515572228</v>
      </c>
    </row>
    <row r="29" spans="1:15" x14ac:dyDescent="0.25">
      <c r="A29" s="17">
        <v>27</v>
      </c>
      <c r="B29" s="9">
        <v>142.19999999999999</v>
      </c>
      <c r="C29" s="9">
        <f t="shared" si="2"/>
        <v>109.75531492902526</v>
      </c>
      <c r="I29" t="s">
        <v>15</v>
      </c>
      <c r="J29" t="s">
        <v>16</v>
      </c>
      <c r="L29" t="s">
        <v>15</v>
      </c>
      <c r="M29" t="s">
        <v>16</v>
      </c>
    </row>
    <row r="30" spans="1:15" x14ac:dyDescent="0.25">
      <c r="A30" s="17">
        <v>28</v>
      </c>
      <c r="B30" s="9">
        <v>143.1</v>
      </c>
      <c r="C30" s="9">
        <f t="shared" si="2"/>
        <v>112.13616800156792</v>
      </c>
      <c r="I30">
        <v>0</v>
      </c>
      <c r="J30">
        <f>0.966426-0.111874*I30+0.00344437*I30^2-0.000032322*I30^3</f>
        <v>0.96642600000000001</v>
      </c>
      <c r="L30">
        <v>0</v>
      </c>
      <c r="M30">
        <f>4.424306*L30 + 0.0210676</f>
        <v>2.1067599999999999E-2</v>
      </c>
      <c r="N30">
        <v>13.6196</v>
      </c>
      <c r="O30">
        <v>60.266399999999997</v>
      </c>
    </row>
    <row r="31" spans="1:15" x14ac:dyDescent="0.25">
      <c r="A31" s="17">
        <v>29</v>
      </c>
      <c r="B31" s="9">
        <v>144</v>
      </c>
      <c r="C31" s="9">
        <f t="shared" si="2"/>
        <v>114.51875492412589</v>
      </c>
      <c r="I31">
        <v>1</v>
      </c>
      <c r="J31">
        <f t="shared" ref="J31:J87" si="4">0.966426-0.111874*I31+0.00344437*I31^2-0.000032322*I31^3</f>
        <v>0.85796404799999992</v>
      </c>
      <c r="L31">
        <v>1</v>
      </c>
      <c r="M31">
        <f t="shared" ref="M31:M87" si="5">4.424306*L31 + 0.0210676</f>
        <v>4.4453735999999999</v>
      </c>
    </row>
    <row r="32" spans="1:15" x14ac:dyDescent="0.25">
      <c r="A32" s="17">
        <v>30</v>
      </c>
      <c r="B32" s="9">
        <v>144.9</v>
      </c>
      <c r="C32" s="9">
        <f t="shared" si="2"/>
        <v>116.90307949024087</v>
      </c>
      <c r="I32">
        <v>2</v>
      </c>
      <c r="J32">
        <f t="shared" si="4"/>
        <v>0.75619690399999995</v>
      </c>
      <c r="L32">
        <v>2</v>
      </c>
      <c r="M32">
        <f t="shared" si="5"/>
        <v>8.8696795999999996</v>
      </c>
    </row>
    <row r="33" spans="1:15" x14ac:dyDescent="0.25">
      <c r="A33" s="17">
        <v>31</v>
      </c>
      <c r="B33" s="9">
        <v>145.80000000000001</v>
      </c>
      <c r="C33" s="9">
        <f t="shared" si="2"/>
        <v>119.28914550730764</v>
      </c>
      <c r="I33">
        <v>3</v>
      </c>
      <c r="J33">
        <f t="shared" si="4"/>
        <v>0.66093063600000002</v>
      </c>
      <c r="L33">
        <v>3</v>
      </c>
      <c r="M33">
        <f t="shared" si="5"/>
        <v>13.293985599999999</v>
      </c>
      <c r="N33">
        <v>4.9225599999999998</v>
      </c>
      <c r="O33">
        <v>21.8</v>
      </c>
    </row>
    <row r="34" spans="1:15" x14ac:dyDescent="0.25">
      <c r="A34" s="17">
        <v>32</v>
      </c>
      <c r="B34" s="9">
        <v>146.5</v>
      </c>
      <c r="C34" s="9">
        <f t="shared" si="2"/>
        <v>121.14618104348982</v>
      </c>
      <c r="I34">
        <v>4</v>
      </c>
      <c r="J34">
        <f t="shared" si="4"/>
        <v>0.57197131200000007</v>
      </c>
      <c r="L34">
        <v>4</v>
      </c>
      <c r="M34">
        <f t="shared" si="5"/>
        <v>17.718291599999997</v>
      </c>
      <c r="N34">
        <v>31.7742</v>
      </c>
      <c r="O34">
        <v>140.6</v>
      </c>
    </row>
    <row r="35" spans="1:15" x14ac:dyDescent="0.25">
      <c r="A35" s="17">
        <v>33</v>
      </c>
      <c r="B35" s="9">
        <v>147.1</v>
      </c>
      <c r="C35" s="9">
        <f t="shared" si="2"/>
        <v>122.73876747202559</v>
      </c>
      <c r="I35">
        <v>5</v>
      </c>
      <c r="J35">
        <f t="shared" si="4"/>
        <v>0.48912499999999998</v>
      </c>
      <c r="L35">
        <v>5</v>
      </c>
      <c r="M35">
        <f t="shared" si="5"/>
        <v>22.142597599999998</v>
      </c>
    </row>
    <row r="36" spans="1:15" x14ac:dyDescent="0.25">
      <c r="A36" s="17">
        <v>34</v>
      </c>
      <c r="B36" s="9">
        <v>147.80000000000001</v>
      </c>
      <c r="C36" s="9">
        <f t="shared" si="2"/>
        <v>124.59776853518912</v>
      </c>
      <c r="I36">
        <v>6</v>
      </c>
      <c r="J36">
        <f t="shared" si="4"/>
        <v>0.41219776800000002</v>
      </c>
      <c r="L36">
        <v>6</v>
      </c>
      <c r="M36">
        <f t="shared" si="5"/>
        <v>26.566903599999996</v>
      </c>
    </row>
    <row r="37" spans="1:15" x14ac:dyDescent="0.25">
      <c r="A37" s="17">
        <v>35</v>
      </c>
      <c r="B37" s="9">
        <v>148.4</v>
      </c>
      <c r="C37" s="9">
        <f t="shared" si="2"/>
        <v>126.19204237791797</v>
      </c>
      <c r="I37">
        <v>7</v>
      </c>
      <c r="J37">
        <f t="shared" si="4"/>
        <v>0.34099568400000002</v>
      </c>
      <c r="L37">
        <v>7</v>
      </c>
      <c r="M37">
        <f t="shared" si="5"/>
        <v>30.991209599999994</v>
      </c>
    </row>
    <row r="38" spans="1:15" x14ac:dyDescent="0.25">
      <c r="A38" s="17">
        <v>36</v>
      </c>
      <c r="B38" s="9">
        <v>148.80000000000001</v>
      </c>
      <c r="C38" s="9">
        <f t="shared" si="2"/>
        <v>127.25532521211804</v>
      </c>
      <c r="I38">
        <v>8</v>
      </c>
      <c r="J38">
        <f t="shared" si="4"/>
        <v>0.27532481600000003</v>
      </c>
      <c r="L38">
        <v>8</v>
      </c>
      <c r="M38">
        <f t="shared" si="5"/>
        <v>35.415515599999999</v>
      </c>
    </row>
    <row r="39" spans="1:15" x14ac:dyDescent="0.25">
      <c r="A39" s="17">
        <v>37</v>
      </c>
      <c r="B39" s="9">
        <v>149.5</v>
      </c>
      <c r="C39" s="9">
        <f t="shared" si="2"/>
        <v>129.11690602191163</v>
      </c>
      <c r="I39">
        <v>9</v>
      </c>
      <c r="J39">
        <f t="shared" si="4"/>
        <v>0.21499123199999995</v>
      </c>
      <c r="L39">
        <v>9</v>
      </c>
      <c r="M39">
        <f t="shared" si="5"/>
        <v>39.839821600000001</v>
      </c>
    </row>
    <row r="40" spans="1:15" x14ac:dyDescent="0.25">
      <c r="A40" s="17">
        <v>38</v>
      </c>
      <c r="B40" s="9">
        <v>149.9</v>
      </c>
      <c r="C40" s="9">
        <f t="shared" si="2"/>
        <v>130.18114469878506</v>
      </c>
      <c r="I40">
        <v>10</v>
      </c>
      <c r="J40">
        <f t="shared" si="4"/>
        <v>0.15980099999999994</v>
      </c>
      <c r="L40">
        <v>10</v>
      </c>
      <c r="M40">
        <f t="shared" si="5"/>
        <v>44.264127600000002</v>
      </c>
    </row>
    <row r="41" spans="1:15" x14ac:dyDescent="0.25">
      <c r="A41" s="17">
        <v>39</v>
      </c>
      <c r="B41" s="9">
        <v>150.19999999999999</v>
      </c>
      <c r="C41" s="9">
        <f t="shared" si="2"/>
        <v>130.97955220634032</v>
      </c>
      <c r="I41">
        <v>11</v>
      </c>
      <c r="J41">
        <f t="shared" si="4"/>
        <v>0.10956018799999992</v>
      </c>
      <c r="L41">
        <v>11</v>
      </c>
      <c r="M41">
        <f t="shared" si="5"/>
        <v>48.688433599999996</v>
      </c>
    </row>
    <row r="42" spans="1:15" x14ac:dyDescent="0.25">
      <c r="A42" s="17">
        <v>40</v>
      </c>
      <c r="B42" s="9">
        <v>150.6</v>
      </c>
      <c r="C42" s="9">
        <f t="shared" si="2"/>
        <v>132.04440049056507</v>
      </c>
      <c r="I42">
        <v>12</v>
      </c>
      <c r="J42">
        <f t="shared" si="4"/>
        <v>6.4074864000000079E-2</v>
      </c>
      <c r="L42">
        <v>12</v>
      </c>
      <c r="M42">
        <f t="shared" si="5"/>
        <v>53.112739599999998</v>
      </c>
    </row>
    <row r="43" spans="1:15" x14ac:dyDescent="0.25">
      <c r="A43" s="17">
        <v>41</v>
      </c>
      <c r="B43" s="9">
        <v>150.80000000000001</v>
      </c>
      <c r="C43" s="9">
        <f t="shared" si="2"/>
        <v>132.57695541790588</v>
      </c>
      <c r="I43">
        <v>13</v>
      </c>
      <c r="J43">
        <f t="shared" si="4"/>
        <v>2.3151096000000079E-2</v>
      </c>
      <c r="L43">
        <v>13</v>
      </c>
      <c r="M43">
        <f t="shared" si="5"/>
        <v>57.537045599999999</v>
      </c>
    </row>
    <row r="44" spans="1:15" x14ac:dyDescent="0.25">
      <c r="A44" s="17">
        <v>42</v>
      </c>
      <c r="B44" s="9">
        <v>151.1</v>
      </c>
      <c r="C44" s="9">
        <f t="shared" si="2"/>
        <v>133.37595141098123</v>
      </c>
      <c r="I44">
        <v>14</v>
      </c>
      <c r="J44">
        <f t="shared" si="4"/>
        <v>-1.3405047999999975E-2</v>
      </c>
      <c r="L44">
        <v>14</v>
      </c>
      <c r="M44">
        <f t="shared" si="5"/>
        <v>61.961351599999993</v>
      </c>
    </row>
    <row r="45" spans="1:15" x14ac:dyDescent="0.25">
      <c r="A45" s="17">
        <v>43</v>
      </c>
      <c r="B45" s="9">
        <v>151.5</v>
      </c>
      <c r="C45" s="9">
        <f t="shared" si="2"/>
        <v>134.44158501755837</v>
      </c>
      <c r="I45">
        <v>15</v>
      </c>
      <c r="J45">
        <f t="shared" si="4"/>
        <v>-4.5787499999999967E-2</v>
      </c>
      <c r="L45">
        <v>15</v>
      </c>
      <c r="M45">
        <f t="shared" si="5"/>
        <v>66.385657599999988</v>
      </c>
    </row>
    <row r="46" spans="1:15" x14ac:dyDescent="0.25">
      <c r="A46" s="17">
        <v>44</v>
      </c>
      <c r="B46" s="9">
        <v>151.80000000000001</v>
      </c>
      <c r="C46" s="9">
        <f t="shared" si="2"/>
        <v>135.24103962232107</v>
      </c>
      <c r="I46">
        <v>16</v>
      </c>
      <c r="J46">
        <f t="shared" si="4"/>
        <v>-7.4190192000000016E-2</v>
      </c>
      <c r="L46">
        <v>16</v>
      </c>
      <c r="M46">
        <f t="shared" si="5"/>
        <v>70.809963599999989</v>
      </c>
    </row>
    <row r="47" spans="1:15" x14ac:dyDescent="0.25">
      <c r="A47" s="17">
        <v>45</v>
      </c>
      <c r="B47" s="9">
        <v>152.1</v>
      </c>
      <c r="C47" s="9">
        <f t="shared" si="2"/>
        <v>136.04069101684274</v>
      </c>
      <c r="I47">
        <v>17</v>
      </c>
      <c r="J47">
        <f t="shared" si="4"/>
        <v>-9.8807056000000004E-2</v>
      </c>
      <c r="L47">
        <v>17</v>
      </c>
      <c r="M47">
        <f t="shared" si="5"/>
        <v>75.23426959999999</v>
      </c>
    </row>
    <row r="48" spans="1:15" x14ac:dyDescent="0.25">
      <c r="A48" s="17">
        <v>46</v>
      </c>
      <c r="B48" s="9">
        <v>152.4</v>
      </c>
      <c r="C48" s="9">
        <f t="shared" si="2"/>
        <v>136.84053934651689</v>
      </c>
      <c r="I48">
        <v>18</v>
      </c>
      <c r="J48">
        <f t="shared" si="4"/>
        <v>-0.11983202400000015</v>
      </c>
      <c r="L48">
        <v>18</v>
      </c>
      <c r="M48">
        <f t="shared" si="5"/>
        <v>79.658575599999992</v>
      </c>
    </row>
    <row r="49" spans="1:13" x14ac:dyDescent="0.25">
      <c r="A49" s="17">
        <v>47</v>
      </c>
      <c r="B49" s="9">
        <v>152.6</v>
      </c>
      <c r="C49" s="9">
        <f t="shared" si="2"/>
        <v>137.37388104659854</v>
      </c>
      <c r="I49">
        <v>19</v>
      </c>
      <c r="J49">
        <f t="shared" si="4"/>
        <v>-0.13745902799999979</v>
      </c>
      <c r="L49">
        <v>19</v>
      </c>
      <c r="M49">
        <f t="shared" si="5"/>
        <v>84.082881599999993</v>
      </c>
    </row>
    <row r="50" spans="1:13" x14ac:dyDescent="0.25">
      <c r="A50" s="17">
        <v>48</v>
      </c>
      <c r="B50" s="9">
        <v>152.80000000000001</v>
      </c>
      <c r="C50" s="9">
        <f t="shared" si="2"/>
        <v>137.90731038128754</v>
      </c>
      <c r="I50">
        <v>20</v>
      </c>
      <c r="J50">
        <f t="shared" si="4"/>
        <v>-0.15188200000000013</v>
      </c>
      <c r="L50">
        <v>20</v>
      </c>
      <c r="M50">
        <f t="shared" si="5"/>
        <v>88.507187599999995</v>
      </c>
    </row>
    <row r="51" spans="1:13" x14ac:dyDescent="0.25">
      <c r="A51" s="17">
        <v>49</v>
      </c>
      <c r="B51" s="9">
        <v>153</v>
      </c>
      <c r="C51" s="9">
        <f t="shared" si="2"/>
        <v>138.44082739379618</v>
      </c>
      <c r="I51">
        <v>21</v>
      </c>
      <c r="J51">
        <f t="shared" si="4"/>
        <v>-0.16329487199999992</v>
      </c>
      <c r="L51">
        <v>21</v>
      </c>
      <c r="M51">
        <f t="shared" si="5"/>
        <v>92.931493599999982</v>
      </c>
    </row>
    <row r="52" spans="1:13" x14ac:dyDescent="0.25">
      <c r="A52" s="17">
        <v>50</v>
      </c>
      <c r="B52" s="9">
        <v>153</v>
      </c>
      <c r="C52" s="9">
        <f t="shared" si="2"/>
        <v>138.44082739379618</v>
      </c>
      <c r="I52">
        <v>22</v>
      </c>
      <c r="J52">
        <f t="shared" si="4"/>
        <v>-0.17189157600000016</v>
      </c>
      <c r="L52">
        <v>22</v>
      </c>
      <c r="M52">
        <f t="shared" si="5"/>
        <v>97.355799599999983</v>
      </c>
    </row>
    <row r="53" spans="1:13" x14ac:dyDescent="0.25">
      <c r="A53" s="17">
        <v>51</v>
      </c>
      <c r="B53" s="9">
        <v>153.30000000000001</v>
      </c>
      <c r="C53" s="9">
        <f t="shared" si="2"/>
        <v>139.24126740308569</v>
      </c>
      <c r="I53">
        <v>23</v>
      </c>
      <c r="J53">
        <f t="shared" si="4"/>
        <v>-0.177866044</v>
      </c>
      <c r="L53">
        <v>23</v>
      </c>
      <c r="M53">
        <f t="shared" si="5"/>
        <v>101.78010559999998</v>
      </c>
    </row>
    <row r="54" spans="1:13" x14ac:dyDescent="0.25">
      <c r="A54" s="17">
        <v>52</v>
      </c>
      <c r="B54" s="9">
        <v>153.5</v>
      </c>
      <c r="C54" s="9">
        <f t="shared" si="2"/>
        <v>139.7750037994312</v>
      </c>
      <c r="I54">
        <v>24</v>
      </c>
      <c r="J54">
        <f t="shared" si="4"/>
        <v>-0.18141220799999991</v>
      </c>
      <c r="L54">
        <v>24</v>
      </c>
      <c r="M54">
        <f t="shared" si="5"/>
        <v>106.20441159999999</v>
      </c>
    </row>
    <row r="55" spans="1:13" x14ac:dyDescent="0.25">
      <c r="A55" s="17">
        <v>53</v>
      </c>
      <c r="B55" s="9">
        <v>153.69999999999999</v>
      </c>
      <c r="C55" s="9">
        <f t="shared" si="2"/>
        <v>140.30882802512068</v>
      </c>
      <c r="I55">
        <v>25</v>
      </c>
      <c r="J55">
        <f t="shared" si="4"/>
        <v>-0.18272400000000011</v>
      </c>
      <c r="L55">
        <v>25</v>
      </c>
      <c r="M55">
        <f t="shared" si="5"/>
        <v>110.62871759999999</v>
      </c>
    </row>
    <row r="56" spans="1:13" x14ac:dyDescent="0.25">
      <c r="A56" s="17">
        <v>54</v>
      </c>
      <c r="B56" s="9">
        <v>153.80000000000001</v>
      </c>
      <c r="C56" s="9">
        <f t="shared" si="2"/>
        <v>140.57577308752144</v>
      </c>
      <c r="I56">
        <v>26</v>
      </c>
      <c r="J56">
        <f t="shared" si="4"/>
        <v>-0.18199535199999983</v>
      </c>
      <c r="L56">
        <v>26</v>
      </c>
      <c r="M56">
        <f t="shared" si="5"/>
        <v>115.05302359999999</v>
      </c>
    </row>
    <row r="57" spans="1:13" x14ac:dyDescent="0.25">
      <c r="A57" s="17">
        <v>55</v>
      </c>
      <c r="B57" s="9">
        <v>153.80000000000001</v>
      </c>
      <c r="C57" s="9">
        <f t="shared" si="2"/>
        <v>140.57577308752144</v>
      </c>
      <c r="I57">
        <v>27</v>
      </c>
      <c r="J57">
        <f t="shared" si="4"/>
        <v>-0.17942019600000036</v>
      </c>
      <c r="L57">
        <v>27</v>
      </c>
      <c r="M57">
        <f t="shared" si="5"/>
        <v>119.47732959999999</v>
      </c>
    </row>
    <row r="58" spans="1:13" x14ac:dyDescent="0.25">
      <c r="A58" s="17">
        <v>56</v>
      </c>
      <c r="B58" s="9">
        <v>153.80000000000001</v>
      </c>
      <c r="C58" s="9">
        <f t="shared" si="2"/>
        <v>140.57577308752144</v>
      </c>
      <c r="I58">
        <v>28</v>
      </c>
      <c r="J58">
        <f t="shared" si="4"/>
        <v>-0.17519246399999977</v>
      </c>
      <c r="L58">
        <v>28</v>
      </c>
      <c r="M58">
        <f t="shared" si="5"/>
        <v>123.90163559999998</v>
      </c>
    </row>
    <row r="59" spans="1:13" x14ac:dyDescent="0.25">
      <c r="A59" s="17">
        <v>57</v>
      </c>
      <c r="B59" s="9">
        <v>153.80000000000001</v>
      </c>
      <c r="C59" s="9">
        <f t="shared" si="2"/>
        <v>140.57577308752144</v>
      </c>
      <c r="I59">
        <v>29</v>
      </c>
      <c r="J59">
        <f t="shared" si="4"/>
        <v>-0.16950608800000011</v>
      </c>
      <c r="L59">
        <v>29</v>
      </c>
      <c r="M59">
        <f t="shared" si="5"/>
        <v>128.32594159999999</v>
      </c>
    </row>
    <row r="60" spans="1:13" x14ac:dyDescent="0.25">
      <c r="I60">
        <v>30</v>
      </c>
      <c r="J60">
        <f t="shared" si="4"/>
        <v>-0.16255500000000012</v>
      </c>
      <c r="L60">
        <v>30</v>
      </c>
      <c r="M60">
        <f t="shared" si="5"/>
        <v>132.75024759999999</v>
      </c>
    </row>
    <row r="61" spans="1:13" x14ac:dyDescent="0.25">
      <c r="I61">
        <v>31</v>
      </c>
      <c r="J61">
        <f t="shared" si="4"/>
        <v>-0.15453313200000063</v>
      </c>
      <c r="L61">
        <v>31</v>
      </c>
      <c r="M61">
        <f t="shared" si="5"/>
        <v>137.1745536</v>
      </c>
    </row>
    <row r="62" spans="1:13" x14ac:dyDescent="0.25">
      <c r="I62">
        <v>32</v>
      </c>
      <c r="J62">
        <f t="shared" si="4"/>
        <v>-0.14563441599999982</v>
      </c>
      <c r="L62">
        <v>32</v>
      </c>
      <c r="M62">
        <f t="shared" si="5"/>
        <v>141.5988596</v>
      </c>
    </row>
    <row r="63" spans="1:13" x14ac:dyDescent="0.25">
      <c r="I63">
        <v>33</v>
      </c>
      <c r="J63">
        <f t="shared" si="4"/>
        <v>-0.13605278399999987</v>
      </c>
      <c r="L63">
        <v>33</v>
      </c>
      <c r="M63">
        <f t="shared" si="5"/>
        <v>146.0231656</v>
      </c>
    </row>
    <row r="64" spans="1:13" x14ac:dyDescent="0.25">
      <c r="I64">
        <v>34</v>
      </c>
      <c r="J64">
        <f t="shared" si="4"/>
        <v>-0.12598216800000017</v>
      </c>
      <c r="L64">
        <v>34</v>
      </c>
      <c r="M64">
        <f t="shared" si="5"/>
        <v>150.4474716</v>
      </c>
    </row>
    <row r="65" spans="9:13" x14ac:dyDescent="0.25">
      <c r="I65">
        <v>35</v>
      </c>
      <c r="J65">
        <f t="shared" si="4"/>
        <v>-0.11561649999999957</v>
      </c>
      <c r="L65">
        <v>35</v>
      </c>
      <c r="M65">
        <f t="shared" si="5"/>
        <v>154.8717776</v>
      </c>
    </row>
    <row r="66" spans="9:13" x14ac:dyDescent="0.25">
      <c r="I66">
        <v>36</v>
      </c>
      <c r="J66">
        <f t="shared" si="4"/>
        <v>-0.10514971200000023</v>
      </c>
      <c r="L66">
        <v>36</v>
      </c>
      <c r="M66">
        <f t="shared" si="5"/>
        <v>159.2960836</v>
      </c>
    </row>
    <row r="67" spans="9:13" x14ac:dyDescent="0.25">
      <c r="I67">
        <v>37</v>
      </c>
      <c r="J67">
        <f t="shared" si="4"/>
        <v>-9.477573600000011E-2</v>
      </c>
      <c r="L67">
        <v>37</v>
      </c>
      <c r="M67">
        <f t="shared" si="5"/>
        <v>163.7203896</v>
      </c>
    </row>
    <row r="68" spans="9:13" x14ac:dyDescent="0.25">
      <c r="I68">
        <v>38</v>
      </c>
      <c r="J68">
        <f t="shared" si="4"/>
        <v>-8.4688503999999165E-2</v>
      </c>
      <c r="L68">
        <v>38</v>
      </c>
      <c r="M68">
        <f t="shared" si="5"/>
        <v>168.14469560000001</v>
      </c>
    </row>
    <row r="69" spans="9:13" x14ac:dyDescent="0.25">
      <c r="I69">
        <v>39</v>
      </c>
      <c r="J69">
        <f t="shared" si="4"/>
        <v>-7.5081948000000009E-2</v>
      </c>
      <c r="L69">
        <v>39</v>
      </c>
      <c r="M69">
        <f t="shared" si="5"/>
        <v>172.56900160000001</v>
      </c>
    </row>
    <row r="70" spans="9:13" x14ac:dyDescent="0.25">
      <c r="I70">
        <v>40</v>
      </c>
      <c r="J70">
        <f t="shared" si="4"/>
        <v>-6.6149999999999931E-2</v>
      </c>
      <c r="L70">
        <v>40</v>
      </c>
      <c r="M70">
        <f t="shared" si="5"/>
        <v>176.99330760000001</v>
      </c>
    </row>
    <row r="71" spans="9:13" x14ac:dyDescent="0.25">
      <c r="I71">
        <v>41</v>
      </c>
      <c r="J71">
        <f t="shared" si="4"/>
        <v>-5.8086591999999548E-2</v>
      </c>
      <c r="L71">
        <v>41</v>
      </c>
      <c r="M71">
        <f t="shared" si="5"/>
        <v>181.41761359999998</v>
      </c>
    </row>
    <row r="72" spans="9:13" x14ac:dyDescent="0.25">
      <c r="I72">
        <v>42</v>
      </c>
      <c r="J72">
        <f t="shared" si="4"/>
        <v>-5.1085655999999702E-2</v>
      </c>
      <c r="L72">
        <v>42</v>
      </c>
      <c r="M72">
        <f t="shared" si="5"/>
        <v>185.84191959999998</v>
      </c>
    </row>
    <row r="73" spans="9:13" x14ac:dyDescent="0.25">
      <c r="I73">
        <v>43</v>
      </c>
      <c r="J73">
        <f t="shared" si="4"/>
        <v>-4.5341123999999677E-2</v>
      </c>
      <c r="L73">
        <v>43</v>
      </c>
      <c r="M73">
        <f t="shared" si="5"/>
        <v>190.26622559999998</v>
      </c>
    </row>
    <row r="74" spans="9:13" x14ac:dyDescent="0.25">
      <c r="I74">
        <v>44</v>
      </c>
      <c r="J74">
        <f t="shared" si="4"/>
        <v>-4.1046928000000094E-2</v>
      </c>
      <c r="L74">
        <v>44</v>
      </c>
      <c r="M74">
        <f t="shared" si="5"/>
        <v>194.69053159999999</v>
      </c>
    </row>
    <row r="75" spans="9:13" x14ac:dyDescent="0.25">
      <c r="I75">
        <v>45</v>
      </c>
      <c r="J75">
        <f t="shared" si="4"/>
        <v>-3.8396999999999348E-2</v>
      </c>
      <c r="L75">
        <v>45</v>
      </c>
      <c r="M75">
        <f t="shared" si="5"/>
        <v>199.11483759999999</v>
      </c>
    </row>
    <row r="76" spans="9:13" x14ac:dyDescent="0.25">
      <c r="I76">
        <v>46</v>
      </c>
      <c r="J76">
        <f t="shared" si="4"/>
        <v>-3.7585271999999836E-2</v>
      </c>
      <c r="L76">
        <v>46</v>
      </c>
      <c r="M76">
        <f t="shared" si="5"/>
        <v>203.53914359999999</v>
      </c>
    </row>
    <row r="77" spans="9:13" x14ac:dyDescent="0.25">
      <c r="I77">
        <v>47</v>
      </c>
      <c r="J77">
        <f t="shared" si="4"/>
        <v>-3.8805675999999956E-2</v>
      </c>
      <c r="L77">
        <v>47</v>
      </c>
      <c r="M77">
        <f t="shared" si="5"/>
        <v>207.96344959999999</v>
      </c>
    </row>
    <row r="78" spans="9:13" x14ac:dyDescent="0.25">
      <c r="I78">
        <v>48</v>
      </c>
      <c r="J78">
        <f t="shared" si="4"/>
        <v>-4.225214399999988E-2</v>
      </c>
      <c r="L78">
        <v>48</v>
      </c>
      <c r="M78">
        <f t="shared" si="5"/>
        <v>212.38775559999999</v>
      </c>
    </row>
    <row r="79" spans="9:13" x14ac:dyDescent="0.25">
      <c r="I79">
        <v>49</v>
      </c>
      <c r="J79">
        <f t="shared" si="4"/>
        <v>-4.8118608000000229E-2</v>
      </c>
      <c r="L79">
        <v>49</v>
      </c>
      <c r="M79">
        <f t="shared" si="5"/>
        <v>216.81206159999999</v>
      </c>
    </row>
    <row r="80" spans="9:13" x14ac:dyDescent="0.25">
      <c r="I80">
        <v>50</v>
      </c>
      <c r="J80">
        <f t="shared" si="4"/>
        <v>-5.6599000000000288E-2</v>
      </c>
      <c r="L80">
        <v>50</v>
      </c>
      <c r="M80">
        <f t="shared" si="5"/>
        <v>221.23636759999999</v>
      </c>
    </row>
    <row r="81" spans="9:13" x14ac:dyDescent="0.25">
      <c r="I81">
        <v>51</v>
      </c>
      <c r="J81">
        <f t="shared" si="4"/>
        <v>-6.7887252000000231E-2</v>
      </c>
      <c r="L81">
        <v>51</v>
      </c>
      <c r="M81">
        <f t="shared" si="5"/>
        <v>225.6606736</v>
      </c>
    </row>
    <row r="82" spans="9:13" x14ac:dyDescent="0.25">
      <c r="I82">
        <v>52</v>
      </c>
      <c r="J82">
        <f t="shared" si="4"/>
        <v>-8.2177295999999345E-2</v>
      </c>
      <c r="L82">
        <v>52</v>
      </c>
      <c r="M82">
        <f t="shared" si="5"/>
        <v>230.0849796</v>
      </c>
    </row>
    <row r="83" spans="9:13" x14ac:dyDescent="0.25">
      <c r="I83">
        <v>53</v>
      </c>
      <c r="J83">
        <f t="shared" si="4"/>
        <v>-9.9663064000000468E-2</v>
      </c>
      <c r="L83">
        <v>53</v>
      </c>
      <c r="M83">
        <f t="shared" si="5"/>
        <v>234.5092856</v>
      </c>
    </row>
    <row r="84" spans="9:13" x14ac:dyDescent="0.25">
      <c r="I84">
        <v>54</v>
      </c>
      <c r="J84">
        <f t="shared" si="4"/>
        <v>-0.12053848800000022</v>
      </c>
      <c r="L84">
        <v>54</v>
      </c>
      <c r="M84">
        <f t="shared" si="5"/>
        <v>238.9335916</v>
      </c>
    </row>
    <row r="85" spans="9:13" x14ac:dyDescent="0.25">
      <c r="I85">
        <v>55</v>
      </c>
      <c r="J85">
        <f t="shared" si="4"/>
        <v>-0.14499750000000056</v>
      </c>
      <c r="L85">
        <v>55</v>
      </c>
      <c r="M85">
        <f t="shared" si="5"/>
        <v>243.3578976</v>
      </c>
    </row>
    <row r="86" spans="9:13" x14ac:dyDescent="0.25">
      <c r="I86">
        <v>56</v>
      </c>
      <c r="J86">
        <f t="shared" si="4"/>
        <v>-0.17323403199999987</v>
      </c>
      <c r="L86">
        <v>56</v>
      </c>
      <c r="M86">
        <f t="shared" si="5"/>
        <v>247.78220359999997</v>
      </c>
    </row>
    <row r="87" spans="9:13" x14ac:dyDescent="0.25">
      <c r="I87">
        <v>57</v>
      </c>
      <c r="J87">
        <f t="shared" si="4"/>
        <v>-0.20544201599999923</v>
      </c>
      <c r="L87">
        <v>57</v>
      </c>
      <c r="M87">
        <f t="shared" si="5"/>
        <v>252.20650959999998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ED58E-D532-41C3-94B2-436FEBBF4C18}">
  <dimension ref="A1:D16"/>
  <sheetViews>
    <sheetView zoomScale="160" zoomScaleNormal="160" workbookViewId="0">
      <selection sqref="A1:D16"/>
    </sheetView>
  </sheetViews>
  <sheetFormatPr defaultRowHeight="15" x14ac:dyDescent="0.25"/>
  <cols>
    <col min="4" max="4" width="10" bestFit="1" customWidth="1"/>
  </cols>
  <sheetData>
    <row r="1" spans="1:4" ht="20.100000000000001" customHeight="1" thickBot="1" x14ac:dyDescent="0.3">
      <c r="A1" s="15" t="s">
        <v>3</v>
      </c>
      <c r="B1" s="16" t="s">
        <v>17</v>
      </c>
      <c r="C1" s="3" t="s">
        <v>8</v>
      </c>
      <c r="D1" s="4" t="s">
        <v>18</v>
      </c>
    </row>
    <row r="2" spans="1:4" ht="20.100000000000001" customHeight="1" x14ac:dyDescent="0.25">
      <c r="A2" s="14">
        <v>23.8</v>
      </c>
      <c r="B2" s="6">
        <v>23.2</v>
      </c>
      <c r="C2" s="5">
        <f>(1*10^3)/B2</f>
        <v>43.103448275862071</v>
      </c>
      <c r="D2" s="1">
        <f>C2*60</f>
        <v>2586.2068965517242</v>
      </c>
    </row>
    <row r="3" spans="1:4" ht="20.100000000000001" customHeight="1" x14ac:dyDescent="0.25">
      <c r="A3" s="10">
        <v>23</v>
      </c>
      <c r="B3" s="9">
        <v>24</v>
      </c>
      <c r="C3" s="7">
        <f t="shared" ref="C3:C16" si="0">(1*10^3)/B3</f>
        <v>41.666666666666664</v>
      </c>
      <c r="D3" s="2">
        <f t="shared" ref="D3:D16" si="1">C3*60</f>
        <v>2500</v>
      </c>
    </row>
    <row r="4" spans="1:4" ht="20.100000000000001" customHeight="1" x14ac:dyDescent="0.25">
      <c r="A4" s="10">
        <v>22</v>
      </c>
      <c r="B4" s="9">
        <v>25.8</v>
      </c>
      <c r="C4" s="7">
        <f t="shared" si="0"/>
        <v>38.759689922480618</v>
      </c>
      <c r="D4" s="2">
        <f t="shared" si="1"/>
        <v>2325.5813953488368</v>
      </c>
    </row>
    <row r="5" spans="1:4" ht="20.100000000000001" customHeight="1" x14ac:dyDescent="0.25">
      <c r="A5" s="10">
        <v>21</v>
      </c>
      <c r="B5" s="9">
        <v>27.2</v>
      </c>
      <c r="C5" s="7">
        <f t="shared" si="0"/>
        <v>36.764705882352942</v>
      </c>
      <c r="D5" s="2">
        <f t="shared" si="1"/>
        <v>2205.8823529411766</v>
      </c>
    </row>
    <row r="6" spans="1:4" ht="20.100000000000001" customHeight="1" x14ac:dyDescent="0.25">
      <c r="A6" s="10">
        <v>20</v>
      </c>
      <c r="B6" s="9">
        <v>28.8</v>
      </c>
      <c r="C6" s="7">
        <f t="shared" si="0"/>
        <v>34.722222222222221</v>
      </c>
      <c r="D6" s="2">
        <f t="shared" si="1"/>
        <v>2083.3333333333335</v>
      </c>
    </row>
    <row r="7" spans="1:4" ht="20.100000000000001" customHeight="1" x14ac:dyDescent="0.25">
      <c r="A7" s="10">
        <v>19</v>
      </c>
      <c r="B7" s="9">
        <v>31.4</v>
      </c>
      <c r="C7" s="7">
        <f t="shared" si="0"/>
        <v>31.847133757961785</v>
      </c>
      <c r="D7" s="2">
        <f t="shared" si="1"/>
        <v>1910.8280254777071</v>
      </c>
    </row>
    <row r="8" spans="1:4" ht="20.100000000000001" customHeight="1" x14ac:dyDescent="0.25">
      <c r="A8" s="10">
        <v>18</v>
      </c>
      <c r="B8" s="9">
        <v>34.200000000000003</v>
      </c>
      <c r="C8" s="7">
        <f t="shared" si="0"/>
        <v>29.239766081871341</v>
      </c>
      <c r="D8" s="2">
        <f t="shared" si="1"/>
        <v>1754.3859649122805</v>
      </c>
    </row>
    <row r="9" spans="1:4" ht="20.100000000000001" customHeight="1" x14ac:dyDescent="0.25">
      <c r="A9" s="10">
        <v>17</v>
      </c>
      <c r="B9" s="9">
        <v>37.200000000000003</v>
      </c>
      <c r="C9" s="7">
        <f t="shared" si="0"/>
        <v>26.881720430107524</v>
      </c>
      <c r="D9" s="2">
        <f t="shared" si="1"/>
        <v>1612.9032258064515</v>
      </c>
    </row>
    <row r="10" spans="1:4" ht="20.100000000000001" customHeight="1" x14ac:dyDescent="0.25">
      <c r="A10" s="10">
        <v>16</v>
      </c>
      <c r="B10" s="9">
        <v>42</v>
      </c>
      <c r="C10" s="7">
        <f t="shared" si="0"/>
        <v>23.80952380952381</v>
      </c>
      <c r="D10" s="2">
        <f t="shared" si="1"/>
        <v>1428.5714285714287</v>
      </c>
    </row>
    <row r="11" spans="1:4" ht="20.100000000000001" customHeight="1" x14ac:dyDescent="0.25">
      <c r="A11" s="10">
        <v>15</v>
      </c>
      <c r="B11" s="9">
        <v>45</v>
      </c>
      <c r="C11" s="7">
        <f t="shared" si="0"/>
        <v>22.222222222222221</v>
      </c>
      <c r="D11" s="2">
        <f t="shared" si="1"/>
        <v>1333.3333333333333</v>
      </c>
    </row>
    <row r="12" spans="1:4" ht="20.100000000000001" customHeight="1" x14ac:dyDescent="0.25">
      <c r="A12" s="10">
        <v>14</v>
      </c>
      <c r="B12" s="9">
        <v>50.8</v>
      </c>
      <c r="C12" s="7">
        <f t="shared" si="0"/>
        <v>19.685039370078741</v>
      </c>
      <c r="D12" s="2">
        <f t="shared" si="1"/>
        <v>1181.1023622047244</v>
      </c>
    </row>
    <row r="13" spans="1:4" ht="20.100000000000001" customHeight="1" x14ac:dyDescent="0.25">
      <c r="A13" s="10">
        <v>13</v>
      </c>
      <c r="B13" s="9">
        <v>56.4</v>
      </c>
      <c r="C13" s="7">
        <f t="shared" si="0"/>
        <v>17.730496453900709</v>
      </c>
      <c r="D13" s="2">
        <f t="shared" si="1"/>
        <v>1063.8297872340427</v>
      </c>
    </row>
    <row r="14" spans="1:4" ht="20.100000000000001" customHeight="1" x14ac:dyDescent="0.25">
      <c r="A14" s="10">
        <v>12</v>
      </c>
      <c r="B14" s="9">
        <v>64.400000000000006</v>
      </c>
      <c r="C14" s="7">
        <f t="shared" si="0"/>
        <v>15.527950310559005</v>
      </c>
      <c r="D14" s="2">
        <f t="shared" si="1"/>
        <v>931.67701863354034</v>
      </c>
    </row>
    <row r="15" spans="1:4" ht="20.100000000000001" customHeight="1" x14ac:dyDescent="0.25">
      <c r="A15" s="10">
        <v>11</v>
      </c>
      <c r="B15" s="9">
        <v>75.599999999999994</v>
      </c>
      <c r="C15" s="7">
        <f t="shared" si="0"/>
        <v>13.227513227513228</v>
      </c>
      <c r="D15" s="2">
        <f t="shared" si="1"/>
        <v>793.65079365079373</v>
      </c>
    </row>
    <row r="16" spans="1:4" ht="20.100000000000001" customHeight="1" x14ac:dyDescent="0.25">
      <c r="A16" s="10">
        <v>10</v>
      </c>
      <c r="B16" s="9">
        <v>90.4</v>
      </c>
      <c r="C16" s="7">
        <f t="shared" si="0"/>
        <v>11.061946902654867</v>
      </c>
      <c r="D16" s="2">
        <f t="shared" si="1"/>
        <v>663.71681415929197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100W žárovka</vt:lpstr>
      <vt:lpstr>topná dlaždice</vt:lpstr>
      <vt:lpstr>M2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Vít Petřík</dc:creator>
  <cp:lastModifiedBy>Vít Petřík</cp:lastModifiedBy>
  <dcterms:created xsi:type="dcterms:W3CDTF">2015-06-05T18:19:34Z</dcterms:created>
  <dcterms:modified xsi:type="dcterms:W3CDTF">2019-10-05T15:56:04Z</dcterms:modified>
</cp:coreProperties>
</file>